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5\"/>
    </mc:Choice>
  </mc:AlternateContent>
  <bookViews>
    <workbookView xWindow="0" yWindow="0" windowWidth="20400" windowHeight="777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xlnm.Print_Area" localSheetId="9">Chuva!$A$1:$AI$30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B16" i="4" l="1"/>
  <c r="B15" i="4"/>
  <c r="C15" i="4"/>
  <c r="AI47" i="14" l="1"/>
  <c r="AI74" i="14"/>
  <c r="AH74" i="14"/>
  <c r="AG74" i="14"/>
  <c r="AH47" i="14"/>
  <c r="AG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I75" i="14" l="1"/>
  <c r="Q75" i="14"/>
  <c r="Y75" i="14"/>
  <c r="AG6" i="12"/>
  <c r="AH6" i="12"/>
  <c r="AG38" i="8"/>
  <c r="AH38" i="8"/>
  <c r="B75" i="14"/>
  <c r="J75" i="14"/>
  <c r="R75" i="14"/>
  <c r="Z75" i="14"/>
  <c r="C75" i="14"/>
  <c r="K75" i="14"/>
  <c r="S75" i="14"/>
  <c r="AA75" i="14"/>
  <c r="D75" i="14"/>
  <c r="L75" i="14"/>
  <c r="T75" i="14"/>
  <c r="AB75" i="14"/>
  <c r="E75" i="14"/>
  <c r="M75" i="14"/>
  <c r="U75" i="14"/>
  <c r="AC75" i="14"/>
  <c r="F75" i="14"/>
  <c r="N75" i="14"/>
  <c r="V75" i="14"/>
  <c r="AD75" i="14"/>
  <c r="G75" i="14"/>
  <c r="O75" i="14"/>
  <c r="W75" i="14"/>
  <c r="AE75" i="14"/>
  <c r="H75" i="14"/>
  <c r="P75" i="14"/>
  <c r="X75" i="14"/>
  <c r="AF75" i="14"/>
  <c r="AH38" i="12"/>
  <c r="AG38" i="12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17" i="4" l="1"/>
  <c r="AH38" i="5"/>
  <c r="AG38" i="5"/>
  <c r="AG9" i="14"/>
  <c r="AF47" i="6" l="1"/>
  <c r="AE47" i="6"/>
  <c r="AD47" i="6"/>
  <c r="AC47" i="6"/>
  <c r="AB47" i="6"/>
  <c r="AA47" i="6"/>
  <c r="Z47" i="6"/>
  <c r="Y47" i="6"/>
  <c r="X47" i="6"/>
  <c r="AG49" i="13" l="1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G38" i="7" l="1"/>
  <c r="AH38" i="15"/>
  <c r="AG38" i="15"/>
  <c r="AG38" i="4"/>
  <c r="AH38" i="9"/>
  <c r="AG38" i="9"/>
  <c r="AG38" i="6"/>
  <c r="AH38" i="6"/>
  <c r="AI16" i="14"/>
  <c r="AH16" i="14"/>
  <c r="AH16" i="15"/>
  <c r="AG16" i="15"/>
  <c r="AG16" i="7"/>
  <c r="AG16" i="14"/>
  <c r="AH16" i="12"/>
  <c r="AG16" i="12"/>
  <c r="AG16" i="9"/>
  <c r="AH16" i="9"/>
  <c r="AH16" i="8"/>
  <c r="AG16" i="8"/>
  <c r="AH16" i="6"/>
  <c r="AG16" i="6"/>
  <c r="AH16" i="5"/>
  <c r="AG16" i="5"/>
  <c r="AG16" i="4"/>
  <c r="AG48" i="14" l="1"/>
  <c r="AH48" i="14"/>
  <c r="AI48" i="14"/>
  <c r="AG49" i="14"/>
  <c r="AH49" i="14"/>
  <c r="AI49" i="14"/>
  <c r="AI51" i="14"/>
  <c r="AG52" i="14"/>
  <c r="AH52" i="14"/>
  <c r="AI52" i="14"/>
  <c r="AG53" i="14"/>
  <c r="AH53" i="14"/>
  <c r="AI53" i="14"/>
  <c r="AG54" i="14"/>
  <c r="AH54" i="14"/>
  <c r="AI54" i="14"/>
  <c r="AI55" i="14"/>
  <c r="AG56" i="14"/>
  <c r="AH56" i="14"/>
  <c r="AI56" i="14"/>
  <c r="AG57" i="14"/>
  <c r="AH57" i="14"/>
  <c r="AI57" i="14"/>
  <c r="AI58" i="14"/>
  <c r="AG59" i="14"/>
  <c r="AH59" i="14"/>
  <c r="AI59" i="14"/>
  <c r="AG60" i="14"/>
  <c r="AH60" i="14"/>
  <c r="AI60" i="14"/>
  <c r="AG61" i="14"/>
  <c r="AH61" i="14"/>
  <c r="AI61" i="14"/>
  <c r="AG62" i="14"/>
  <c r="AH62" i="14"/>
  <c r="AI62" i="14"/>
  <c r="AG63" i="14"/>
  <c r="AH63" i="14"/>
  <c r="AI63" i="14"/>
  <c r="AG64" i="14"/>
  <c r="AH64" i="14"/>
  <c r="AI64" i="14"/>
  <c r="AG65" i="14"/>
  <c r="AH65" i="14"/>
  <c r="AI65" i="14"/>
  <c r="AG66" i="14"/>
  <c r="AH66" i="14"/>
  <c r="AI66" i="14"/>
  <c r="AG67" i="14"/>
  <c r="AH67" i="14"/>
  <c r="AI67" i="14"/>
  <c r="AG69" i="14"/>
  <c r="AH69" i="14"/>
  <c r="AI69" i="14"/>
  <c r="AG70" i="14"/>
  <c r="AH70" i="14"/>
  <c r="AI70" i="14"/>
  <c r="AG71" i="14"/>
  <c r="AH71" i="14"/>
  <c r="AI71" i="14"/>
  <c r="AG72" i="14"/>
  <c r="AH72" i="14"/>
  <c r="AI72" i="14"/>
  <c r="AG73" i="14"/>
  <c r="AH73" i="14"/>
  <c r="AI73" i="14"/>
  <c r="AG42" i="4" l="1"/>
  <c r="AH42" i="14"/>
  <c r="AG42" i="14"/>
  <c r="AG42" i="15"/>
  <c r="AH42" i="15"/>
  <c r="AG42" i="12"/>
  <c r="AH42" i="12"/>
  <c r="AH42" i="9"/>
  <c r="AG42" i="9"/>
  <c r="AG42" i="8"/>
  <c r="AH42" i="8"/>
  <c r="AG42" i="7"/>
  <c r="AG42" i="6"/>
  <c r="AH42" i="6"/>
  <c r="AH42" i="5"/>
  <c r="AG42" i="5"/>
  <c r="AG8" i="7"/>
  <c r="AG9" i="7"/>
  <c r="AG9" i="12"/>
  <c r="AG11" i="4"/>
  <c r="AG11" i="9"/>
  <c r="AG12" i="14"/>
  <c r="AH13" i="5"/>
  <c r="AG14" i="4"/>
  <c r="AG14" i="7"/>
  <c r="AI14" i="14"/>
  <c r="AG15" i="4"/>
  <c r="AG15" i="14"/>
  <c r="AG18" i="7"/>
  <c r="AG22" i="7"/>
  <c r="AG24" i="4"/>
  <c r="AI24" i="14"/>
  <c r="AG25" i="4"/>
  <c r="AG25" i="14"/>
  <c r="AG29" i="7"/>
  <c r="AG31" i="4"/>
  <c r="AI32" i="14"/>
  <c r="AG33" i="14"/>
  <c r="AG34" i="4"/>
  <c r="AG35" i="4"/>
  <c r="AG35" i="7"/>
  <c r="AG39" i="7"/>
  <c r="AI39" i="14"/>
  <c r="AI40" i="14"/>
  <c r="AH41" i="9"/>
  <c r="AG41" i="14"/>
  <c r="AG43" i="6"/>
  <c r="AG44" i="5"/>
  <c r="AG44" i="12"/>
  <c r="AG45" i="9"/>
  <c r="AG45" i="14"/>
  <c r="AG46" i="4"/>
  <c r="AG46" i="8"/>
  <c r="AH6" i="14"/>
  <c r="AG44" i="4"/>
  <c r="AH45" i="9"/>
  <c r="AH45" i="14"/>
  <c r="AH46" i="8"/>
  <c r="AG6" i="14"/>
  <c r="AG27" i="8"/>
  <c r="AH27" i="8"/>
  <c r="AG28" i="7"/>
  <c r="AG29" i="6"/>
  <c r="AH29" i="6"/>
  <c r="AH29" i="12"/>
  <c r="AG29" i="12"/>
  <c r="AH30" i="9"/>
  <c r="AG30" i="9"/>
  <c r="AH31" i="8"/>
  <c r="AG31" i="8"/>
  <c r="AG33" i="9"/>
  <c r="AH33" i="9"/>
  <c r="AG35" i="5"/>
  <c r="AH35" i="5"/>
  <c r="AG37" i="8"/>
  <c r="AH37" i="8"/>
  <c r="AH37" i="15"/>
  <c r="AG37" i="15"/>
  <c r="AI38" i="14"/>
  <c r="AG39" i="15"/>
  <c r="AH39" i="15"/>
  <c r="AI10" i="14"/>
  <c r="AG10" i="14"/>
  <c r="AH10" i="14"/>
  <c r="AH9" i="12"/>
  <c r="AH9" i="14"/>
  <c r="AH11" i="9"/>
  <c r="AG9" i="6"/>
  <c r="AH9" i="6"/>
  <c r="AG10" i="5"/>
  <c r="AH10" i="5"/>
  <c r="AG11" i="14"/>
  <c r="AH11" i="14"/>
  <c r="AI11" i="14"/>
  <c r="AG13" i="12"/>
  <c r="AH13" i="12"/>
  <c r="AG17" i="6"/>
  <c r="AH17" i="6"/>
  <c r="AG18" i="15"/>
  <c r="AH18" i="15"/>
  <c r="AG19" i="5"/>
  <c r="AH19" i="5"/>
  <c r="AG23" i="6"/>
  <c r="AH23" i="6"/>
  <c r="AG24" i="15"/>
  <c r="AH24" i="15"/>
  <c r="AG25" i="12"/>
  <c r="AH25" i="12"/>
  <c r="AG7" i="8"/>
  <c r="AH7" i="8"/>
  <c r="AH7" i="15"/>
  <c r="AG7" i="15"/>
  <c r="AG12" i="12"/>
  <c r="AH12" i="12"/>
  <c r="AG13" i="8"/>
  <c r="AH13" i="8"/>
  <c r="AG14" i="9"/>
  <c r="AH14" i="9"/>
  <c r="AG17" i="14"/>
  <c r="AH17" i="14"/>
  <c r="AI17" i="14"/>
  <c r="AG19" i="7"/>
  <c r="AG20" i="9"/>
  <c r="AH20" i="9"/>
  <c r="AG21" i="8"/>
  <c r="AH21" i="8"/>
  <c r="AI21" i="14"/>
  <c r="AG7" i="7"/>
  <c r="AG10" i="4"/>
  <c r="AG15" i="6"/>
  <c r="AH15" i="6"/>
  <c r="AG19" i="12"/>
  <c r="AH19" i="12"/>
  <c r="AG21" i="15"/>
  <c r="AH21" i="15"/>
  <c r="AG23" i="12"/>
  <c r="AH23" i="12"/>
  <c r="AG23" i="14"/>
  <c r="AH23" i="14"/>
  <c r="AI23" i="14"/>
  <c r="AG24" i="5"/>
  <c r="AH24" i="5"/>
  <c r="AG26" i="9"/>
  <c r="AH26" i="9"/>
  <c r="AH26" i="15"/>
  <c r="AG26" i="15"/>
  <c r="AH27" i="14"/>
  <c r="AI27" i="14"/>
  <c r="AG30" i="5"/>
  <c r="AH30" i="5"/>
  <c r="AG31" i="14"/>
  <c r="AH31" i="14"/>
  <c r="AI31" i="14"/>
  <c r="AG32" i="15"/>
  <c r="AH32" i="15"/>
  <c r="AG34" i="12"/>
  <c r="AH34" i="12"/>
  <c r="AH35" i="14"/>
  <c r="AI35" i="14"/>
  <c r="AG39" i="6"/>
  <c r="AH39" i="6"/>
  <c r="AG40" i="5"/>
  <c r="AH40" i="5"/>
  <c r="AG12" i="9"/>
  <c r="AH12" i="9"/>
  <c r="AG14" i="6"/>
  <c r="AH14" i="6"/>
  <c r="AG27" i="7"/>
  <c r="AG29" i="5"/>
  <c r="AH29" i="5"/>
  <c r="AG32" i="12"/>
  <c r="AH32" i="12"/>
  <c r="AG37" i="4"/>
  <c r="AG37" i="14"/>
  <c r="AH37" i="14"/>
  <c r="AI37" i="14"/>
  <c r="AG40" i="9"/>
  <c r="AH40" i="9"/>
  <c r="AG43" i="5"/>
  <c r="AH43" i="5"/>
  <c r="AG44" i="14"/>
  <c r="AH44" i="14"/>
  <c r="AI44" i="14"/>
  <c r="AG45" i="15"/>
  <c r="AH45" i="15"/>
  <c r="AG34" i="8"/>
  <c r="AH34" i="8"/>
  <c r="AG35" i="9"/>
  <c r="AH35" i="9"/>
  <c r="AG9" i="5"/>
  <c r="AH9" i="5"/>
  <c r="AG15" i="5"/>
  <c r="AH15" i="5"/>
  <c r="AG18" i="12"/>
  <c r="AH18" i="12"/>
  <c r="AG20" i="8"/>
  <c r="AH20" i="8"/>
  <c r="AG21" i="7"/>
  <c r="AG22" i="6"/>
  <c r="AH22" i="6"/>
  <c r="AG25" i="9"/>
  <c r="AH25" i="9"/>
  <c r="AG26" i="8"/>
  <c r="AH26" i="8"/>
  <c r="AG30" i="4"/>
  <c r="AI30" i="14"/>
  <c r="AG31" i="15"/>
  <c r="AH31" i="15"/>
  <c r="AG33" i="8"/>
  <c r="AH33" i="8"/>
  <c r="AG34" i="7"/>
  <c r="AG35" i="6"/>
  <c r="AH35" i="6"/>
  <c r="AG41" i="8"/>
  <c r="AH41" i="8"/>
  <c r="AG15" i="8"/>
  <c r="AH15" i="8"/>
  <c r="AH33" i="6"/>
  <c r="AG33" i="6"/>
  <c r="AG36" i="6"/>
  <c r="AH36" i="6"/>
  <c r="AG37" i="5"/>
  <c r="AH37" i="5"/>
  <c r="AG8" i="6"/>
  <c r="AH8" i="6"/>
  <c r="AG11" i="15"/>
  <c r="AH11" i="15"/>
  <c r="AG13" i="7"/>
  <c r="AG17" i="15"/>
  <c r="AH17" i="15"/>
  <c r="AG19" i="9"/>
  <c r="AH19" i="9"/>
  <c r="AG23" i="5"/>
  <c r="AH23" i="5"/>
  <c r="AG23" i="15"/>
  <c r="AH23" i="15"/>
  <c r="AG24" i="12"/>
  <c r="AH24" i="12"/>
  <c r="AG28" i="6"/>
  <c r="AH28" i="6"/>
  <c r="AG36" i="5"/>
  <c r="AH36" i="5"/>
  <c r="AH39" i="12"/>
  <c r="AG39" i="12"/>
  <c r="AG46" i="12"/>
  <c r="AH46" i="12"/>
  <c r="AG6" i="8"/>
  <c r="AH6" i="8"/>
  <c r="AG7" i="6"/>
  <c r="AG9" i="4"/>
  <c r="AG10" i="15"/>
  <c r="AG11" i="12"/>
  <c r="AG12" i="8"/>
  <c r="AG13" i="6"/>
  <c r="AH15" i="14"/>
  <c r="AG17" i="12"/>
  <c r="AG18" i="9"/>
  <c r="AG19" i="8"/>
  <c r="AG20" i="7"/>
  <c r="AG21" i="6"/>
  <c r="AG23" i="4"/>
  <c r="AG25" i="8"/>
  <c r="AG26" i="7"/>
  <c r="AG27" i="6"/>
  <c r="AG28" i="5"/>
  <c r="AG29" i="14"/>
  <c r="AG31" i="12"/>
  <c r="AG36" i="14"/>
  <c r="AG39" i="9"/>
  <c r="AG43" i="14"/>
  <c r="AG44" i="15"/>
  <c r="AG45" i="12"/>
  <c r="AG46" i="9"/>
  <c r="AG6" i="7"/>
  <c r="AH44" i="12"/>
  <c r="AG7" i="5"/>
  <c r="AG8" i="4"/>
  <c r="AG12" i="7"/>
  <c r="AG17" i="9"/>
  <c r="AG18" i="8"/>
  <c r="AG20" i="6"/>
  <c r="AG21" i="5"/>
  <c r="AG22" i="4"/>
  <c r="AG27" i="5"/>
  <c r="AG28" i="14"/>
  <c r="AG29" i="15"/>
  <c r="AG31" i="9"/>
  <c r="AG35" i="14"/>
  <c r="AG36" i="15"/>
  <c r="AG37" i="12"/>
  <c r="AG39" i="8"/>
  <c r="AG41" i="6"/>
  <c r="AG43" i="15"/>
  <c r="AG6" i="6"/>
  <c r="AG7" i="4"/>
  <c r="AG7" i="14"/>
  <c r="AH7" i="14"/>
  <c r="AI7" i="14"/>
  <c r="AG8" i="15"/>
  <c r="AH8" i="15"/>
  <c r="AG13" i="4"/>
  <c r="AG13" i="14"/>
  <c r="AG20" i="5"/>
  <c r="AG22" i="15"/>
  <c r="AG25" i="6"/>
  <c r="AG28" i="15"/>
  <c r="AG37" i="9"/>
  <c r="AG41" i="5"/>
  <c r="AH43" i="6"/>
  <c r="AG9" i="9"/>
  <c r="AG41" i="4"/>
  <c r="AI6" i="14"/>
  <c r="AG41" i="9"/>
  <c r="AG7" i="12"/>
  <c r="AG8" i="9"/>
  <c r="AG9" i="8"/>
  <c r="AG11" i="6"/>
  <c r="AG12" i="4"/>
  <c r="AG19" i="4"/>
  <c r="AG20" i="15"/>
  <c r="AG21" i="12"/>
  <c r="AG22" i="9"/>
  <c r="AH25" i="14"/>
  <c r="AG27" i="12"/>
  <c r="AG29" i="8"/>
  <c r="AG30" i="7"/>
  <c r="AG31" i="6"/>
  <c r="AG32" i="5"/>
  <c r="AG33" i="4"/>
  <c r="AG33" i="15"/>
  <c r="AH34" i="15"/>
  <c r="AG37" i="7"/>
  <c r="AG39" i="5"/>
  <c r="AG40" i="4"/>
  <c r="AG40" i="14"/>
  <c r="AG41" i="15"/>
  <c r="AG44" i="7"/>
  <c r="AG46" i="5"/>
  <c r="AG6" i="15"/>
  <c r="AI9" i="14"/>
  <c r="AG10" i="9"/>
  <c r="AH10" i="9"/>
  <c r="AG11" i="8"/>
  <c r="AH11" i="8"/>
  <c r="AG12" i="6"/>
  <c r="AH12" i="6"/>
  <c r="AG13" i="5"/>
  <c r="AG14" i="15"/>
  <c r="AG15" i="12"/>
  <c r="AG17" i="8"/>
  <c r="AG19" i="6"/>
  <c r="AG23" i="9"/>
  <c r="AG27" i="4"/>
  <c r="AG27" i="14"/>
  <c r="AG34" i="14"/>
  <c r="AG40" i="6"/>
  <c r="AG44" i="9"/>
  <c r="AH44" i="15"/>
  <c r="AG45" i="8"/>
  <c r="AG46" i="7"/>
  <c r="AG6" i="5"/>
  <c r="AH44" i="5"/>
  <c r="AG8" i="12"/>
  <c r="AG12" i="5"/>
  <c r="AG13" i="15"/>
  <c r="AG14" i="12"/>
  <c r="AG15" i="9"/>
  <c r="AG20" i="14"/>
  <c r="AG22" i="12"/>
  <c r="AG23" i="8"/>
  <c r="AG24" i="6"/>
  <c r="AG25" i="5"/>
  <c r="AG26" i="4"/>
  <c r="AG26" i="14"/>
  <c r="AG29" i="9"/>
  <c r="AG30" i="8"/>
  <c r="AG31" i="7"/>
  <c r="AG32" i="6"/>
  <c r="AG33" i="5"/>
  <c r="AH33" i="14"/>
  <c r="AG34" i="15"/>
  <c r="AG35" i="12"/>
  <c r="AH41" i="14"/>
  <c r="AG44" i="8"/>
  <c r="AG45" i="7"/>
  <c r="AG46" i="6"/>
  <c r="AG7" i="9"/>
  <c r="AG8" i="8"/>
  <c r="AG10" i="6"/>
  <c r="AG11" i="5"/>
  <c r="AG13" i="9"/>
  <c r="AG14" i="8"/>
  <c r="AG15" i="7"/>
  <c r="AG17" i="5"/>
  <c r="AG18" i="4"/>
  <c r="AI18" i="14"/>
  <c r="AG21" i="9"/>
  <c r="AG22" i="8"/>
  <c r="AG23" i="7"/>
  <c r="AG24" i="14"/>
  <c r="AG25" i="15"/>
  <c r="AG26" i="12"/>
  <c r="AG27" i="9"/>
  <c r="AG31" i="5"/>
  <c r="AG32" i="4"/>
  <c r="AG32" i="14"/>
  <c r="AG33" i="12"/>
  <c r="AG34" i="9"/>
  <c r="AG35" i="8"/>
  <c r="AG36" i="7"/>
  <c r="AG37" i="6"/>
  <c r="AG39" i="4"/>
  <c r="AG39" i="14"/>
  <c r="AG40" i="15"/>
  <c r="AG41" i="12"/>
  <c r="AG43" i="7"/>
  <c r="AG44" i="6"/>
  <c r="AG46" i="14"/>
  <c r="AG40" i="12"/>
  <c r="AH40" i="12"/>
  <c r="AH40" i="15"/>
  <c r="AG45" i="4"/>
  <c r="AI45" i="14"/>
  <c r="AG46" i="15"/>
  <c r="AH46" i="15"/>
  <c r="AI46" i="14"/>
  <c r="AG6" i="9"/>
  <c r="AH6" i="9"/>
  <c r="AH6" i="15"/>
  <c r="AG8" i="5"/>
  <c r="AH8" i="5"/>
  <c r="AG14" i="5"/>
  <c r="AH14" i="5"/>
  <c r="AG22" i="5"/>
  <c r="AH22" i="5"/>
  <c r="AG24" i="9"/>
  <c r="AH24" i="9"/>
  <c r="AG29" i="4"/>
  <c r="AG32" i="9"/>
  <c r="AH32" i="9"/>
  <c r="AG33" i="7"/>
  <c r="AG34" i="6"/>
  <c r="AH34" i="6"/>
  <c r="AG36" i="4"/>
  <c r="AG40" i="8"/>
  <c r="AH40" i="8"/>
  <c r="AG41" i="7"/>
  <c r="AG43" i="4"/>
  <c r="AH40" i="14"/>
  <c r="AH32" i="14"/>
  <c r="AI29" i="14"/>
  <c r="AH24" i="14"/>
  <c r="AI13" i="14"/>
  <c r="AH41" i="15"/>
  <c r="AH36" i="15"/>
  <c r="AH25" i="15"/>
  <c r="AH20" i="15"/>
  <c r="AH14" i="15"/>
  <c r="AH33" i="12"/>
  <c r="AH27" i="12"/>
  <c r="AH22" i="12"/>
  <c r="AH17" i="12"/>
  <c r="AH8" i="12"/>
  <c r="AH44" i="9"/>
  <c r="AH39" i="9"/>
  <c r="AH34" i="9"/>
  <c r="AH29" i="9"/>
  <c r="AH23" i="9"/>
  <c r="AH18" i="9"/>
  <c r="AH13" i="9"/>
  <c r="AH9" i="9"/>
  <c r="AH45" i="8"/>
  <c r="AH35" i="8"/>
  <c r="AH30" i="8"/>
  <c r="AH25" i="8"/>
  <c r="AH19" i="8"/>
  <c r="AH14" i="8"/>
  <c r="AH37" i="6"/>
  <c r="AH32" i="6"/>
  <c r="AH27" i="6"/>
  <c r="AH21" i="6"/>
  <c r="AH7" i="6"/>
  <c r="AH39" i="5"/>
  <c r="AH33" i="5"/>
  <c r="AH28" i="5"/>
  <c r="AH17" i="5"/>
  <c r="AG8" i="14"/>
  <c r="AH8" i="14"/>
  <c r="AG9" i="15"/>
  <c r="AH9" i="15"/>
  <c r="AG10" i="12"/>
  <c r="AH10" i="12"/>
  <c r="AG14" i="14"/>
  <c r="AH14" i="14"/>
  <c r="AG15" i="15"/>
  <c r="AH15" i="15"/>
  <c r="AG22" i="14"/>
  <c r="AH22" i="14"/>
  <c r="AG24" i="8"/>
  <c r="AH24" i="8"/>
  <c r="AG25" i="7"/>
  <c r="AG26" i="6"/>
  <c r="AH26" i="6"/>
  <c r="AG28" i="4"/>
  <c r="AG32" i="8"/>
  <c r="AH32" i="8"/>
  <c r="AG34" i="5"/>
  <c r="AH34" i="5"/>
  <c r="AG40" i="7"/>
  <c r="AI42" i="14"/>
  <c r="AI34" i="14"/>
  <c r="AH29" i="14"/>
  <c r="AI26" i="14"/>
  <c r="AI20" i="14"/>
  <c r="AH13" i="14"/>
  <c r="AI8" i="14"/>
  <c r="AG21" i="4"/>
  <c r="AG24" i="7"/>
  <c r="AG26" i="5"/>
  <c r="AH26" i="5"/>
  <c r="AG32" i="7"/>
  <c r="AG35" i="15"/>
  <c r="AH35" i="15"/>
  <c r="AG36" i="12"/>
  <c r="AH36" i="12"/>
  <c r="AH34" i="14"/>
  <c r="AH26" i="14"/>
  <c r="AH20" i="14"/>
  <c r="AH29" i="15"/>
  <c r="AH13" i="15"/>
  <c r="AH10" i="15"/>
  <c r="AH37" i="12"/>
  <c r="AH31" i="12"/>
  <c r="AH26" i="12"/>
  <c r="AH21" i="12"/>
  <c r="AH15" i="12"/>
  <c r="AH7" i="12"/>
  <c r="AH27" i="9"/>
  <c r="AH22" i="9"/>
  <c r="AH17" i="9"/>
  <c r="AH8" i="9"/>
  <c r="AH44" i="8"/>
  <c r="AH39" i="8"/>
  <c r="AH29" i="8"/>
  <c r="AH23" i="8"/>
  <c r="AH18" i="8"/>
  <c r="AH9" i="8"/>
  <c r="AH46" i="6"/>
  <c r="AH41" i="6"/>
  <c r="AH31" i="6"/>
  <c r="AH25" i="6"/>
  <c r="AH20" i="6"/>
  <c r="AH11" i="6"/>
  <c r="AH6" i="6"/>
  <c r="AH32" i="5"/>
  <c r="AH27" i="5"/>
  <c r="AH21" i="5"/>
  <c r="AH12" i="5"/>
  <c r="AH7" i="5"/>
  <c r="AG10" i="8"/>
  <c r="AH10" i="8"/>
  <c r="AG11" i="7"/>
  <c r="AG17" i="7"/>
  <c r="AG18" i="6"/>
  <c r="AH18" i="6"/>
  <c r="AG20" i="4"/>
  <c r="AG27" i="15"/>
  <c r="AH27" i="15"/>
  <c r="AG28" i="12"/>
  <c r="AH28" i="12"/>
  <c r="AG36" i="9"/>
  <c r="AH36" i="9"/>
  <c r="AG43" i="9"/>
  <c r="AH43" i="9"/>
  <c r="AG6" i="4"/>
  <c r="AH46" i="14"/>
  <c r="AI43" i="14"/>
  <c r="AH39" i="14"/>
  <c r="AI36" i="14"/>
  <c r="AI28" i="14"/>
  <c r="AG10" i="7"/>
  <c r="AH12" i="14"/>
  <c r="AI12" i="14"/>
  <c r="AG18" i="5"/>
  <c r="AH18" i="5"/>
  <c r="AI19" i="14"/>
  <c r="AG28" i="9"/>
  <c r="AH28" i="9"/>
  <c r="AG36" i="8"/>
  <c r="AH36" i="8"/>
  <c r="AG43" i="8"/>
  <c r="AH43" i="8"/>
  <c r="AG45" i="6"/>
  <c r="AH45" i="6"/>
  <c r="AH43" i="14"/>
  <c r="AI41" i="14"/>
  <c r="AH36" i="14"/>
  <c r="AI33" i="14"/>
  <c r="AH28" i="14"/>
  <c r="AI25" i="14"/>
  <c r="AI15" i="14"/>
  <c r="AH43" i="15"/>
  <c r="AH33" i="15"/>
  <c r="AH28" i="15"/>
  <c r="AH22" i="15"/>
  <c r="AH45" i="12"/>
  <c r="AH41" i="12"/>
  <c r="AH35" i="12"/>
  <c r="AH14" i="12"/>
  <c r="AH11" i="12"/>
  <c r="AH46" i="9"/>
  <c r="AH37" i="9"/>
  <c r="AH31" i="9"/>
  <c r="AH21" i="9"/>
  <c r="AH15" i="9"/>
  <c r="AH7" i="9"/>
  <c r="AH22" i="8"/>
  <c r="AH17" i="8"/>
  <c r="AH12" i="8"/>
  <c r="AH8" i="8"/>
  <c r="AH44" i="6"/>
  <c r="AH40" i="6"/>
  <c r="AH24" i="6"/>
  <c r="AH19" i="6"/>
  <c r="AH13" i="6"/>
  <c r="AH10" i="6"/>
  <c r="AH46" i="5"/>
  <c r="AH41" i="5"/>
  <c r="AH31" i="5"/>
  <c r="AH25" i="5"/>
  <c r="AH20" i="5"/>
  <c r="AH11" i="5"/>
  <c r="AH6" i="5"/>
  <c r="AG12" i="15"/>
  <c r="AH12" i="15"/>
  <c r="AG19" i="15"/>
  <c r="AH19" i="15"/>
  <c r="AG20" i="12"/>
  <c r="AH20" i="12"/>
  <c r="AG28" i="8"/>
  <c r="AH28" i="8"/>
  <c r="AG30" i="6"/>
  <c r="AH30" i="6"/>
  <c r="AG45" i="5"/>
  <c r="AH45" i="5"/>
  <c r="AI22" i="14"/>
  <c r="AG5" i="7"/>
  <c r="AH5" i="8"/>
  <c r="AG5" i="9"/>
  <c r="AG5" i="12"/>
  <c r="AG5" i="15"/>
  <c r="AH5" i="5"/>
  <c r="AG5" i="6"/>
  <c r="AG5" i="8"/>
  <c r="AH5" i="9"/>
  <c r="AH5" i="12"/>
  <c r="AH5" i="15"/>
  <c r="AG5" i="14"/>
  <c r="AH5" i="6"/>
  <c r="AG5" i="5"/>
  <c r="AH5" i="14"/>
  <c r="AI5" i="14"/>
  <c r="AH75" i="14" l="1"/>
  <c r="AG75" i="14"/>
  <c r="AG5" i="4"/>
  <c r="AF47" i="4" l="1"/>
  <c r="AF47" i="15"/>
  <c r="AE47" i="5"/>
  <c r="AF47" i="9"/>
  <c r="AF47" i="8"/>
  <c r="AF47" i="12"/>
  <c r="AF47" i="7"/>
  <c r="AE47" i="9" l="1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W47" i="6"/>
  <c r="V47" i="6"/>
  <c r="U47" i="6"/>
  <c r="T47" i="6"/>
  <c r="R47" i="6"/>
  <c r="S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7" i="15"/>
  <c r="B47" i="15"/>
  <c r="AE47" i="12"/>
  <c r="B47" i="12"/>
  <c r="M47" i="12"/>
  <c r="AC47" i="12"/>
  <c r="AA47" i="12"/>
  <c r="AE47" i="8"/>
  <c r="B47" i="8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AD47" i="12"/>
  <c r="AB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L47" i="12"/>
  <c r="K47" i="12"/>
  <c r="J47" i="12"/>
  <c r="I47" i="12"/>
  <c r="H47" i="12"/>
  <c r="G47" i="12"/>
  <c r="F47" i="12"/>
  <c r="E47" i="12"/>
  <c r="D47" i="12"/>
  <c r="C47" i="12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5"/>
  <c r="AF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AE47" i="7"/>
  <c r="B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AH47" i="12" l="1"/>
  <c r="AG47" i="12"/>
  <c r="AG47" i="7"/>
  <c r="AH47" i="15"/>
  <c r="AG47" i="15"/>
  <c r="AH47" i="9"/>
  <c r="AG47" i="9"/>
  <c r="AH47" i="8"/>
  <c r="AG47" i="8"/>
  <c r="AG47" i="6"/>
  <c r="AH47" i="6"/>
  <c r="AH47" i="5"/>
  <c r="AG47" i="5"/>
  <c r="AD47" i="4" l="1"/>
  <c r="AC47" i="4"/>
  <c r="AB47" i="4"/>
  <c r="Z47" i="4"/>
  <c r="Y47" i="4"/>
  <c r="X47" i="4"/>
  <c r="V47" i="4"/>
  <c r="U47" i="4"/>
  <c r="T47" i="4"/>
  <c r="R47" i="4"/>
  <c r="Q47" i="4"/>
  <c r="P47" i="4"/>
  <c r="N47" i="4"/>
  <c r="M47" i="4"/>
  <c r="L47" i="4"/>
  <c r="J47" i="4"/>
  <c r="I47" i="4"/>
  <c r="H47" i="4"/>
  <c r="F47" i="4"/>
  <c r="E47" i="4"/>
  <c r="D47" i="4"/>
  <c r="B47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47" i="4" l="1"/>
  <c r="K47" i="4"/>
  <c r="O47" i="4"/>
  <c r="S47" i="4"/>
  <c r="W47" i="4"/>
  <c r="AA47" i="4"/>
  <c r="AE47" i="4"/>
  <c r="G47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G47" i="4" l="1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<sst xmlns="http://schemas.openxmlformats.org/spreadsheetml/2006/main" count="1992" uniqueCount="260">
  <si>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</si>
  <si>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</si>
  <si>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</si>
  <si>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</si>
  <si>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</si>
  <si>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</si>
  <si>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</si>
  <si>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</si>
  <si>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</si>
  <si>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</si>
  <si>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</si>
  <si>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</si>
  <si>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</si>
  <si>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</si>
  <si>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</si>
  <si>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</si>
  <si>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</si>
  <si>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</si>
  <si>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</si>
  <si>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</si>
  <si>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</si>
  <si>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</si>
  <si>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</si>
  <si>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</si>
  <si>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</si>
  <si>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</si>
  <si>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</si>
  <si>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</si>
  <si>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</si>
  <si>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</si>
  <si>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</si>
  <si>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</si>
  <si>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</si>
  <si>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</si>
  <si>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</si>
  <si>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</si>
  <si>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</si>
  <si>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</si>
  <si>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</si>
  <si>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</si>
  <si>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</si>
  <si>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</si>
  <si>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</si>
  <si>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</si>
  <si>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</si>
  <si>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</si>
  <si>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</si>
  <si>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</si>
  <si>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</si>
  <si>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</si>
  <si>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</si>
  <si>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</si>
  <si>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</si>
  <si>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</si>
  <si>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</si>
  <si>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</si>
  <si>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</si>
  <si>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</si>
  <si>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</si>
  <si>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</si>
  <si>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</si>
  <si>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</si>
  <si>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</si>
  <si>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</si>
  <si>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</si>
  <si>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</si>
  <si>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</si>
  <si>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</si>
  <si>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</si>
  <si>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</si>
  <si>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</si>
  <si>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</si>
  <si>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</si>
  <si>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</si>
  <si>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</si>
  <si>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</si>
  <si>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</si>
  <si>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</si>
  <si>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</si>
  <si>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</si>
  <si>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</si>
  <si>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</si>
  <si>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</si>
  <si>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</si>
  <si>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</si>
  <si>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</si>
  <si>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</si>
  <si>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</si>
  <si>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</si>
  <si>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</si>
  <si>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</si>
  <si>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</si>
  <si>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</si>
  <si>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</si>
  <si>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</si>
  <si>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</si>
  <si>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</si>
  <si>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</si>
  <si>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</si>
  <si>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</si>
  <si>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</si>
  <si>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</si>
  <si>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</si>
  <si>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</si>
  <si>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</si>
  <si>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</si>
  <si>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</si>
  <si>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</si>
  <si>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</si>
  <si>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</si>
  <si>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</si>
  <si>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</si>
  <si>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</si>
  <si>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</si>
  <si>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</si>
  <si>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</si>
  <si>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</si>
  <si>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</si>
  <si>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</si>
  <si>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</si>
  <si>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</si>
  <si>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</si>
  <si>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</si>
  <si>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</si>
  <si>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</si>
  <si>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</si>
  <si>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</si>
  <si>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</si>
  <si>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</si>
  <si>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</si>
  <si>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</si>
  <si>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</si>
  <si>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</si>
  <si>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</si>
  <si>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</si>
  <si>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</si>
  <si>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</si>
  <si>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</si>
  <si>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</si>
  <si>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</si>
  <si>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</si>
  <si>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</si>
  <si>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</si>
  <si>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</si>
  <si>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</si>
  <si>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</si>
  <si>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</si>
  <si>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</si>
  <si>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</si>
  <si>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</si>
  <si>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</si>
  <si>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</si>
  <si>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</si>
  <si>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</si>
  <si>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</si>
  <si>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</si>
  <si>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</si>
  <si>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</si>
  <si>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</si>
  <si>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</si>
  <si>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</si>
  <si>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</si>
  <si>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</si>
  <si>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</si>
  <si>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</si>
  <si>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</si>
  <si>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</si>
  <si>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</si>
  <si>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</si>
  <si>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</si>
  <si>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</si>
  <si>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</si>
  <si>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</si>
  <si>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</si>
  <si>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</si>
  <si>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</si>
  <si>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</si>
  <si>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</si>
  <si>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</si>
  <si>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</si>
  <si>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</si>
  <si>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</si>
  <si>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</si>
  <si>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</si>
  <si>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</si>
  <si>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</si>
  <si>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</si>
  <si>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</si>
  <si>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</si>
  <si>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</si>
  <si>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</si>
  <si>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</si>
  <si>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</si>
  <si>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</si>
  <si>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</si>
  <si>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</si>
  <si>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</si>
  <si>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</si>
  <si>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</si>
  <si>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</si>
  <si>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</si>
  <si>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Chuva (mm)</t>
  </si>
  <si>
    <t>Outubro/2023</t>
  </si>
  <si>
    <t>Rajada do Vento (km/h)</t>
  </si>
  <si>
    <t>Velocidade do Vento Máxima (km/h)</t>
  </si>
  <si>
    <t>Umidade Relativa do Ar Mínima (%)</t>
  </si>
  <si>
    <t>Umidade Relativa do Ar Máxima (%)</t>
  </si>
  <si>
    <t>Umidade Relativa do Ar Instantânea (%)</t>
  </si>
  <si>
    <t>Temperatura Mínima (°C)</t>
  </si>
  <si>
    <t>Temperatura Máxima (°C)</t>
  </si>
  <si>
    <t>Temperatura Instantânea (°C)</t>
  </si>
  <si>
    <t>3. Aquidauana</t>
  </si>
  <si>
    <t>4. Angélica</t>
  </si>
  <si>
    <t>5. Aral Moreira</t>
  </si>
  <si>
    <t>Latitude ( ° )</t>
  </si>
  <si>
    <t>Longitude ( ° )</t>
  </si>
  <si>
    <t>PCDs - Plataforma de Coleta de Dados</t>
  </si>
  <si>
    <t>SEMADESC</t>
  </si>
  <si>
    <t>A 719</t>
  </si>
  <si>
    <t>A 730</t>
  </si>
  <si>
    <t>SEMADESC - Secretaria de Estado de Meio Ambiente, Desenvolvimento, Ciência, Técnologia e Inovação.</t>
  </si>
  <si>
    <t>INMET - Instituto Nacional de Meteorologia</t>
  </si>
  <si>
    <t>33. Paranaíba</t>
  </si>
  <si>
    <t>34. Pedro Gomes</t>
  </si>
  <si>
    <t>35. Ponta Porã</t>
  </si>
  <si>
    <t>36. Porto Murtinho</t>
  </si>
  <si>
    <t>37. São Gabriel do Oeste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</si>
  <si>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</si>
  <si>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</si>
  <si>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</si>
  <si>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</si>
  <si>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</si>
  <si>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</si>
  <si>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</si>
  <si>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</si>
  <si>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</si>
  <si>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</si>
  <si>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</si>
  <si>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</si>
  <si>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</si>
  <si>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</si>
  <si>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</si>
  <si>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</si>
  <si>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</si>
  <si>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</si>
  <si>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</si>
  <si>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</si>
  <si>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</si>
  <si>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</si>
  <si>
    <t xml:space="preserve">(*) Nenhuma Informação Disponivel pelo INMET </t>
  </si>
  <si>
    <t>Porto Murtinho inoperante deste 16/01/2024</t>
  </si>
  <si>
    <t>Camapuã inoperante deste 26/01/2024</t>
  </si>
  <si>
    <t>Nova Alvorada do Sul</t>
  </si>
  <si>
    <t>Nhumirim - Nhecolândia</t>
  </si>
  <si>
    <t>Nova Andradina - IFMS</t>
  </si>
  <si>
    <t>Porto Murtinho inoperante deste 16/01/2025</t>
  </si>
  <si>
    <t>Camapuã inoperante deste 26/01/2025</t>
  </si>
  <si>
    <t>Porto Murtinho (ANA)</t>
  </si>
  <si>
    <t>Fonte: AGÊNCIA NACIONAL DE ÁGUAS (ANA)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</si>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</sst>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darkGray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rgb="FFFF99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FF99CC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8" fillId="8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2" fontId="23" fillId="5" borderId="15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vertical="center"/>
    </xf>
    <xf numFmtId="0" fontId="8" fillId="11" borderId="5" xfId="0" applyFont="1" applyFill="1" applyBorder="1" applyAlignment="1">
      <alignment vertical="center"/>
    </xf>
    <xf numFmtId="4" fontId="10" fillId="12" borderId="15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6" fillId="6" borderId="0" xfId="0" applyFont="1" applyFill="1"/>
    <xf numFmtId="0" fontId="11" fillId="6" borderId="0" xfId="0" applyFont="1" applyFill="1"/>
    <xf numFmtId="0" fontId="4" fillId="11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/>
    </xf>
    <xf numFmtId="4" fontId="3" fillId="0" borderId="1" xfId="0" quotePrefix="1" applyNumberFormat="1" applyFont="1" applyBorder="1" applyAlignment="1">
      <alignment horizontal="center" vertical="center"/>
    </xf>
    <xf numFmtId="4" fontId="0" fillId="0" borderId="0" xfId="0" applyNumberFormat="1"/>
    <xf numFmtId="0" fontId="3" fillId="6" borderId="7" xfId="0" applyFont="1" applyFill="1" applyBorder="1" applyAlignment="1">
      <alignment horizontal="center" vertical="center"/>
    </xf>
    <xf numFmtId="4" fontId="11" fillId="0" borderId="0" xfId="0" applyNumberFormat="1" applyFont="1"/>
    <xf numFmtId="0" fontId="3" fillId="0" borderId="0" xfId="0" applyFont="1" applyBorder="1" applyAlignment="1">
      <alignment horizontal="center" vertical="center"/>
    </xf>
    <xf numFmtId="4" fontId="6" fillId="0" borderId="0" xfId="0" applyNumberFormat="1" applyFont="1"/>
    <xf numFmtId="0" fontId="27" fillId="13" borderId="0" xfId="0" applyFont="1" applyFill="1" applyBorder="1" applyAlignment="1">
      <alignment horizontal="center" vertical="center"/>
    </xf>
    <xf numFmtId="0" fontId="4" fillId="15" borderId="13" xfId="0" applyFont="1" applyFill="1" applyBorder="1" applyAlignment="1">
      <alignment horizontal="left" vertical="center"/>
    </xf>
    <xf numFmtId="0" fontId="28" fillId="14" borderId="5" xfId="0" applyFont="1" applyFill="1" applyBorder="1" applyAlignment="1">
      <alignment vertical="center"/>
    </xf>
    <xf numFmtId="0" fontId="27" fillId="16" borderId="0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0" fontId="27" fillId="13" borderId="0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1" fontId="22" fillId="3" borderId="15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9" fillId="9" borderId="37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1" fontId="4" fillId="6" borderId="21" xfId="0" applyNumberFormat="1" applyFont="1" applyFill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/>
    </xf>
    <xf numFmtId="14" fontId="23" fillId="3" borderId="20" xfId="0" applyNumberFormat="1" applyFont="1" applyFill="1" applyBorder="1" applyAlignment="1">
      <alignment horizontal="center" vertical="center" wrapText="1"/>
    </xf>
    <xf numFmtId="14" fontId="23" fillId="3" borderId="19" xfId="0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right" vertical="center" wrapText="1"/>
    </xf>
    <xf numFmtId="0" fontId="2" fillId="6" borderId="40" xfId="0" applyFont="1" applyFill="1" applyBorder="1" applyAlignment="1">
      <alignment horizontal="right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63" Type="http://schemas.openxmlformats.org/officeDocument/2006/relationships/externalLink" Target="externalLinks/externalLink52.xml"/><Relationship Id="rId68" Type="http://schemas.openxmlformats.org/officeDocument/2006/relationships/externalLink" Target="externalLinks/externalLink57.xml"/><Relationship Id="rId84" Type="http://schemas.openxmlformats.org/officeDocument/2006/relationships/externalLink" Target="externalLinks/externalLink73.xml"/><Relationship Id="rId89" Type="http://schemas.openxmlformats.org/officeDocument/2006/relationships/externalLink" Target="externalLinks/externalLink78.xml"/><Relationship Id="rId16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74" Type="http://schemas.openxmlformats.org/officeDocument/2006/relationships/externalLink" Target="externalLinks/externalLink63.xml"/><Relationship Id="rId79" Type="http://schemas.openxmlformats.org/officeDocument/2006/relationships/externalLink" Target="externalLinks/externalLink68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9.xml"/><Relationship Id="rId95" Type="http://schemas.openxmlformats.org/officeDocument/2006/relationships/theme" Target="theme/theme1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64" Type="http://schemas.openxmlformats.org/officeDocument/2006/relationships/externalLink" Target="externalLinks/externalLink53.xml"/><Relationship Id="rId69" Type="http://schemas.openxmlformats.org/officeDocument/2006/relationships/externalLink" Target="externalLinks/externalLink58.xml"/><Relationship Id="rId80" Type="http://schemas.openxmlformats.org/officeDocument/2006/relationships/externalLink" Target="externalLinks/externalLink69.xml"/><Relationship Id="rId85" Type="http://schemas.openxmlformats.org/officeDocument/2006/relationships/externalLink" Target="externalLinks/externalLink7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48.xml"/><Relationship Id="rId67" Type="http://schemas.openxmlformats.org/officeDocument/2006/relationships/externalLink" Target="externalLinks/externalLink56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62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59.xml"/><Relationship Id="rId75" Type="http://schemas.openxmlformats.org/officeDocument/2006/relationships/externalLink" Target="externalLinks/externalLink64.xml"/><Relationship Id="rId83" Type="http://schemas.openxmlformats.org/officeDocument/2006/relationships/externalLink" Target="externalLinks/externalLink72.xml"/><Relationship Id="rId88" Type="http://schemas.openxmlformats.org/officeDocument/2006/relationships/externalLink" Target="externalLinks/externalLink77.xml"/><Relationship Id="rId91" Type="http://schemas.openxmlformats.org/officeDocument/2006/relationships/externalLink" Target="externalLinks/externalLink8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73" Type="http://schemas.openxmlformats.org/officeDocument/2006/relationships/externalLink" Target="externalLinks/externalLink62.xml"/><Relationship Id="rId78" Type="http://schemas.openxmlformats.org/officeDocument/2006/relationships/externalLink" Target="externalLinks/externalLink67.xml"/><Relationship Id="rId81" Type="http://schemas.openxmlformats.org/officeDocument/2006/relationships/externalLink" Target="externalLinks/externalLink70.xml"/><Relationship Id="rId86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8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8.xml"/><Relationship Id="rId34" Type="http://schemas.openxmlformats.org/officeDocument/2006/relationships/externalLink" Target="externalLinks/externalLink23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6" Type="http://schemas.openxmlformats.org/officeDocument/2006/relationships/externalLink" Target="externalLinks/externalLink65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0.xml"/><Relationship Id="rId92" Type="http://schemas.openxmlformats.org/officeDocument/2006/relationships/externalLink" Target="externalLinks/externalLink8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8.xml"/><Relationship Id="rId24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55.xml"/><Relationship Id="rId87" Type="http://schemas.openxmlformats.org/officeDocument/2006/relationships/externalLink" Target="externalLinks/externalLink76.xml"/><Relationship Id="rId61" Type="http://schemas.openxmlformats.org/officeDocument/2006/relationships/externalLink" Target="externalLinks/externalLink50.xml"/><Relationship Id="rId82" Type="http://schemas.openxmlformats.org/officeDocument/2006/relationships/externalLink" Target="externalLinks/externalLink71.xml"/><Relationship Id="rId1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3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45.xml"/><Relationship Id="rId77" Type="http://schemas.openxmlformats.org/officeDocument/2006/relationships/externalLink" Target="externalLinks/externalLink6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72" Type="http://schemas.openxmlformats.org/officeDocument/2006/relationships/externalLink" Target="externalLinks/externalLink61.xml"/><Relationship Id="rId93" Type="http://schemas.openxmlformats.org/officeDocument/2006/relationships/externalLink" Target="externalLinks/externalLink82.xml"/><Relationship Id="rId9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275166</xdr:colOff>
      <xdr:row>47</xdr:row>
      <xdr:rowOff>31750</xdr:rowOff>
    </xdr:from>
    <xdr:to>
      <xdr:col>31</xdr:col>
      <xdr:colOff>197222</xdr:colOff>
      <xdr:row>53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276167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75</xdr:row>
      <xdr:rowOff>63500</xdr:rowOff>
    </xdr:from>
    <xdr:to>
      <xdr:col>34</xdr:col>
      <xdr:colOff>504139</xdr:colOff>
      <xdr:row>81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8167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137584</xdr:colOff>
      <xdr:row>47</xdr:row>
      <xdr:rowOff>84667</xdr:rowOff>
    </xdr:from>
    <xdr:to>
      <xdr:col>32</xdr:col>
      <xdr:colOff>133723</xdr:colOff>
      <xdr:row>53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275167</xdr:colOff>
      <xdr:row>47</xdr:row>
      <xdr:rowOff>63500</xdr:rowOff>
    </xdr:from>
    <xdr:to>
      <xdr:col>33</xdr:col>
      <xdr:colOff>133723</xdr:colOff>
      <xdr:row>53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34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222249</xdr:colOff>
      <xdr:row>47</xdr:row>
      <xdr:rowOff>74083</xdr:rowOff>
    </xdr:from>
    <xdr:to>
      <xdr:col>31</xdr:col>
      <xdr:colOff>366554</xdr:colOff>
      <xdr:row>53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499" y="8403166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254000</xdr:colOff>
      <xdr:row>47</xdr:row>
      <xdr:rowOff>31750</xdr:rowOff>
    </xdr:from>
    <xdr:to>
      <xdr:col>31</xdr:col>
      <xdr:colOff>123138</xdr:colOff>
      <xdr:row>53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83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84666</xdr:colOff>
      <xdr:row>47</xdr:row>
      <xdr:rowOff>95250</xdr:rowOff>
    </xdr:from>
    <xdr:to>
      <xdr:col>33</xdr:col>
      <xdr:colOff>207805</xdr:colOff>
      <xdr:row>53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74083</xdr:colOff>
      <xdr:row>47</xdr:row>
      <xdr:rowOff>52916</xdr:rowOff>
    </xdr:from>
    <xdr:to>
      <xdr:col>33</xdr:col>
      <xdr:colOff>186638</xdr:colOff>
      <xdr:row>53</xdr:row>
      <xdr:rowOff>28667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7083" y="8381999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51</xdr:row>
      <xdr:rowOff>85726</xdr:rowOff>
    </xdr:from>
    <xdr:to>
      <xdr:col>32</xdr:col>
      <xdr:colOff>1148178</xdr:colOff>
      <xdr:row>56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8543926"/>
          <a:ext cx="7234653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47</xdr:row>
      <xdr:rowOff>74083</xdr:rowOff>
    </xdr:from>
    <xdr:to>
      <xdr:col>33</xdr:col>
      <xdr:colOff>304114</xdr:colOff>
      <xdr:row>53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17" y="8403166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&#193;guaClara%20_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mapu&#227;_2025%20(GOE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mpoGrande_202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ssil&#226;ndia_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hapad&#227;oDoSul_2025%20(GOES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rumb&#225;_2025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staRica_202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xim_2025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Dourados_202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F&#225;timaDoSul_202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guatemi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mambai_202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tapor&#227;_202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taquira&#237;_202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vinhema_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Jardim_202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Juti_202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LagunaCarap&#227;_202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Maracaju_202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Miranda_2025%20(GOES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humirim_202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ovaAlvorada%20do%20Sul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ng&#233;lica_202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ovaAndradina_202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arana&#237;ba_202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edroGomes_202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ontaPor&#227;_202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ortoMurtinho_2025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RibasdoRioPardo_2025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RioBrilhante_2025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antaRitadoPardo_202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&#227;oGabriel_2025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eteQuedas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quidauana_2025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idrol&#226;ndia_202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onora_2025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Tr&#234;sLagoas_2025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&#193;guaClara%20_202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mambai_202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ng&#233;lica_2024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quidauana_202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ralMoreira_2024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ndeirantes_2024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taguassu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ralMoreira_2025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onito_202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arap&#243;_2024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apu&#227;_2024%20(GOES)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poGrande_202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hapad&#227;oDoSul_2024%20(GOES)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rumb&#225;_2024%20(GOES)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staRica_202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xim_2024%20(GOES)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Dourados_202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F&#225;timaDoSul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andeirantes_2025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guatemi_2024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por&#227;_2024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quira&#237;_2024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vinhema_2024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ardim_202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uti_2024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LagunaCarap&#227;_2024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aracaju_202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iranda_2024%20(GOES)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humirim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ataguassu_2025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lvorada%20do%20Sul_2024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ndradina_2024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arana&#237;ba_2024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edroGomes_2024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ntaPor&#227;_2024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rtoMurtinho_2024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basdoRioPardo_2024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oBrilhante_2024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antaRitadoPardo_2024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&#227;oGabriel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onito_2025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idrol&#226;ndia_2024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onora_2024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Tr&#234;sLagoas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arap&#243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28.404166666666665</v>
          </cell>
          <cell r="C5">
            <v>36.799999999999997</v>
          </cell>
          <cell r="D5">
            <v>23.4</v>
          </cell>
          <cell r="E5">
            <v>71.625</v>
          </cell>
          <cell r="F5">
            <v>99</v>
          </cell>
          <cell r="G5">
            <v>36</v>
          </cell>
          <cell r="H5">
            <v>16.2</v>
          </cell>
          <cell r="J5">
            <v>48.96</v>
          </cell>
          <cell r="K5">
            <v>0</v>
          </cell>
        </row>
        <row r="6">
          <cell r="B6">
            <v>26.833333333333339</v>
          </cell>
          <cell r="C6">
            <v>35</v>
          </cell>
          <cell r="D6">
            <v>21.8</v>
          </cell>
          <cell r="E6">
            <v>76.541666666666671</v>
          </cell>
          <cell r="F6">
            <v>99</v>
          </cell>
          <cell r="G6">
            <v>45</v>
          </cell>
          <cell r="H6">
            <v>7.9200000000000008</v>
          </cell>
          <cell r="J6">
            <v>35.28</v>
          </cell>
          <cell r="K6">
            <v>0</v>
          </cell>
        </row>
        <row r="7">
          <cell r="B7">
            <v>27.508333333333329</v>
          </cell>
          <cell r="C7">
            <v>34.9</v>
          </cell>
          <cell r="D7">
            <v>23.1</v>
          </cell>
          <cell r="E7">
            <v>75.291666666666671</v>
          </cell>
          <cell r="F7">
            <v>96</v>
          </cell>
          <cell r="G7">
            <v>43</v>
          </cell>
          <cell r="H7">
            <v>14.4</v>
          </cell>
          <cell r="J7">
            <v>35.64</v>
          </cell>
          <cell r="K7">
            <v>0</v>
          </cell>
        </row>
        <row r="8">
          <cell r="B8">
            <v>28.495833333333334</v>
          </cell>
          <cell r="C8">
            <v>36.200000000000003</v>
          </cell>
          <cell r="D8">
            <v>24.2</v>
          </cell>
          <cell r="E8">
            <v>69.083333333333329</v>
          </cell>
          <cell r="F8">
            <v>91</v>
          </cell>
          <cell r="G8">
            <v>29</v>
          </cell>
          <cell r="H8">
            <v>15.840000000000002</v>
          </cell>
          <cell r="J8">
            <v>41.4</v>
          </cell>
          <cell r="K8">
            <v>0</v>
          </cell>
        </row>
        <row r="9">
          <cell r="B9">
            <v>28.416666666666668</v>
          </cell>
          <cell r="C9">
            <v>36.799999999999997</v>
          </cell>
          <cell r="D9">
            <v>22</v>
          </cell>
          <cell r="E9">
            <v>67.5</v>
          </cell>
          <cell r="F9">
            <v>98</v>
          </cell>
          <cell r="G9">
            <v>32</v>
          </cell>
          <cell r="H9">
            <v>8.64</v>
          </cell>
          <cell r="J9">
            <v>18.720000000000002</v>
          </cell>
          <cell r="K9">
            <v>0</v>
          </cell>
        </row>
        <row r="10">
          <cell r="B10">
            <v>29.537499999999998</v>
          </cell>
          <cell r="C10">
            <v>38.5</v>
          </cell>
          <cell r="D10">
            <v>21.7</v>
          </cell>
          <cell r="E10">
            <v>59.625</v>
          </cell>
          <cell r="F10">
            <v>97</v>
          </cell>
          <cell r="G10">
            <v>22</v>
          </cell>
          <cell r="H10">
            <v>11.16</v>
          </cell>
          <cell r="J10">
            <v>33.840000000000003</v>
          </cell>
          <cell r="K10">
            <v>0</v>
          </cell>
        </row>
        <row r="11">
          <cell r="B11">
            <v>28.866666666666664</v>
          </cell>
          <cell r="C11">
            <v>38.700000000000003</v>
          </cell>
          <cell r="D11">
            <v>21.1</v>
          </cell>
          <cell r="E11">
            <v>57.083333333333336</v>
          </cell>
          <cell r="F11">
            <v>94</v>
          </cell>
          <cell r="G11">
            <v>22</v>
          </cell>
          <cell r="H11">
            <v>6.48</v>
          </cell>
          <cell r="J11">
            <v>21.6</v>
          </cell>
          <cell r="K11">
            <v>0</v>
          </cell>
        </row>
        <row r="12">
          <cell r="B12">
            <v>28.912500000000005</v>
          </cell>
          <cell r="C12">
            <v>37.9</v>
          </cell>
          <cell r="D12">
            <v>21.9</v>
          </cell>
          <cell r="E12">
            <v>60.208333333333336</v>
          </cell>
          <cell r="F12">
            <v>93</v>
          </cell>
          <cell r="G12">
            <v>26</v>
          </cell>
          <cell r="H12">
            <v>8.2799999999999994</v>
          </cell>
          <cell r="J12">
            <v>28.8</v>
          </cell>
          <cell r="K12">
            <v>0</v>
          </cell>
        </row>
        <row r="13">
          <cell r="B13">
            <v>29.275000000000006</v>
          </cell>
          <cell r="C13">
            <v>38.4</v>
          </cell>
          <cell r="D13">
            <v>22.5</v>
          </cell>
          <cell r="E13">
            <v>62.958333333333336</v>
          </cell>
          <cell r="F13">
            <v>93</v>
          </cell>
          <cell r="G13">
            <v>27</v>
          </cell>
          <cell r="H13">
            <v>8.2799999999999994</v>
          </cell>
          <cell r="J13">
            <v>39.6</v>
          </cell>
          <cell r="K13">
            <v>0</v>
          </cell>
        </row>
        <row r="14">
          <cell r="B14">
            <v>29.087500000000002</v>
          </cell>
          <cell r="C14">
            <v>38</v>
          </cell>
          <cell r="D14">
            <v>22.1</v>
          </cell>
          <cell r="E14">
            <v>66.125</v>
          </cell>
          <cell r="F14">
            <v>98</v>
          </cell>
          <cell r="G14">
            <v>28</v>
          </cell>
          <cell r="H14">
            <v>9.3600000000000012</v>
          </cell>
          <cell r="J14">
            <v>29.52</v>
          </cell>
          <cell r="K14">
            <v>0</v>
          </cell>
        </row>
        <row r="15">
          <cell r="B15">
            <v>28.945833333333329</v>
          </cell>
          <cell r="C15">
            <v>38.9</v>
          </cell>
          <cell r="D15">
            <v>24.1</v>
          </cell>
          <cell r="E15">
            <v>66.583333333333329</v>
          </cell>
          <cell r="F15">
            <v>92</v>
          </cell>
          <cell r="G15">
            <v>30</v>
          </cell>
          <cell r="H15">
            <v>15.120000000000001</v>
          </cell>
          <cell r="J15">
            <v>45</v>
          </cell>
          <cell r="K15">
            <v>0.2</v>
          </cell>
        </row>
        <row r="16">
          <cell r="B16">
            <v>27.654166666666672</v>
          </cell>
          <cell r="C16">
            <v>36.5</v>
          </cell>
          <cell r="D16">
            <v>21.8</v>
          </cell>
          <cell r="E16">
            <v>72.708333333333329</v>
          </cell>
          <cell r="F16">
            <v>99</v>
          </cell>
          <cell r="G16">
            <v>35</v>
          </cell>
          <cell r="H16">
            <v>9.3600000000000012</v>
          </cell>
          <cell r="J16">
            <v>42.84</v>
          </cell>
          <cell r="K16">
            <v>0.6</v>
          </cell>
        </row>
        <row r="17">
          <cell r="B17">
            <v>27.854166666666668</v>
          </cell>
          <cell r="C17">
            <v>35.4</v>
          </cell>
          <cell r="D17">
            <v>22.7</v>
          </cell>
          <cell r="E17">
            <v>73.875</v>
          </cell>
          <cell r="F17">
            <v>100</v>
          </cell>
          <cell r="G17">
            <v>45</v>
          </cell>
          <cell r="H17">
            <v>5.4</v>
          </cell>
          <cell r="J17">
            <v>16.920000000000002</v>
          </cell>
          <cell r="K17">
            <v>0</v>
          </cell>
        </row>
        <row r="18">
          <cell r="B18">
            <v>28.816666666666666</v>
          </cell>
          <cell r="C18">
            <v>36.6</v>
          </cell>
          <cell r="D18">
            <v>23.4</v>
          </cell>
          <cell r="E18">
            <v>63.833333333333336</v>
          </cell>
          <cell r="F18">
            <v>100</v>
          </cell>
          <cell r="G18">
            <v>26</v>
          </cell>
          <cell r="H18">
            <v>3.9600000000000004</v>
          </cell>
          <cell r="J18">
            <v>22.32</v>
          </cell>
          <cell r="K18">
            <v>0</v>
          </cell>
        </row>
        <row r="19">
          <cell r="B19">
            <v>27.8</v>
          </cell>
          <cell r="C19">
            <v>36.299999999999997</v>
          </cell>
          <cell r="D19">
            <v>20.2</v>
          </cell>
          <cell r="E19">
            <v>61.375</v>
          </cell>
          <cell r="F19">
            <v>97</v>
          </cell>
          <cell r="G19">
            <v>28</v>
          </cell>
          <cell r="H19" t="str">
            <v>*</v>
          </cell>
          <cell r="J19">
            <v>3.24</v>
          </cell>
          <cell r="K19">
            <v>0</v>
          </cell>
        </row>
        <row r="20">
          <cell r="B20">
            <v>27.150000000000002</v>
          </cell>
          <cell r="C20">
            <v>36.4</v>
          </cell>
          <cell r="D20">
            <v>19.8</v>
          </cell>
          <cell r="E20">
            <v>71.25</v>
          </cell>
          <cell r="F20">
            <v>98</v>
          </cell>
          <cell r="G20">
            <v>38</v>
          </cell>
          <cell r="H20" t="str">
            <v>*</v>
          </cell>
          <cell r="J20">
            <v>3.24</v>
          </cell>
          <cell r="K20">
            <v>0</v>
          </cell>
        </row>
        <row r="21">
          <cell r="B21">
            <v>25.970833333333335</v>
          </cell>
          <cell r="C21">
            <v>34</v>
          </cell>
          <cell r="D21">
            <v>24.3</v>
          </cell>
          <cell r="E21">
            <v>89.208333333333329</v>
          </cell>
          <cell r="F21">
            <v>98</v>
          </cell>
          <cell r="G21">
            <v>52</v>
          </cell>
          <cell r="H21" t="str">
            <v>*</v>
          </cell>
          <cell r="J21">
            <v>2.8800000000000003</v>
          </cell>
          <cell r="K21">
            <v>16.400000000000002</v>
          </cell>
        </row>
        <row r="22">
          <cell r="B22">
            <v>25.316666666666663</v>
          </cell>
          <cell r="C22">
            <v>30.4</v>
          </cell>
          <cell r="D22">
            <v>23.8</v>
          </cell>
          <cell r="E22">
            <v>87.583333333333329</v>
          </cell>
          <cell r="F22">
            <v>98</v>
          </cell>
          <cell r="G22">
            <v>64</v>
          </cell>
          <cell r="H22" t="str">
            <v>*</v>
          </cell>
          <cell r="J22">
            <v>3.9600000000000004</v>
          </cell>
          <cell r="K22">
            <v>3</v>
          </cell>
        </row>
        <row r="23">
          <cell r="B23">
            <v>26.966666666666669</v>
          </cell>
          <cell r="C23">
            <v>35.799999999999997</v>
          </cell>
          <cell r="D23">
            <v>22.4</v>
          </cell>
          <cell r="E23">
            <v>80.125</v>
          </cell>
          <cell r="F23">
            <v>100</v>
          </cell>
          <cell r="G23">
            <v>41</v>
          </cell>
          <cell r="H23">
            <v>3.24</v>
          </cell>
          <cell r="J23">
            <v>36.36</v>
          </cell>
          <cell r="K23">
            <v>51.8</v>
          </cell>
        </row>
        <row r="24">
          <cell r="B24">
            <v>26.95</v>
          </cell>
          <cell r="C24">
            <v>34.799999999999997</v>
          </cell>
          <cell r="D24">
            <v>22.3</v>
          </cell>
          <cell r="E24">
            <v>80.083333333333329</v>
          </cell>
          <cell r="F24">
            <v>100</v>
          </cell>
          <cell r="G24">
            <v>43</v>
          </cell>
          <cell r="H24" t="str">
            <v>*</v>
          </cell>
          <cell r="J24">
            <v>1.8</v>
          </cell>
          <cell r="K24">
            <v>3.5999999999999996</v>
          </cell>
        </row>
        <row r="25">
          <cell r="B25">
            <v>28.208333333333325</v>
          </cell>
          <cell r="C25">
            <v>35.6</v>
          </cell>
          <cell r="D25">
            <v>23.6</v>
          </cell>
          <cell r="E25">
            <v>72.291666666666671</v>
          </cell>
          <cell r="F25">
            <v>98</v>
          </cell>
          <cell r="G25">
            <v>36</v>
          </cell>
          <cell r="H25" t="str">
            <v>*</v>
          </cell>
          <cell r="J25">
            <v>2.16</v>
          </cell>
          <cell r="K25">
            <v>0.2</v>
          </cell>
        </row>
        <row r="26">
          <cell r="B26">
            <v>29.13333333333334</v>
          </cell>
          <cell r="C26">
            <v>37.6</v>
          </cell>
          <cell r="D26">
            <v>22.9</v>
          </cell>
          <cell r="E26">
            <v>64.625</v>
          </cell>
          <cell r="F26">
            <v>93</v>
          </cell>
          <cell r="G26">
            <v>33</v>
          </cell>
          <cell r="H26" t="str">
            <v>*</v>
          </cell>
          <cell r="J26">
            <v>0.36000000000000004</v>
          </cell>
          <cell r="K26">
            <v>0</v>
          </cell>
        </row>
        <row r="27">
          <cell r="B27">
            <v>28.991666666666671</v>
          </cell>
          <cell r="C27">
            <v>37.6</v>
          </cell>
          <cell r="D27">
            <v>23</v>
          </cell>
          <cell r="E27">
            <v>61.291666666666664</v>
          </cell>
          <cell r="F27">
            <v>91</v>
          </cell>
          <cell r="G27">
            <v>27</v>
          </cell>
          <cell r="H27" t="str">
            <v>*</v>
          </cell>
          <cell r="J27">
            <v>1.8</v>
          </cell>
          <cell r="K27">
            <v>0</v>
          </cell>
        </row>
        <row r="28">
          <cell r="B28">
            <v>28.691666666666663</v>
          </cell>
          <cell r="C28">
            <v>37.1</v>
          </cell>
          <cell r="D28">
            <v>22.4</v>
          </cell>
          <cell r="E28">
            <v>68.083333333333329</v>
          </cell>
          <cell r="F28">
            <v>96</v>
          </cell>
          <cell r="G28">
            <v>33</v>
          </cell>
          <cell r="H28" t="str">
            <v>*</v>
          </cell>
          <cell r="J28">
            <v>1.08</v>
          </cell>
          <cell r="K28">
            <v>0</v>
          </cell>
        </row>
        <row r="29">
          <cell r="B29">
            <v>28.354166666666661</v>
          </cell>
          <cell r="C29">
            <v>37.4</v>
          </cell>
          <cell r="D29">
            <v>23.4</v>
          </cell>
          <cell r="E29">
            <v>71</v>
          </cell>
          <cell r="F29">
            <v>98</v>
          </cell>
          <cell r="G29">
            <v>36</v>
          </cell>
          <cell r="H29" t="str">
            <v>*</v>
          </cell>
          <cell r="J29">
            <v>2.8800000000000003</v>
          </cell>
          <cell r="K29">
            <v>1.2</v>
          </cell>
        </row>
        <row r="30">
          <cell r="B30">
            <v>28.670833333333334</v>
          </cell>
          <cell r="C30">
            <v>38.5</v>
          </cell>
          <cell r="D30">
            <v>23.2</v>
          </cell>
          <cell r="E30">
            <v>68.291666666666671</v>
          </cell>
          <cell r="F30">
            <v>93</v>
          </cell>
          <cell r="G30">
            <v>30</v>
          </cell>
          <cell r="H30" t="str">
            <v>*</v>
          </cell>
          <cell r="J30">
            <v>1.08</v>
          </cell>
          <cell r="K30">
            <v>8.3999999999999986</v>
          </cell>
        </row>
        <row r="31">
          <cell r="B31">
            <v>26.816666666666659</v>
          </cell>
          <cell r="C31">
            <v>33.700000000000003</v>
          </cell>
          <cell r="D31">
            <v>23.4</v>
          </cell>
          <cell r="E31">
            <v>82.708333333333329</v>
          </cell>
          <cell r="F31">
            <v>100</v>
          </cell>
          <cell r="G31">
            <v>51</v>
          </cell>
          <cell r="H31" t="str">
            <v>*</v>
          </cell>
          <cell r="J31">
            <v>0.72000000000000008</v>
          </cell>
          <cell r="K31">
            <v>4</v>
          </cell>
        </row>
        <row r="32">
          <cell r="B32">
            <v>25.541666666666668</v>
          </cell>
          <cell r="C32">
            <v>35.200000000000003</v>
          </cell>
          <cell r="D32">
            <v>21.8</v>
          </cell>
          <cell r="E32">
            <v>86.125</v>
          </cell>
          <cell r="F32">
            <v>100</v>
          </cell>
          <cell r="G32">
            <v>45</v>
          </cell>
          <cell r="H32" t="str">
            <v>*</v>
          </cell>
          <cell r="J32">
            <v>0.36000000000000004</v>
          </cell>
          <cell r="K32">
            <v>49.400000000000006</v>
          </cell>
        </row>
        <row r="33">
          <cell r="B33">
            <v>27.091666666666669</v>
          </cell>
          <cell r="C33">
            <v>36.299999999999997</v>
          </cell>
          <cell r="D33">
            <v>22.5</v>
          </cell>
          <cell r="E33">
            <v>79.375</v>
          </cell>
          <cell r="F33">
            <v>100</v>
          </cell>
          <cell r="G33">
            <v>38</v>
          </cell>
          <cell r="H33" t="str">
            <v>*</v>
          </cell>
          <cell r="J33">
            <v>0.36000000000000004</v>
          </cell>
          <cell r="K33">
            <v>1.8</v>
          </cell>
        </row>
        <row r="34">
          <cell r="B34">
            <v>26.933333333333334</v>
          </cell>
          <cell r="C34">
            <v>35.6</v>
          </cell>
          <cell r="D34">
            <v>22.6</v>
          </cell>
          <cell r="E34">
            <v>79.916666666666671</v>
          </cell>
          <cell r="F34">
            <v>100</v>
          </cell>
          <cell r="G34">
            <v>45</v>
          </cell>
          <cell r="H34" t="str">
            <v>*</v>
          </cell>
          <cell r="J34">
            <v>0.72000000000000008</v>
          </cell>
          <cell r="K34">
            <v>0</v>
          </cell>
        </row>
        <row r="35">
          <cell r="B35">
            <v>26.733333333333331</v>
          </cell>
          <cell r="C35">
            <v>33.1</v>
          </cell>
          <cell r="D35">
            <v>22.3</v>
          </cell>
          <cell r="E35">
            <v>81.5</v>
          </cell>
          <cell r="F35">
            <v>100</v>
          </cell>
          <cell r="G35">
            <v>49</v>
          </cell>
          <cell r="H35" t="str">
            <v>*</v>
          </cell>
          <cell r="J35">
            <v>0.36000000000000004</v>
          </cell>
          <cell r="K35">
            <v>18.599999999999998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26.208333333333332</v>
          </cell>
          <cell r="C5">
            <v>31.5</v>
          </cell>
          <cell r="D5">
            <v>21.4</v>
          </cell>
          <cell r="E5">
            <v>77.6875</v>
          </cell>
          <cell r="F5">
            <v>100</v>
          </cell>
          <cell r="G5">
            <v>57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24.962500000000006</v>
          </cell>
          <cell r="C6">
            <v>30.5</v>
          </cell>
          <cell r="D6">
            <v>20.399999999999999</v>
          </cell>
          <cell r="E6">
            <v>78.588235294117652</v>
          </cell>
          <cell r="F6">
            <v>100</v>
          </cell>
          <cell r="G6">
            <v>60</v>
          </cell>
          <cell r="H6" t="str">
            <v>*</v>
          </cell>
          <cell r="J6" t="str">
            <v>*</v>
          </cell>
          <cell r="K6">
            <v>0</v>
          </cell>
        </row>
        <row r="7">
          <cell r="B7">
            <v>24.69130434782608</v>
          </cell>
          <cell r="C7">
            <v>30.9</v>
          </cell>
          <cell r="D7">
            <v>20.8</v>
          </cell>
          <cell r="E7">
            <v>83</v>
          </cell>
          <cell r="F7">
            <v>100</v>
          </cell>
          <cell r="G7">
            <v>61</v>
          </cell>
          <cell r="H7" t="str">
            <v>*</v>
          </cell>
          <cell r="J7" t="str">
            <v>*</v>
          </cell>
          <cell r="K7">
            <v>1.4</v>
          </cell>
        </row>
        <row r="8">
          <cell r="B8">
            <v>24.513636363636362</v>
          </cell>
          <cell r="C8">
            <v>32.1</v>
          </cell>
          <cell r="D8">
            <v>22</v>
          </cell>
          <cell r="E8">
            <v>77.666666666666671</v>
          </cell>
          <cell r="F8">
            <v>100</v>
          </cell>
          <cell r="G8">
            <v>53</v>
          </cell>
          <cell r="H8" t="str">
            <v>*</v>
          </cell>
          <cell r="J8" t="str">
            <v>*</v>
          </cell>
          <cell r="K8">
            <v>1.7999999999999998</v>
          </cell>
        </row>
        <row r="9">
          <cell r="B9">
            <v>25.75</v>
          </cell>
          <cell r="C9">
            <v>32.299999999999997</v>
          </cell>
          <cell r="D9">
            <v>21.4</v>
          </cell>
          <cell r="E9">
            <v>71.727272727272734</v>
          </cell>
          <cell r="F9">
            <v>100</v>
          </cell>
          <cell r="G9">
            <v>50</v>
          </cell>
          <cell r="H9" t="str">
            <v>*</v>
          </cell>
          <cell r="J9" t="str">
            <v>*</v>
          </cell>
          <cell r="K9">
            <v>0.4</v>
          </cell>
        </row>
        <row r="10">
          <cell r="B10">
            <v>26.934782608695652</v>
          </cell>
          <cell r="C10">
            <v>34.1</v>
          </cell>
          <cell r="D10">
            <v>22.5</v>
          </cell>
          <cell r="E10">
            <v>71.769230769230774</v>
          </cell>
          <cell r="F10">
            <v>100</v>
          </cell>
          <cell r="G10">
            <v>43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26.613043478260874</v>
          </cell>
          <cell r="C11">
            <v>33.9</v>
          </cell>
          <cell r="D11">
            <v>21.2</v>
          </cell>
          <cell r="E11">
            <v>66</v>
          </cell>
          <cell r="F11">
            <v>100</v>
          </cell>
          <cell r="G11">
            <v>43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27.122727272727271</v>
          </cell>
          <cell r="C12">
            <v>34</v>
          </cell>
          <cell r="D12">
            <v>22.5</v>
          </cell>
          <cell r="E12">
            <v>64.166666666666671</v>
          </cell>
          <cell r="F12">
            <v>100</v>
          </cell>
          <cell r="G12">
            <v>41</v>
          </cell>
          <cell r="H12" t="str">
            <v>*</v>
          </cell>
          <cell r="J12" t="str">
            <v>*</v>
          </cell>
          <cell r="K12">
            <v>0</v>
          </cell>
        </row>
        <row r="13">
          <cell r="B13">
            <v>26.704761904761902</v>
          </cell>
          <cell r="C13">
            <v>33.4</v>
          </cell>
          <cell r="D13">
            <v>20.9</v>
          </cell>
          <cell r="E13">
            <v>71.714285714285708</v>
          </cell>
          <cell r="F13">
            <v>100</v>
          </cell>
          <cell r="G13">
            <v>48</v>
          </cell>
          <cell r="H13" t="str">
            <v>*</v>
          </cell>
          <cell r="J13" t="str">
            <v>*</v>
          </cell>
          <cell r="K13">
            <v>0</v>
          </cell>
        </row>
        <row r="14">
          <cell r="B14">
            <v>27.424999999999994</v>
          </cell>
          <cell r="C14">
            <v>35.5</v>
          </cell>
          <cell r="D14">
            <v>21.8</v>
          </cell>
          <cell r="E14">
            <v>62.230769230769234</v>
          </cell>
          <cell r="F14">
            <v>100</v>
          </cell>
          <cell r="G14">
            <v>39</v>
          </cell>
          <cell r="H14" t="str">
            <v>*</v>
          </cell>
          <cell r="J14" t="str">
            <v>*</v>
          </cell>
          <cell r="K14">
            <v>1</v>
          </cell>
        </row>
        <row r="15">
          <cell r="B15">
            <v>25.959090909090914</v>
          </cell>
          <cell r="C15">
            <v>32.299999999999997</v>
          </cell>
          <cell r="D15">
            <v>22.2</v>
          </cell>
          <cell r="E15">
            <v>69.8</v>
          </cell>
          <cell r="F15">
            <v>100</v>
          </cell>
          <cell r="G15">
            <v>55</v>
          </cell>
          <cell r="H15" t="str">
            <v>*</v>
          </cell>
          <cell r="J15" t="str">
            <v>*</v>
          </cell>
          <cell r="K15">
            <v>1.2</v>
          </cell>
        </row>
        <row r="16">
          <cell r="B16">
            <v>26.509090909090904</v>
          </cell>
          <cell r="C16">
            <v>34.1</v>
          </cell>
          <cell r="D16">
            <v>21.3</v>
          </cell>
          <cell r="E16">
            <v>60.230769230769234</v>
          </cell>
          <cell r="F16">
            <v>100</v>
          </cell>
          <cell r="G16">
            <v>42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24.318181818181813</v>
          </cell>
          <cell r="C17">
            <v>29</v>
          </cell>
          <cell r="D17">
            <v>21.9</v>
          </cell>
          <cell r="E17">
            <v>88.727272727272734</v>
          </cell>
          <cell r="F17">
            <v>100</v>
          </cell>
          <cell r="G17">
            <v>67</v>
          </cell>
          <cell r="H17" t="str">
            <v>*</v>
          </cell>
          <cell r="J17" t="str">
            <v>*</v>
          </cell>
          <cell r="K17">
            <v>0.4</v>
          </cell>
        </row>
        <row r="18">
          <cell r="B18">
            <v>25.354545454545459</v>
          </cell>
          <cell r="C18">
            <v>33.6</v>
          </cell>
          <cell r="D18">
            <v>20.2</v>
          </cell>
          <cell r="E18">
            <v>68.75</v>
          </cell>
          <cell r="F18">
            <v>100</v>
          </cell>
          <cell r="G18">
            <v>44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26.283333333333331</v>
          </cell>
          <cell r="C19">
            <v>34.6</v>
          </cell>
          <cell r="D19">
            <v>19.399999999999999</v>
          </cell>
          <cell r="E19">
            <v>51.92307692307692</v>
          </cell>
          <cell r="F19">
            <v>100</v>
          </cell>
          <cell r="G19">
            <v>32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27.652173913043484</v>
          </cell>
          <cell r="C20">
            <v>35.1</v>
          </cell>
          <cell r="D20">
            <v>20.399999999999999</v>
          </cell>
          <cell r="E20">
            <v>53.5</v>
          </cell>
          <cell r="F20">
            <v>100</v>
          </cell>
          <cell r="G20">
            <v>30</v>
          </cell>
          <cell r="H20" t="str">
            <v>*</v>
          </cell>
          <cell r="J20" t="str">
            <v>*</v>
          </cell>
          <cell r="K20">
            <v>0</v>
          </cell>
        </row>
        <row r="21">
          <cell r="B21">
            <v>24.266666666666669</v>
          </cell>
          <cell r="C21">
            <v>29.8</v>
          </cell>
          <cell r="D21">
            <v>21.4</v>
          </cell>
          <cell r="E21">
            <v>85.375</v>
          </cell>
          <cell r="F21">
            <v>100</v>
          </cell>
          <cell r="G21">
            <v>64</v>
          </cell>
          <cell r="H21" t="str">
            <v>*</v>
          </cell>
          <cell r="J21" t="str">
            <v>*</v>
          </cell>
          <cell r="K21">
            <v>40.4</v>
          </cell>
        </row>
        <row r="22">
          <cell r="B22">
            <v>22.372727272727271</v>
          </cell>
          <cell r="C22">
            <v>24</v>
          </cell>
          <cell r="D22">
            <v>21.3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>
            <v>17.800000000000004</v>
          </cell>
        </row>
        <row r="23">
          <cell r="B23">
            <v>24.369565217391305</v>
          </cell>
          <cell r="C23">
            <v>31.2</v>
          </cell>
          <cell r="D23">
            <v>21.7</v>
          </cell>
          <cell r="E23">
            <v>76.599999999999994</v>
          </cell>
          <cell r="F23">
            <v>100</v>
          </cell>
          <cell r="G23">
            <v>58</v>
          </cell>
          <cell r="H23" t="str">
            <v>*</v>
          </cell>
          <cell r="J23" t="str">
            <v>*</v>
          </cell>
          <cell r="K23">
            <v>9.4</v>
          </cell>
        </row>
        <row r="24">
          <cell r="B24">
            <v>24.404347826086951</v>
          </cell>
          <cell r="C24">
            <v>30.4</v>
          </cell>
          <cell r="D24">
            <v>21.1</v>
          </cell>
          <cell r="E24">
            <v>87.1</v>
          </cell>
          <cell r="F24">
            <v>100</v>
          </cell>
          <cell r="G24">
            <v>66</v>
          </cell>
          <cell r="H24" t="str">
            <v>*</v>
          </cell>
          <cell r="J24" t="str">
            <v>*</v>
          </cell>
          <cell r="K24">
            <v>1.9999999999999998</v>
          </cell>
        </row>
        <row r="25">
          <cell r="B25">
            <v>24.373913043478261</v>
          </cell>
          <cell r="C25">
            <v>31</v>
          </cell>
          <cell r="D25">
            <v>21.2</v>
          </cell>
          <cell r="E25">
            <v>73.555555555555557</v>
          </cell>
          <cell r="F25">
            <v>100</v>
          </cell>
          <cell r="G25">
            <v>58</v>
          </cell>
          <cell r="H25" t="str">
            <v>*</v>
          </cell>
          <cell r="J25" t="str">
            <v>*</v>
          </cell>
          <cell r="K25">
            <v>5.6000000000000005</v>
          </cell>
        </row>
        <row r="26">
          <cell r="B26">
            <v>26</v>
          </cell>
          <cell r="C26">
            <v>32.4</v>
          </cell>
          <cell r="D26">
            <v>20.9</v>
          </cell>
          <cell r="E26">
            <v>67.416666666666671</v>
          </cell>
          <cell r="F26">
            <v>100</v>
          </cell>
          <cell r="G26">
            <v>49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26.345454545454547</v>
          </cell>
          <cell r="C27">
            <v>32.299999999999997</v>
          </cell>
          <cell r="D27">
            <v>22.2</v>
          </cell>
          <cell r="E27">
            <v>76.230769230769226</v>
          </cell>
          <cell r="F27">
            <v>100</v>
          </cell>
          <cell r="G27">
            <v>54</v>
          </cell>
          <cell r="H27" t="str">
            <v>*</v>
          </cell>
          <cell r="J27" t="str">
            <v>*</v>
          </cell>
          <cell r="K27">
            <v>0.60000000000000009</v>
          </cell>
        </row>
        <row r="28">
          <cell r="B28">
            <v>27.099999999999994</v>
          </cell>
          <cell r="C28">
            <v>34.700000000000003</v>
          </cell>
          <cell r="D28">
            <v>21.5</v>
          </cell>
          <cell r="E28">
            <v>71.1875</v>
          </cell>
          <cell r="F28">
            <v>100</v>
          </cell>
          <cell r="G28">
            <v>44</v>
          </cell>
          <cell r="H28" t="str">
            <v>*</v>
          </cell>
          <cell r="J28" t="str">
            <v>*</v>
          </cell>
          <cell r="K28">
            <v>0</v>
          </cell>
        </row>
        <row r="29">
          <cell r="B29">
            <v>27.55714285714286</v>
          </cell>
          <cell r="C29">
            <v>35.9</v>
          </cell>
          <cell r="D29">
            <v>21.9</v>
          </cell>
          <cell r="E29">
            <v>74.058823529411768</v>
          </cell>
          <cell r="F29">
            <v>100</v>
          </cell>
          <cell r="G29">
            <v>41</v>
          </cell>
          <cell r="H29" t="str">
            <v>*</v>
          </cell>
          <cell r="J29" t="str">
            <v>*</v>
          </cell>
          <cell r="K29">
            <v>0.4</v>
          </cell>
        </row>
        <row r="30">
          <cell r="B30">
            <v>25.895454545454552</v>
          </cell>
          <cell r="C30">
            <v>34.799999999999997</v>
          </cell>
          <cell r="D30">
            <v>22</v>
          </cell>
          <cell r="E30">
            <v>72.833333333333329</v>
          </cell>
          <cell r="F30">
            <v>100</v>
          </cell>
          <cell r="G30">
            <v>41</v>
          </cell>
          <cell r="H30" t="str">
            <v>*</v>
          </cell>
          <cell r="J30" t="str">
            <v>*</v>
          </cell>
          <cell r="K30">
            <v>3.2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26.212500000000002</v>
          </cell>
          <cell r="C5">
            <v>31.9</v>
          </cell>
          <cell r="D5">
            <v>20.9</v>
          </cell>
          <cell r="E5">
            <v>61.25</v>
          </cell>
          <cell r="F5">
            <v>78</v>
          </cell>
          <cell r="G5">
            <v>39</v>
          </cell>
          <cell r="H5">
            <v>16.920000000000002</v>
          </cell>
          <cell r="J5">
            <v>47.16</v>
          </cell>
          <cell r="K5">
            <v>0</v>
          </cell>
        </row>
        <row r="6">
          <cell r="B6">
            <v>25.929166666666674</v>
          </cell>
          <cell r="C6">
            <v>29.4</v>
          </cell>
          <cell r="D6">
            <v>22.3</v>
          </cell>
          <cell r="E6">
            <v>72</v>
          </cell>
          <cell r="F6">
            <v>89</v>
          </cell>
          <cell r="G6">
            <v>61</v>
          </cell>
          <cell r="H6">
            <v>16.920000000000002</v>
          </cell>
          <cell r="J6">
            <v>36.36</v>
          </cell>
          <cell r="K6">
            <v>1</v>
          </cell>
        </row>
        <row r="7">
          <cell r="B7">
            <v>25.654166666666669</v>
          </cell>
          <cell r="C7">
            <v>31.8</v>
          </cell>
          <cell r="D7">
            <v>21.7</v>
          </cell>
          <cell r="E7">
            <v>74</v>
          </cell>
          <cell r="F7">
            <v>89</v>
          </cell>
          <cell r="G7">
            <v>52</v>
          </cell>
          <cell r="H7">
            <v>14.4</v>
          </cell>
          <cell r="J7">
            <v>28.8</v>
          </cell>
          <cell r="K7">
            <v>0.2</v>
          </cell>
        </row>
        <row r="8">
          <cell r="B8">
            <v>26.462499999999995</v>
          </cell>
          <cell r="C8">
            <v>33.700000000000003</v>
          </cell>
          <cell r="D8">
            <v>21.7</v>
          </cell>
          <cell r="E8">
            <v>67.75</v>
          </cell>
          <cell r="F8">
            <v>91</v>
          </cell>
          <cell r="G8">
            <v>34</v>
          </cell>
          <cell r="H8">
            <v>17.64</v>
          </cell>
          <cell r="J8">
            <v>37.080000000000005</v>
          </cell>
          <cell r="K8">
            <v>0</v>
          </cell>
        </row>
        <row r="9">
          <cell r="B9">
            <v>26.729166666666671</v>
          </cell>
          <cell r="C9">
            <v>33.9</v>
          </cell>
          <cell r="D9">
            <v>21.1</v>
          </cell>
          <cell r="E9">
            <v>64.791666666666671</v>
          </cell>
          <cell r="F9">
            <v>91</v>
          </cell>
          <cell r="G9">
            <v>31</v>
          </cell>
          <cell r="H9">
            <v>14.04</v>
          </cell>
          <cell r="J9">
            <v>27</v>
          </cell>
          <cell r="K9">
            <v>0</v>
          </cell>
        </row>
        <row r="10">
          <cell r="B10">
            <v>27.475000000000005</v>
          </cell>
          <cell r="C10">
            <v>34.5</v>
          </cell>
          <cell r="D10">
            <v>20.7</v>
          </cell>
          <cell r="E10">
            <v>56.541666666666664</v>
          </cell>
          <cell r="F10">
            <v>90</v>
          </cell>
          <cell r="G10">
            <v>24</v>
          </cell>
          <cell r="H10">
            <v>11.879999999999999</v>
          </cell>
          <cell r="J10">
            <v>28.08</v>
          </cell>
          <cell r="K10">
            <v>0</v>
          </cell>
        </row>
        <row r="11">
          <cell r="B11">
            <v>27.425000000000001</v>
          </cell>
          <cell r="C11">
            <v>34.5</v>
          </cell>
          <cell r="D11">
            <v>21.2</v>
          </cell>
          <cell r="E11">
            <v>63.25</v>
          </cell>
          <cell r="F11">
            <v>90</v>
          </cell>
          <cell r="G11">
            <v>25</v>
          </cell>
          <cell r="H11">
            <v>12.6</v>
          </cell>
          <cell r="J11">
            <v>27.720000000000002</v>
          </cell>
          <cell r="K11">
            <v>0</v>
          </cell>
        </row>
        <row r="12">
          <cell r="B12">
            <v>27.329166666666662</v>
          </cell>
          <cell r="C12">
            <v>34.9</v>
          </cell>
          <cell r="D12">
            <v>21.2</v>
          </cell>
          <cell r="E12">
            <v>63.708333333333336</v>
          </cell>
          <cell r="F12">
            <v>91</v>
          </cell>
          <cell r="G12">
            <v>28</v>
          </cell>
          <cell r="H12">
            <v>13.68</v>
          </cell>
          <cell r="J12">
            <v>27</v>
          </cell>
          <cell r="K12">
            <v>0</v>
          </cell>
        </row>
        <row r="13">
          <cell r="B13">
            <v>27.224999999999998</v>
          </cell>
          <cell r="C13">
            <v>33.799999999999997</v>
          </cell>
          <cell r="D13">
            <v>22.9</v>
          </cell>
          <cell r="E13">
            <v>63.041666666666664</v>
          </cell>
          <cell r="F13">
            <v>85</v>
          </cell>
          <cell r="G13">
            <v>34</v>
          </cell>
          <cell r="H13">
            <v>13.68</v>
          </cell>
          <cell r="J13">
            <v>34.56</v>
          </cell>
          <cell r="K13">
            <v>0</v>
          </cell>
        </row>
        <row r="14">
          <cell r="B14">
            <v>27.754166666666663</v>
          </cell>
          <cell r="C14">
            <v>36.299999999999997</v>
          </cell>
          <cell r="D14">
            <v>22.6</v>
          </cell>
          <cell r="E14">
            <v>58.708333333333336</v>
          </cell>
          <cell r="F14">
            <v>81</v>
          </cell>
          <cell r="G14">
            <v>30</v>
          </cell>
          <cell r="H14">
            <v>22.32</v>
          </cell>
          <cell r="J14">
            <v>39.24</v>
          </cell>
          <cell r="K14">
            <v>0</v>
          </cell>
        </row>
        <row r="15">
          <cell r="B15">
            <v>26.45</v>
          </cell>
          <cell r="C15">
            <v>34.4</v>
          </cell>
          <cell r="D15">
            <v>20.6</v>
          </cell>
          <cell r="E15">
            <v>65.541666666666671</v>
          </cell>
          <cell r="F15">
            <v>88</v>
          </cell>
          <cell r="G15">
            <v>39</v>
          </cell>
          <cell r="H15">
            <v>15.120000000000001</v>
          </cell>
          <cell r="J15">
            <v>52.56</v>
          </cell>
          <cell r="K15">
            <v>1.2</v>
          </cell>
        </row>
        <row r="16">
          <cell r="B16">
            <v>26.866666666666664</v>
          </cell>
          <cell r="C16">
            <v>34.4</v>
          </cell>
          <cell r="D16">
            <v>19.899999999999999</v>
          </cell>
          <cell r="E16">
            <v>61.416666666666664</v>
          </cell>
          <cell r="F16">
            <v>86</v>
          </cell>
          <cell r="G16">
            <v>30</v>
          </cell>
          <cell r="H16">
            <v>12.6</v>
          </cell>
          <cell r="J16">
            <v>34.92</v>
          </cell>
          <cell r="K16">
            <v>0</v>
          </cell>
        </row>
        <row r="17">
          <cell r="B17">
            <v>25.995833333333337</v>
          </cell>
          <cell r="C17">
            <v>33.1</v>
          </cell>
          <cell r="D17">
            <v>21.4</v>
          </cell>
          <cell r="E17">
            <v>69.458333333333329</v>
          </cell>
          <cell r="F17">
            <v>89</v>
          </cell>
          <cell r="G17">
            <v>41</v>
          </cell>
          <cell r="H17">
            <v>21.96</v>
          </cell>
          <cell r="J17">
            <v>38.880000000000003</v>
          </cell>
          <cell r="K17">
            <v>4.5999999999999996</v>
          </cell>
        </row>
        <row r="18">
          <cell r="B18">
            <v>25.150000000000002</v>
          </cell>
          <cell r="C18">
            <v>32.200000000000003</v>
          </cell>
          <cell r="D18">
            <v>20.6</v>
          </cell>
          <cell r="E18">
            <v>70.333333333333329</v>
          </cell>
          <cell r="F18">
            <v>91</v>
          </cell>
          <cell r="G18">
            <v>41</v>
          </cell>
          <cell r="H18">
            <v>16.559999999999999</v>
          </cell>
          <cell r="J18">
            <v>32.04</v>
          </cell>
          <cell r="K18">
            <v>1.8</v>
          </cell>
        </row>
        <row r="19">
          <cell r="B19">
            <v>26.675000000000008</v>
          </cell>
          <cell r="C19">
            <v>33.4</v>
          </cell>
          <cell r="D19">
            <v>21.1</v>
          </cell>
          <cell r="E19">
            <v>63.291666666666664</v>
          </cell>
          <cell r="F19">
            <v>86</v>
          </cell>
          <cell r="G19">
            <v>36</v>
          </cell>
          <cell r="H19">
            <v>15.840000000000002</v>
          </cell>
          <cell r="J19">
            <v>39.24</v>
          </cell>
          <cell r="K19">
            <v>0</v>
          </cell>
        </row>
        <row r="20">
          <cell r="B20">
            <v>27.433333333333334</v>
          </cell>
          <cell r="C20">
            <v>34.5</v>
          </cell>
          <cell r="D20">
            <v>21.6</v>
          </cell>
          <cell r="E20">
            <v>58.75</v>
          </cell>
          <cell r="F20">
            <v>84</v>
          </cell>
          <cell r="G20">
            <v>33</v>
          </cell>
          <cell r="H20">
            <v>12.6</v>
          </cell>
          <cell r="J20">
            <v>29.52</v>
          </cell>
          <cell r="K20">
            <v>0</v>
          </cell>
        </row>
        <row r="21">
          <cell r="B21">
            <v>26.062499999999996</v>
          </cell>
          <cell r="C21">
            <v>32.6</v>
          </cell>
          <cell r="D21">
            <v>23</v>
          </cell>
          <cell r="E21">
            <v>70.125</v>
          </cell>
          <cell r="F21">
            <v>89</v>
          </cell>
          <cell r="G21">
            <v>47</v>
          </cell>
          <cell r="H21">
            <v>15.48</v>
          </cell>
          <cell r="J21">
            <v>24.48</v>
          </cell>
          <cell r="K21">
            <v>3.6</v>
          </cell>
        </row>
        <row r="22">
          <cell r="B22">
            <v>23.070833333333329</v>
          </cell>
          <cell r="C22">
            <v>25.5</v>
          </cell>
          <cell r="D22">
            <v>21.9</v>
          </cell>
          <cell r="E22">
            <v>89.333333333333329</v>
          </cell>
          <cell r="F22">
            <v>93</v>
          </cell>
          <cell r="G22">
            <v>78</v>
          </cell>
          <cell r="H22">
            <v>13.32</v>
          </cell>
          <cell r="J22">
            <v>25.92</v>
          </cell>
          <cell r="K22">
            <v>11.2</v>
          </cell>
        </row>
        <row r="23">
          <cell r="B23">
            <v>24.912499999999998</v>
          </cell>
          <cell r="C23">
            <v>30.9</v>
          </cell>
          <cell r="D23">
            <v>22.2</v>
          </cell>
          <cell r="E23">
            <v>78.041666666666671</v>
          </cell>
          <cell r="F23">
            <v>89</v>
          </cell>
          <cell r="G23">
            <v>53</v>
          </cell>
          <cell r="H23">
            <v>17.64</v>
          </cell>
          <cell r="J23">
            <v>33.119999999999997</v>
          </cell>
          <cell r="K23">
            <v>0</v>
          </cell>
        </row>
        <row r="24">
          <cell r="B24">
            <v>25.187499999999996</v>
          </cell>
          <cell r="C24">
            <v>31</v>
          </cell>
          <cell r="D24">
            <v>22</v>
          </cell>
          <cell r="E24">
            <v>76.25</v>
          </cell>
          <cell r="F24">
            <v>90</v>
          </cell>
          <cell r="G24">
            <v>51</v>
          </cell>
          <cell r="H24">
            <v>17.28</v>
          </cell>
          <cell r="J24">
            <v>33.480000000000004</v>
          </cell>
          <cell r="K24">
            <v>0.2</v>
          </cell>
        </row>
        <row r="25">
          <cell r="B25">
            <v>25.545833333333334</v>
          </cell>
          <cell r="C25">
            <v>31.6</v>
          </cell>
          <cell r="D25">
            <v>21.5</v>
          </cell>
          <cell r="E25">
            <v>72.958333333333329</v>
          </cell>
          <cell r="F25">
            <v>91</v>
          </cell>
          <cell r="G25">
            <v>48</v>
          </cell>
          <cell r="H25">
            <v>15.48</v>
          </cell>
          <cell r="J25">
            <v>36.36</v>
          </cell>
          <cell r="K25">
            <v>0</v>
          </cell>
        </row>
        <row r="26">
          <cell r="B26">
            <v>26</v>
          </cell>
          <cell r="C26">
            <v>32.4</v>
          </cell>
          <cell r="D26">
            <v>20.9</v>
          </cell>
          <cell r="E26">
            <v>69.583333333333329</v>
          </cell>
          <cell r="F26">
            <v>90</v>
          </cell>
          <cell r="G26">
            <v>45</v>
          </cell>
          <cell r="H26">
            <v>15.120000000000001</v>
          </cell>
          <cell r="J26">
            <v>32.76</v>
          </cell>
          <cell r="K26">
            <v>0</v>
          </cell>
        </row>
        <row r="27">
          <cell r="B27">
            <v>25.170833333333331</v>
          </cell>
          <cell r="C27">
            <v>32.5</v>
          </cell>
          <cell r="D27">
            <v>19.7</v>
          </cell>
          <cell r="E27">
            <v>74.666666666666671</v>
          </cell>
          <cell r="F27">
            <v>93</v>
          </cell>
          <cell r="G27">
            <v>47</v>
          </cell>
          <cell r="H27">
            <v>16.2</v>
          </cell>
          <cell r="J27">
            <v>47.16</v>
          </cell>
          <cell r="K27">
            <v>18.599999999999998</v>
          </cell>
        </row>
        <row r="28">
          <cell r="B28">
            <v>25.404166666666665</v>
          </cell>
          <cell r="C28">
            <v>33.799999999999997</v>
          </cell>
          <cell r="D28">
            <v>21.4</v>
          </cell>
          <cell r="E28">
            <v>71.875</v>
          </cell>
          <cell r="F28">
            <v>90</v>
          </cell>
          <cell r="G28">
            <v>42</v>
          </cell>
          <cell r="H28">
            <v>22.68</v>
          </cell>
          <cell r="J28">
            <v>46.800000000000004</v>
          </cell>
          <cell r="K28">
            <v>0.8</v>
          </cell>
        </row>
        <row r="29">
          <cell r="B29">
            <v>27.104166666666668</v>
          </cell>
          <cell r="C29">
            <v>33.700000000000003</v>
          </cell>
          <cell r="D29">
            <v>23.5</v>
          </cell>
          <cell r="E29">
            <v>67.583333333333329</v>
          </cell>
          <cell r="F29">
            <v>84</v>
          </cell>
          <cell r="G29">
            <v>40</v>
          </cell>
          <cell r="H29">
            <v>12.6</v>
          </cell>
          <cell r="J29">
            <v>28.8</v>
          </cell>
          <cell r="K29">
            <v>0.2</v>
          </cell>
        </row>
        <row r="30">
          <cell r="B30">
            <v>26.970833333333331</v>
          </cell>
          <cell r="C30">
            <v>34.4</v>
          </cell>
          <cell r="D30">
            <v>21.1</v>
          </cell>
          <cell r="E30">
            <v>66.708333333333329</v>
          </cell>
          <cell r="F30">
            <v>89</v>
          </cell>
          <cell r="G30">
            <v>35</v>
          </cell>
          <cell r="H30">
            <v>15.840000000000002</v>
          </cell>
          <cell r="J30">
            <v>42.84</v>
          </cell>
          <cell r="K30">
            <v>0</v>
          </cell>
        </row>
        <row r="31">
          <cell r="B31">
            <v>25.958333333333332</v>
          </cell>
          <cell r="C31">
            <v>33.4</v>
          </cell>
          <cell r="D31">
            <v>20.9</v>
          </cell>
          <cell r="E31">
            <v>70.958333333333329</v>
          </cell>
          <cell r="F31">
            <v>90</v>
          </cell>
          <cell r="G31">
            <v>44</v>
          </cell>
          <cell r="H31">
            <v>21.96</v>
          </cell>
          <cell r="J31">
            <v>40.32</v>
          </cell>
          <cell r="K31">
            <v>4.2</v>
          </cell>
        </row>
        <row r="32">
          <cell r="B32">
            <v>26.129166666666666</v>
          </cell>
          <cell r="C32">
            <v>33.5</v>
          </cell>
          <cell r="D32">
            <v>21.8</v>
          </cell>
          <cell r="E32">
            <v>70.916666666666671</v>
          </cell>
          <cell r="F32">
            <v>84</v>
          </cell>
          <cell r="G32">
            <v>43</v>
          </cell>
          <cell r="H32">
            <v>19.440000000000001</v>
          </cell>
          <cell r="J32">
            <v>48.96</v>
          </cell>
          <cell r="K32">
            <v>1.8</v>
          </cell>
        </row>
        <row r="33">
          <cell r="B33">
            <v>25.229166666666661</v>
          </cell>
          <cell r="C33">
            <v>32.6</v>
          </cell>
          <cell r="D33">
            <v>21.4</v>
          </cell>
          <cell r="E33">
            <v>74.25</v>
          </cell>
          <cell r="F33">
            <v>87</v>
          </cell>
          <cell r="G33">
            <v>50</v>
          </cell>
          <cell r="H33">
            <v>21.96</v>
          </cell>
          <cell r="J33">
            <v>49.32</v>
          </cell>
          <cell r="K33">
            <v>0.4</v>
          </cell>
        </row>
        <row r="34">
          <cell r="B34">
            <v>24.7</v>
          </cell>
          <cell r="C34">
            <v>32.5</v>
          </cell>
          <cell r="D34">
            <v>20.5</v>
          </cell>
          <cell r="E34">
            <v>78.75</v>
          </cell>
          <cell r="F34">
            <v>92</v>
          </cell>
          <cell r="G34">
            <v>44</v>
          </cell>
          <cell r="H34">
            <v>15.120000000000001</v>
          </cell>
          <cell r="J34">
            <v>30.240000000000002</v>
          </cell>
          <cell r="K34">
            <v>1</v>
          </cell>
        </row>
        <row r="35">
          <cell r="B35">
            <v>26.099999999999994</v>
          </cell>
          <cell r="C35">
            <v>32.799999999999997</v>
          </cell>
          <cell r="D35">
            <v>22.1</v>
          </cell>
          <cell r="E35">
            <v>72.291666666666671</v>
          </cell>
          <cell r="F35">
            <v>91</v>
          </cell>
          <cell r="G35">
            <v>44</v>
          </cell>
          <cell r="H35">
            <v>14.4</v>
          </cell>
          <cell r="J35">
            <v>30.240000000000002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C5">
            <v>33.200000000000003</v>
          </cell>
          <cell r="D5">
            <v>22.2</v>
          </cell>
          <cell r="E5">
            <v>74.526315789473685</v>
          </cell>
          <cell r="F5">
            <v>98</v>
          </cell>
          <cell r="G5">
            <v>45</v>
          </cell>
          <cell r="H5">
            <v>14.4</v>
          </cell>
          <cell r="J5">
            <v>24.48</v>
          </cell>
          <cell r="K5">
            <v>0.8</v>
          </cell>
        </row>
        <row r="6">
          <cell r="B6">
            <v>25.183333333333334</v>
          </cell>
          <cell r="C6">
            <v>33.700000000000003</v>
          </cell>
          <cell r="D6">
            <v>20.8</v>
          </cell>
          <cell r="E6">
            <v>67.909090909090907</v>
          </cell>
          <cell r="F6">
            <v>100</v>
          </cell>
          <cell r="G6">
            <v>41</v>
          </cell>
          <cell r="H6">
            <v>15.120000000000001</v>
          </cell>
          <cell r="J6">
            <v>30.96</v>
          </cell>
          <cell r="K6">
            <v>0.8</v>
          </cell>
        </row>
        <row r="7">
          <cell r="B7">
            <v>24.704166666666669</v>
          </cell>
          <cell r="C7">
            <v>30.7</v>
          </cell>
          <cell r="D7">
            <v>22</v>
          </cell>
          <cell r="E7">
            <v>77.916666666666671</v>
          </cell>
          <cell r="F7">
            <v>100</v>
          </cell>
          <cell r="G7">
            <v>58</v>
          </cell>
          <cell r="H7">
            <v>18.720000000000002</v>
          </cell>
          <cell r="J7">
            <v>36.72</v>
          </cell>
          <cell r="K7">
            <v>35</v>
          </cell>
        </row>
        <row r="8">
          <cell r="B8">
            <v>24.883333333333336</v>
          </cell>
          <cell r="C8">
            <v>30.9</v>
          </cell>
          <cell r="D8">
            <v>20.2</v>
          </cell>
          <cell r="E8">
            <v>80.36363636363636</v>
          </cell>
          <cell r="F8">
            <v>100</v>
          </cell>
          <cell r="G8">
            <v>52</v>
          </cell>
          <cell r="H8">
            <v>21.96</v>
          </cell>
          <cell r="J8">
            <v>38.880000000000003</v>
          </cell>
          <cell r="K8">
            <v>9</v>
          </cell>
        </row>
        <row r="9">
          <cell r="C9">
            <v>33.5</v>
          </cell>
          <cell r="D9">
            <v>20.6</v>
          </cell>
          <cell r="E9">
            <v>59.916666666666664</v>
          </cell>
          <cell r="F9">
            <v>84</v>
          </cell>
          <cell r="G9">
            <v>44</v>
          </cell>
          <cell r="H9">
            <v>8.2799999999999994</v>
          </cell>
          <cell r="J9">
            <v>17.64</v>
          </cell>
          <cell r="K9">
            <v>0</v>
          </cell>
        </row>
        <row r="10">
          <cell r="B10">
            <v>26.162499999999998</v>
          </cell>
          <cell r="C10">
            <v>32</v>
          </cell>
          <cell r="D10">
            <v>22.6</v>
          </cell>
          <cell r="E10">
            <v>72.642857142857139</v>
          </cell>
          <cell r="F10">
            <v>100</v>
          </cell>
          <cell r="G10">
            <v>49</v>
          </cell>
          <cell r="H10">
            <v>15.48</v>
          </cell>
          <cell r="J10">
            <v>37.080000000000005</v>
          </cell>
          <cell r="K10">
            <v>14.2</v>
          </cell>
        </row>
        <row r="11">
          <cell r="B11">
            <v>25.4375</v>
          </cell>
          <cell r="C11">
            <v>33.4</v>
          </cell>
          <cell r="D11">
            <v>21.1</v>
          </cell>
          <cell r="E11">
            <v>67.75</v>
          </cell>
          <cell r="F11">
            <v>100</v>
          </cell>
          <cell r="G11">
            <v>45</v>
          </cell>
          <cell r="H11">
            <v>12.6</v>
          </cell>
          <cell r="J11">
            <v>31.319999999999997</v>
          </cell>
          <cell r="K11">
            <v>31.999999999999996</v>
          </cell>
        </row>
        <row r="12">
          <cell r="B12">
            <v>26.054166666666671</v>
          </cell>
          <cell r="C12">
            <v>32.799999999999997</v>
          </cell>
          <cell r="D12">
            <v>22.5</v>
          </cell>
          <cell r="E12">
            <v>67.928571428571431</v>
          </cell>
          <cell r="F12">
            <v>100</v>
          </cell>
          <cell r="G12">
            <v>44</v>
          </cell>
          <cell r="H12">
            <v>16.559999999999999</v>
          </cell>
          <cell r="J12">
            <v>33.119999999999997</v>
          </cell>
          <cell r="K12">
            <v>0</v>
          </cell>
        </row>
        <row r="13">
          <cell r="B13">
            <v>26.691666666666663</v>
          </cell>
          <cell r="C13">
            <v>32.4</v>
          </cell>
          <cell r="D13">
            <v>22.4</v>
          </cell>
          <cell r="E13">
            <v>67.1875</v>
          </cell>
          <cell r="F13">
            <v>100</v>
          </cell>
          <cell r="G13">
            <v>49</v>
          </cell>
          <cell r="H13">
            <v>13.32</v>
          </cell>
          <cell r="J13">
            <v>27.36</v>
          </cell>
          <cell r="K13">
            <v>0.8</v>
          </cell>
        </row>
        <row r="14">
          <cell r="B14">
            <v>27.191666666666666</v>
          </cell>
          <cell r="C14">
            <v>33.799999999999997</v>
          </cell>
          <cell r="D14">
            <v>22</v>
          </cell>
          <cell r="E14">
            <v>64.625</v>
          </cell>
          <cell r="F14">
            <v>97</v>
          </cell>
          <cell r="G14">
            <v>35</v>
          </cell>
          <cell r="H14">
            <v>18.36</v>
          </cell>
          <cell r="J14">
            <v>44.64</v>
          </cell>
          <cell r="K14">
            <v>39.6</v>
          </cell>
        </row>
        <row r="15">
          <cell r="B15">
            <v>26.366666666666671</v>
          </cell>
          <cell r="C15">
            <v>34.299999999999997</v>
          </cell>
          <cell r="D15">
            <v>21</v>
          </cell>
          <cell r="E15">
            <v>67.0625</v>
          </cell>
          <cell r="F15">
            <v>100</v>
          </cell>
          <cell r="G15">
            <v>32</v>
          </cell>
          <cell r="H15">
            <v>20.88</v>
          </cell>
          <cell r="J15">
            <v>54.36</v>
          </cell>
          <cell r="K15">
            <v>18.399999999999999</v>
          </cell>
        </row>
        <row r="16">
          <cell r="B16">
            <v>25.412500000000005</v>
          </cell>
          <cell r="C16">
            <v>33.1</v>
          </cell>
          <cell r="D16">
            <v>21.7</v>
          </cell>
          <cell r="E16">
            <v>70.384615384615387</v>
          </cell>
          <cell r="F16">
            <v>100</v>
          </cell>
          <cell r="G16">
            <v>47</v>
          </cell>
          <cell r="H16">
            <v>12.96</v>
          </cell>
          <cell r="J16">
            <v>41.76</v>
          </cell>
          <cell r="K16">
            <v>47.6</v>
          </cell>
        </row>
        <row r="17">
          <cell r="B17">
            <v>25.570833333333329</v>
          </cell>
          <cell r="C17">
            <v>31.2</v>
          </cell>
          <cell r="D17">
            <v>21.6</v>
          </cell>
          <cell r="E17">
            <v>64.416666666666671</v>
          </cell>
          <cell r="F17">
            <v>100</v>
          </cell>
          <cell r="G17">
            <v>49</v>
          </cell>
          <cell r="H17">
            <v>11.520000000000001</v>
          </cell>
          <cell r="J17">
            <v>23.040000000000003</v>
          </cell>
          <cell r="K17">
            <v>10.6</v>
          </cell>
        </row>
        <row r="18">
          <cell r="B18">
            <v>26.354166666666671</v>
          </cell>
          <cell r="C18">
            <v>32.9</v>
          </cell>
          <cell r="D18">
            <v>21.5</v>
          </cell>
          <cell r="E18">
            <v>54.928571428571431</v>
          </cell>
          <cell r="F18">
            <v>100</v>
          </cell>
          <cell r="G18">
            <v>33</v>
          </cell>
          <cell r="H18">
            <v>11.879999999999999</v>
          </cell>
          <cell r="J18">
            <v>23.040000000000003</v>
          </cell>
          <cell r="K18">
            <v>0</v>
          </cell>
        </row>
        <row r="19">
          <cell r="B19">
            <v>26.241666666666664</v>
          </cell>
          <cell r="C19">
            <v>33.5</v>
          </cell>
          <cell r="D19">
            <v>20.3</v>
          </cell>
          <cell r="E19">
            <v>62.958333333333336</v>
          </cell>
          <cell r="F19">
            <v>100</v>
          </cell>
          <cell r="G19">
            <v>28</v>
          </cell>
          <cell r="H19">
            <v>10.44</v>
          </cell>
          <cell r="J19">
            <v>24.48</v>
          </cell>
          <cell r="K19">
            <v>0</v>
          </cell>
        </row>
        <row r="20">
          <cell r="B20">
            <v>24.691666666666666</v>
          </cell>
          <cell r="C20">
            <v>31.8</v>
          </cell>
          <cell r="D20">
            <v>21.7</v>
          </cell>
          <cell r="E20">
            <v>71.384615384615387</v>
          </cell>
          <cell r="F20">
            <v>100</v>
          </cell>
          <cell r="G20">
            <v>52</v>
          </cell>
          <cell r="H20">
            <v>11.16</v>
          </cell>
          <cell r="J20">
            <v>40.680000000000007</v>
          </cell>
          <cell r="K20">
            <v>15.2</v>
          </cell>
        </row>
        <row r="21">
          <cell r="B21">
            <v>24.291666666666668</v>
          </cell>
          <cell r="C21">
            <v>29.2</v>
          </cell>
          <cell r="D21">
            <v>22.5</v>
          </cell>
          <cell r="E21">
            <v>77.7</v>
          </cell>
          <cell r="F21">
            <v>100</v>
          </cell>
          <cell r="G21">
            <v>60</v>
          </cell>
          <cell r="H21">
            <v>19.8</v>
          </cell>
          <cell r="J21">
            <v>49.680000000000007</v>
          </cell>
          <cell r="K21">
            <v>10.399999999999997</v>
          </cell>
        </row>
        <row r="22">
          <cell r="B22">
            <v>25.187499999999996</v>
          </cell>
          <cell r="C22">
            <v>32.200000000000003</v>
          </cell>
          <cell r="D22">
            <v>21.9</v>
          </cell>
          <cell r="E22">
            <v>67.400000000000006</v>
          </cell>
          <cell r="F22">
            <v>100</v>
          </cell>
          <cell r="G22">
            <v>48</v>
          </cell>
          <cell r="H22">
            <v>13.68</v>
          </cell>
          <cell r="J22">
            <v>30.240000000000002</v>
          </cell>
          <cell r="K22">
            <v>10.999999999999998</v>
          </cell>
        </row>
        <row r="23">
          <cell r="B23">
            <v>26.066666666666666</v>
          </cell>
          <cell r="C23">
            <v>33.299999999999997</v>
          </cell>
          <cell r="D23">
            <v>21.4</v>
          </cell>
          <cell r="E23">
            <v>60.5</v>
          </cell>
          <cell r="F23">
            <v>82</v>
          </cell>
          <cell r="G23">
            <v>45</v>
          </cell>
          <cell r="H23">
            <v>15.840000000000002</v>
          </cell>
          <cell r="J23">
            <v>35.28</v>
          </cell>
          <cell r="K23">
            <v>0.2</v>
          </cell>
        </row>
        <row r="24">
          <cell r="B24">
            <v>26.279166666666665</v>
          </cell>
          <cell r="C24">
            <v>33.1</v>
          </cell>
          <cell r="D24">
            <v>21</v>
          </cell>
          <cell r="E24">
            <v>69.3125</v>
          </cell>
          <cell r="F24">
            <v>100</v>
          </cell>
          <cell r="G24">
            <v>46</v>
          </cell>
          <cell r="H24">
            <v>11.879999999999999</v>
          </cell>
          <cell r="J24">
            <v>57.24</v>
          </cell>
          <cell r="K24">
            <v>12.4</v>
          </cell>
        </row>
        <row r="25">
          <cell r="B25">
            <v>26.962500000000002</v>
          </cell>
          <cell r="C25">
            <v>33.799999999999997</v>
          </cell>
          <cell r="D25">
            <v>21.6</v>
          </cell>
          <cell r="E25">
            <v>60.888888888888886</v>
          </cell>
          <cell r="F25">
            <v>100</v>
          </cell>
          <cell r="G25">
            <v>38</v>
          </cell>
          <cell r="H25">
            <v>16.559999999999999</v>
          </cell>
          <cell r="J25">
            <v>34.56</v>
          </cell>
          <cell r="K25">
            <v>0</v>
          </cell>
        </row>
        <row r="26">
          <cell r="B26">
            <v>27.483333333333334</v>
          </cell>
          <cell r="C26">
            <v>34.4</v>
          </cell>
          <cell r="D26">
            <v>20.9</v>
          </cell>
          <cell r="E26">
            <v>59.157894736842103</v>
          </cell>
          <cell r="F26">
            <v>100</v>
          </cell>
          <cell r="G26">
            <v>36</v>
          </cell>
          <cell r="H26">
            <v>13.32</v>
          </cell>
          <cell r="J26">
            <v>27.36</v>
          </cell>
          <cell r="K26">
            <v>0</v>
          </cell>
        </row>
        <row r="27">
          <cell r="B27">
            <v>25.408333333333328</v>
          </cell>
          <cell r="C27">
            <v>32.700000000000003</v>
          </cell>
          <cell r="D27">
            <v>20</v>
          </cell>
          <cell r="E27">
            <v>68.111111111111114</v>
          </cell>
          <cell r="F27">
            <v>100</v>
          </cell>
          <cell r="G27">
            <v>41</v>
          </cell>
          <cell r="H27">
            <v>20.88</v>
          </cell>
          <cell r="J27">
            <v>44.28</v>
          </cell>
          <cell r="K27">
            <v>9.7999999999999989</v>
          </cell>
        </row>
        <row r="28">
          <cell r="B28">
            <v>27.187500000000004</v>
          </cell>
          <cell r="C28">
            <v>33.700000000000003</v>
          </cell>
          <cell r="D28">
            <v>22</v>
          </cell>
          <cell r="E28">
            <v>64.055555555555557</v>
          </cell>
          <cell r="F28">
            <v>100</v>
          </cell>
          <cell r="G28">
            <v>41</v>
          </cell>
          <cell r="H28">
            <v>10.8</v>
          </cell>
          <cell r="J28">
            <v>22.68</v>
          </cell>
          <cell r="K28">
            <v>0</v>
          </cell>
        </row>
        <row r="29">
          <cell r="B29">
            <v>27.691666666666677</v>
          </cell>
          <cell r="C29">
            <v>35.200000000000003</v>
          </cell>
          <cell r="D29">
            <v>22.2</v>
          </cell>
          <cell r="E29">
            <v>65.94736842105263</v>
          </cell>
          <cell r="F29">
            <v>100</v>
          </cell>
          <cell r="G29">
            <v>37</v>
          </cell>
          <cell r="H29">
            <v>16.559999999999999</v>
          </cell>
          <cell r="J29">
            <v>33.119999999999997</v>
          </cell>
          <cell r="K29">
            <v>0</v>
          </cell>
        </row>
        <row r="30">
          <cell r="B30">
            <v>26.558333333333334</v>
          </cell>
          <cell r="C30">
            <v>32.700000000000003</v>
          </cell>
          <cell r="D30">
            <v>20.399999999999999</v>
          </cell>
          <cell r="E30">
            <v>67.066666666666663</v>
          </cell>
          <cell r="F30">
            <v>100</v>
          </cell>
          <cell r="G30">
            <v>47</v>
          </cell>
          <cell r="H30">
            <v>9.7200000000000006</v>
          </cell>
          <cell r="J30">
            <v>39.24</v>
          </cell>
          <cell r="K30">
            <v>36</v>
          </cell>
        </row>
        <row r="31">
          <cell r="B31">
            <v>25.650000000000002</v>
          </cell>
          <cell r="C31">
            <v>33.9</v>
          </cell>
          <cell r="D31">
            <v>21.9</v>
          </cell>
          <cell r="E31">
            <v>73.733333333333334</v>
          </cell>
          <cell r="F31">
            <v>100</v>
          </cell>
          <cell r="G31">
            <v>47</v>
          </cell>
          <cell r="H31">
            <v>18.720000000000002</v>
          </cell>
          <cell r="J31">
            <v>34.92</v>
          </cell>
          <cell r="K31">
            <v>2.6</v>
          </cell>
        </row>
        <row r="32">
          <cell r="C32">
            <v>31.8</v>
          </cell>
          <cell r="D32">
            <v>21.5</v>
          </cell>
          <cell r="E32">
            <v>64.599999999999994</v>
          </cell>
          <cell r="F32">
            <v>100</v>
          </cell>
          <cell r="G32">
            <v>51</v>
          </cell>
          <cell r="H32">
            <v>16.920000000000002</v>
          </cell>
          <cell r="J32">
            <v>51.84</v>
          </cell>
          <cell r="K32">
            <v>22.6</v>
          </cell>
        </row>
        <row r="33">
          <cell r="B33">
            <v>26.037499999999998</v>
          </cell>
          <cell r="C33">
            <v>33.4</v>
          </cell>
          <cell r="D33">
            <v>21.1</v>
          </cell>
          <cell r="E33">
            <v>57.25</v>
          </cell>
          <cell r="F33">
            <v>88</v>
          </cell>
          <cell r="G33">
            <v>40</v>
          </cell>
          <cell r="H33">
            <v>11.879999999999999</v>
          </cell>
          <cell r="J33">
            <v>38.519999999999996</v>
          </cell>
          <cell r="K33">
            <v>6.4</v>
          </cell>
        </row>
        <row r="34">
          <cell r="B34">
            <v>26.683333333333337</v>
          </cell>
          <cell r="C34">
            <v>33</v>
          </cell>
          <cell r="D34">
            <v>22.3</v>
          </cell>
          <cell r="E34">
            <v>69.647058823529406</v>
          </cell>
          <cell r="F34">
            <v>100</v>
          </cell>
          <cell r="G34">
            <v>44</v>
          </cell>
          <cell r="H34">
            <v>12.24</v>
          </cell>
          <cell r="J34">
            <v>36.36</v>
          </cell>
          <cell r="K34">
            <v>4.4000000000000004</v>
          </cell>
        </row>
        <row r="35">
          <cell r="B35">
            <v>23.645833333333332</v>
          </cell>
          <cell r="C35">
            <v>27.9</v>
          </cell>
          <cell r="D35">
            <v>20.100000000000001</v>
          </cell>
          <cell r="E35">
            <v>87.5</v>
          </cell>
          <cell r="F35">
            <v>100</v>
          </cell>
          <cell r="G35">
            <v>67</v>
          </cell>
          <cell r="H35">
            <v>10.08</v>
          </cell>
          <cell r="J35">
            <v>38.159999999999997</v>
          </cell>
          <cell r="K35">
            <v>31.2</v>
          </cell>
        </row>
        <row r="36">
          <cell r="B36">
            <v>25.915188172043017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31.316666666666674</v>
          </cell>
          <cell r="C5">
            <v>37.200000000000003</v>
          </cell>
          <cell r="D5">
            <v>25.1</v>
          </cell>
          <cell r="E5">
            <v>52.916666666666664</v>
          </cell>
          <cell r="F5">
            <v>80</v>
          </cell>
          <cell r="G5">
            <v>32</v>
          </cell>
          <cell r="H5" t="str">
            <v>*</v>
          </cell>
          <cell r="J5">
            <v>5.04</v>
          </cell>
          <cell r="K5" t="str">
            <v>*</v>
          </cell>
        </row>
        <row r="6">
          <cell r="B6">
            <v>29.454166666666669</v>
          </cell>
          <cell r="C6">
            <v>33.4</v>
          </cell>
          <cell r="D6">
            <v>27.4</v>
          </cell>
          <cell r="E6">
            <v>64.541666666666671</v>
          </cell>
          <cell r="F6">
            <v>78</v>
          </cell>
          <cell r="G6">
            <v>51</v>
          </cell>
          <cell r="H6" t="str">
            <v>*</v>
          </cell>
          <cell r="J6">
            <v>9.3600000000000012</v>
          </cell>
          <cell r="K6" t="str">
            <v>*</v>
          </cell>
        </row>
        <row r="7">
          <cell r="B7">
            <v>26.658333333333335</v>
          </cell>
          <cell r="C7">
            <v>33.4</v>
          </cell>
          <cell r="D7">
            <v>24.2</v>
          </cell>
          <cell r="E7">
            <v>77.125</v>
          </cell>
          <cell r="F7">
            <v>88</v>
          </cell>
          <cell r="G7">
            <v>47</v>
          </cell>
          <cell r="H7" t="str">
            <v>*</v>
          </cell>
          <cell r="J7">
            <v>5.04</v>
          </cell>
          <cell r="K7" t="str">
            <v>*</v>
          </cell>
        </row>
        <row r="8">
          <cell r="B8">
            <v>26.900000000000002</v>
          </cell>
          <cell r="C8">
            <v>30.9</v>
          </cell>
          <cell r="D8">
            <v>23.9</v>
          </cell>
          <cell r="E8">
            <v>74.208333333333329</v>
          </cell>
          <cell r="F8">
            <v>88</v>
          </cell>
          <cell r="G8">
            <v>49</v>
          </cell>
          <cell r="H8" t="str">
            <v>*</v>
          </cell>
          <cell r="J8">
            <v>6.84</v>
          </cell>
          <cell r="K8" t="str">
            <v>*</v>
          </cell>
        </row>
        <row r="9">
          <cell r="B9">
            <v>27.391666666666669</v>
          </cell>
          <cell r="C9">
            <v>32.4</v>
          </cell>
          <cell r="D9">
            <v>24.3</v>
          </cell>
          <cell r="E9">
            <v>75.25</v>
          </cell>
          <cell r="F9">
            <v>89</v>
          </cell>
          <cell r="G9">
            <v>53</v>
          </cell>
          <cell r="H9" t="str">
            <v>*</v>
          </cell>
          <cell r="J9">
            <v>6.12</v>
          </cell>
          <cell r="K9" t="str">
            <v>*</v>
          </cell>
        </row>
        <row r="10">
          <cell r="B10">
            <v>28.787499999999994</v>
          </cell>
          <cell r="C10">
            <v>35</v>
          </cell>
          <cell r="D10">
            <v>25.1</v>
          </cell>
          <cell r="E10">
            <v>71.291666666666671</v>
          </cell>
          <cell r="F10">
            <v>87</v>
          </cell>
          <cell r="G10">
            <v>43</v>
          </cell>
          <cell r="H10" t="str">
            <v>*</v>
          </cell>
          <cell r="J10">
            <v>5.04</v>
          </cell>
          <cell r="K10" t="str">
            <v>*</v>
          </cell>
        </row>
        <row r="11">
          <cell r="B11">
            <v>28.383333333333329</v>
          </cell>
          <cell r="C11">
            <v>34.299999999999997</v>
          </cell>
          <cell r="D11">
            <v>25.1</v>
          </cell>
          <cell r="E11">
            <v>72.333333333333329</v>
          </cell>
          <cell r="F11">
            <v>88</v>
          </cell>
          <cell r="G11">
            <v>43</v>
          </cell>
          <cell r="H11" t="str">
            <v>*</v>
          </cell>
          <cell r="J11">
            <v>6.84</v>
          </cell>
          <cell r="K11" t="str">
            <v>*</v>
          </cell>
        </row>
        <row r="12">
          <cell r="B12">
            <v>28.804166666666664</v>
          </cell>
          <cell r="C12">
            <v>35.299999999999997</v>
          </cell>
          <cell r="D12">
            <v>24.1</v>
          </cell>
          <cell r="E12">
            <v>62.625</v>
          </cell>
          <cell r="F12">
            <v>85</v>
          </cell>
          <cell r="G12">
            <v>36</v>
          </cell>
          <cell r="H12" t="str">
            <v>*</v>
          </cell>
          <cell r="J12">
            <v>3.24</v>
          </cell>
          <cell r="K12" t="str">
            <v>*</v>
          </cell>
        </row>
        <row r="13">
          <cell r="B13">
            <v>29.649999999999991</v>
          </cell>
          <cell r="C13">
            <v>35.9</v>
          </cell>
          <cell r="D13">
            <v>26</v>
          </cell>
          <cell r="E13">
            <v>63.291666666666664</v>
          </cell>
          <cell r="F13">
            <v>78</v>
          </cell>
          <cell r="G13">
            <v>31</v>
          </cell>
          <cell r="H13" t="str">
            <v>*</v>
          </cell>
          <cell r="J13">
            <v>5.4</v>
          </cell>
          <cell r="K13" t="str">
            <v>*</v>
          </cell>
        </row>
        <row r="14">
          <cell r="B14">
            <v>30.533333333333335</v>
          </cell>
          <cell r="C14">
            <v>37.1</v>
          </cell>
          <cell r="D14">
            <v>25.2</v>
          </cell>
          <cell r="E14">
            <v>58.166666666666664</v>
          </cell>
          <cell r="F14">
            <v>85</v>
          </cell>
          <cell r="G14">
            <v>34</v>
          </cell>
          <cell r="H14" t="str">
            <v>*</v>
          </cell>
          <cell r="J14">
            <v>2.8800000000000003</v>
          </cell>
          <cell r="K14" t="str">
            <v>*</v>
          </cell>
        </row>
        <row r="15">
          <cell r="B15">
            <v>29.599999999999998</v>
          </cell>
          <cell r="C15">
            <v>36.299999999999997</v>
          </cell>
          <cell r="D15">
            <v>25.5</v>
          </cell>
          <cell r="E15">
            <v>62.25</v>
          </cell>
          <cell r="F15">
            <v>82</v>
          </cell>
          <cell r="G15">
            <v>40</v>
          </cell>
          <cell r="H15" t="str">
            <v>*</v>
          </cell>
          <cell r="J15">
            <v>11.16</v>
          </cell>
          <cell r="K15" t="str">
            <v>*</v>
          </cell>
        </row>
        <row r="16">
          <cell r="B16">
            <v>27.36666666666666</v>
          </cell>
          <cell r="C16">
            <v>34.6</v>
          </cell>
          <cell r="D16">
            <v>24.1</v>
          </cell>
          <cell r="E16">
            <v>71.166666666666671</v>
          </cell>
          <cell r="F16">
            <v>86</v>
          </cell>
          <cell r="G16">
            <v>45</v>
          </cell>
          <cell r="H16" t="str">
            <v>*</v>
          </cell>
          <cell r="J16">
            <v>7.9200000000000008</v>
          </cell>
          <cell r="K16" t="str">
            <v>*</v>
          </cell>
        </row>
        <row r="17">
          <cell r="B17">
            <v>28.345833333333335</v>
          </cell>
          <cell r="C17">
            <v>35.700000000000003</v>
          </cell>
          <cell r="D17">
            <v>24.2</v>
          </cell>
          <cell r="E17">
            <v>67.5</v>
          </cell>
          <cell r="F17">
            <v>87</v>
          </cell>
          <cell r="G17">
            <v>33</v>
          </cell>
          <cell r="H17" t="str">
            <v>*</v>
          </cell>
          <cell r="J17">
            <v>2.52</v>
          </cell>
          <cell r="K17" t="str">
            <v>*</v>
          </cell>
        </row>
        <row r="18">
          <cell r="B18">
            <v>28.32083333333334</v>
          </cell>
          <cell r="C18">
            <v>37</v>
          </cell>
          <cell r="D18">
            <v>24.9</v>
          </cell>
          <cell r="E18">
            <v>66.375</v>
          </cell>
          <cell r="F18">
            <v>83</v>
          </cell>
          <cell r="G18">
            <v>32</v>
          </cell>
          <cell r="H18" t="str">
            <v>*</v>
          </cell>
          <cell r="J18">
            <v>5.7600000000000007</v>
          </cell>
          <cell r="K18" t="str">
            <v>*</v>
          </cell>
        </row>
        <row r="19">
          <cell r="B19">
            <v>29.237499999999997</v>
          </cell>
          <cell r="C19">
            <v>37</v>
          </cell>
          <cell r="D19">
            <v>24.6</v>
          </cell>
          <cell r="E19">
            <v>58.625</v>
          </cell>
          <cell r="F19">
            <v>78</v>
          </cell>
          <cell r="G19">
            <v>33</v>
          </cell>
          <cell r="H19" t="str">
            <v>*</v>
          </cell>
          <cell r="J19">
            <v>11.520000000000001</v>
          </cell>
          <cell r="K19" t="str">
            <v>*</v>
          </cell>
        </row>
        <row r="20">
          <cell r="B20">
            <v>30.329166666666669</v>
          </cell>
          <cell r="C20">
            <v>37.6</v>
          </cell>
          <cell r="D20">
            <v>25.1</v>
          </cell>
          <cell r="E20">
            <v>58</v>
          </cell>
          <cell r="F20">
            <v>85</v>
          </cell>
          <cell r="G20">
            <v>28</v>
          </cell>
          <cell r="H20" t="str">
            <v>*</v>
          </cell>
          <cell r="J20">
            <v>8.2799999999999994</v>
          </cell>
          <cell r="K20" t="str">
            <v>*</v>
          </cell>
        </row>
        <row r="21">
          <cell r="B21">
            <v>29.054166666666664</v>
          </cell>
          <cell r="C21">
            <v>36.5</v>
          </cell>
          <cell r="D21">
            <v>22.4</v>
          </cell>
          <cell r="E21">
            <v>61.916666666666664</v>
          </cell>
          <cell r="F21">
            <v>87</v>
          </cell>
          <cell r="G21">
            <v>41</v>
          </cell>
          <cell r="H21" t="str">
            <v>*</v>
          </cell>
          <cell r="J21">
            <v>10.08</v>
          </cell>
          <cell r="K21" t="str">
            <v>*</v>
          </cell>
        </row>
        <row r="22">
          <cell r="B22">
            <v>28.504166666666666</v>
          </cell>
          <cell r="C22">
            <v>35.6</v>
          </cell>
          <cell r="D22">
            <v>24.1</v>
          </cell>
          <cell r="E22">
            <v>70.208333333333329</v>
          </cell>
          <cell r="F22">
            <v>87</v>
          </cell>
          <cell r="G22">
            <v>44</v>
          </cell>
          <cell r="H22" t="str">
            <v>*</v>
          </cell>
          <cell r="J22">
            <v>2.8800000000000003</v>
          </cell>
          <cell r="K22" t="str">
            <v>*</v>
          </cell>
        </row>
        <row r="23">
          <cell r="B23">
            <v>27.337499999999995</v>
          </cell>
          <cell r="C23">
            <v>33.6</v>
          </cell>
          <cell r="D23">
            <v>23.8</v>
          </cell>
          <cell r="E23">
            <v>73.166666666666671</v>
          </cell>
          <cell r="F23">
            <v>86</v>
          </cell>
          <cell r="G23">
            <v>53</v>
          </cell>
          <cell r="H23" t="str">
            <v>*</v>
          </cell>
          <cell r="J23">
            <v>9</v>
          </cell>
          <cell r="K23" t="str">
            <v>*</v>
          </cell>
        </row>
        <row r="24">
          <cell r="B24">
            <v>26.325000000000003</v>
          </cell>
          <cell r="C24">
            <v>30.8</v>
          </cell>
          <cell r="D24">
            <v>24.7</v>
          </cell>
          <cell r="E24">
            <v>77.708333333333329</v>
          </cell>
          <cell r="F24">
            <v>87</v>
          </cell>
          <cell r="G24">
            <v>59</v>
          </cell>
          <cell r="H24" t="str">
            <v>*</v>
          </cell>
          <cell r="J24">
            <v>3.6</v>
          </cell>
          <cell r="K24" t="str">
            <v>*</v>
          </cell>
        </row>
        <row r="25">
          <cell r="B25">
            <v>26.616666666666671</v>
          </cell>
          <cell r="C25">
            <v>31.5</v>
          </cell>
          <cell r="D25">
            <v>24</v>
          </cell>
          <cell r="E25">
            <v>78.666666666666671</v>
          </cell>
          <cell r="F25">
            <v>89</v>
          </cell>
          <cell r="G25">
            <v>55</v>
          </cell>
          <cell r="H25" t="str">
            <v>*</v>
          </cell>
          <cell r="J25">
            <v>11.520000000000001</v>
          </cell>
          <cell r="K25" t="str">
            <v>*</v>
          </cell>
        </row>
        <row r="26">
          <cell r="B26">
            <v>26.633333333333336</v>
          </cell>
          <cell r="C26">
            <v>33.700000000000003</v>
          </cell>
          <cell r="D26">
            <v>23.8</v>
          </cell>
          <cell r="E26">
            <v>77.666666666666671</v>
          </cell>
          <cell r="F26">
            <v>89</v>
          </cell>
          <cell r="G26">
            <v>48</v>
          </cell>
          <cell r="H26" t="str">
            <v>*</v>
          </cell>
          <cell r="J26">
            <v>3.6</v>
          </cell>
          <cell r="K26" t="str">
            <v>*</v>
          </cell>
        </row>
        <row r="27">
          <cell r="B27">
            <v>28.304166666666671</v>
          </cell>
          <cell r="C27">
            <v>33.6</v>
          </cell>
          <cell r="D27">
            <v>24.8</v>
          </cell>
          <cell r="E27">
            <v>67.125</v>
          </cell>
          <cell r="F27">
            <v>87</v>
          </cell>
          <cell r="G27">
            <v>42</v>
          </cell>
          <cell r="H27" t="str">
            <v>*</v>
          </cell>
          <cell r="J27">
            <v>2.52</v>
          </cell>
          <cell r="K27" t="str">
            <v>*</v>
          </cell>
        </row>
        <row r="28">
          <cell r="B28">
            <v>29.737499999999997</v>
          </cell>
          <cell r="C28">
            <v>36.5</v>
          </cell>
          <cell r="D28">
            <v>25.2</v>
          </cell>
          <cell r="E28">
            <v>63.75</v>
          </cell>
          <cell r="F28">
            <v>84</v>
          </cell>
          <cell r="G28">
            <v>35</v>
          </cell>
          <cell r="H28" t="str">
            <v>*</v>
          </cell>
          <cell r="J28">
            <v>5.7600000000000007</v>
          </cell>
          <cell r="K28" t="str">
            <v>*</v>
          </cell>
        </row>
        <row r="29">
          <cell r="B29">
            <v>29.741666666666671</v>
          </cell>
          <cell r="C29">
            <v>37.299999999999997</v>
          </cell>
          <cell r="D29">
            <v>25.3</v>
          </cell>
          <cell r="E29">
            <v>62.625</v>
          </cell>
          <cell r="F29">
            <v>84</v>
          </cell>
          <cell r="G29">
            <v>36</v>
          </cell>
          <cell r="H29" t="str">
            <v>*</v>
          </cell>
          <cell r="J29">
            <v>9</v>
          </cell>
          <cell r="K29" t="str">
            <v>*</v>
          </cell>
        </row>
        <row r="30">
          <cell r="B30">
            <v>28.779166666666665</v>
          </cell>
          <cell r="C30">
            <v>36.1</v>
          </cell>
          <cell r="D30">
            <v>25.2</v>
          </cell>
          <cell r="E30">
            <v>66.958333333333329</v>
          </cell>
          <cell r="F30">
            <v>83</v>
          </cell>
          <cell r="G30">
            <v>40</v>
          </cell>
          <cell r="H30" t="str">
            <v>*</v>
          </cell>
          <cell r="J30">
            <v>4.6800000000000006</v>
          </cell>
          <cell r="K30" t="str">
            <v>*</v>
          </cell>
        </row>
        <row r="31">
          <cell r="B31">
            <v>29.808333333333326</v>
          </cell>
          <cell r="C31">
            <v>37.299999999999997</v>
          </cell>
          <cell r="D31">
            <v>24.6</v>
          </cell>
          <cell r="E31">
            <v>64.291666666666671</v>
          </cell>
          <cell r="F31">
            <v>87</v>
          </cell>
          <cell r="G31">
            <v>35</v>
          </cell>
          <cell r="H31" t="str">
            <v>*</v>
          </cell>
          <cell r="J31">
            <v>3.6</v>
          </cell>
          <cell r="K31" t="str">
            <v>*</v>
          </cell>
        </row>
        <row r="32">
          <cell r="B32">
            <v>30.554166666666674</v>
          </cell>
          <cell r="C32">
            <v>37.700000000000003</v>
          </cell>
          <cell r="D32">
            <v>25.6</v>
          </cell>
          <cell r="E32">
            <v>60.333333333333336</v>
          </cell>
          <cell r="F32">
            <v>78</v>
          </cell>
          <cell r="G32">
            <v>33</v>
          </cell>
          <cell r="H32" t="str">
            <v>*</v>
          </cell>
          <cell r="J32">
            <v>7.5600000000000005</v>
          </cell>
          <cell r="K32" t="str">
            <v>*</v>
          </cell>
        </row>
        <row r="33">
          <cell r="B33">
            <v>29.187499999999996</v>
          </cell>
          <cell r="C33">
            <v>33.4</v>
          </cell>
          <cell r="D33">
            <v>26.6</v>
          </cell>
          <cell r="E33">
            <v>65.541666666666671</v>
          </cell>
          <cell r="F33">
            <v>80</v>
          </cell>
          <cell r="G33">
            <v>49</v>
          </cell>
          <cell r="H33" t="str">
            <v>*</v>
          </cell>
          <cell r="J33">
            <v>9</v>
          </cell>
          <cell r="K33" t="str">
            <v>*</v>
          </cell>
        </row>
        <row r="34">
          <cell r="B34">
            <v>28.483333333333338</v>
          </cell>
          <cell r="C34">
            <v>35.299999999999997</v>
          </cell>
          <cell r="D34">
            <v>23.8</v>
          </cell>
          <cell r="E34">
            <v>68.625</v>
          </cell>
          <cell r="F34">
            <v>89</v>
          </cell>
          <cell r="G34">
            <v>41</v>
          </cell>
          <cell r="H34" t="str">
            <v>*</v>
          </cell>
          <cell r="J34">
            <v>2.8800000000000003</v>
          </cell>
          <cell r="K34" t="str">
            <v>*</v>
          </cell>
        </row>
        <row r="35">
          <cell r="B35">
            <v>27.912499999999998</v>
          </cell>
          <cell r="C35">
            <v>34</v>
          </cell>
          <cell r="D35">
            <v>24.9</v>
          </cell>
          <cell r="E35">
            <v>72.125</v>
          </cell>
          <cell r="F35">
            <v>86</v>
          </cell>
          <cell r="G35">
            <v>45</v>
          </cell>
          <cell r="H35" t="str">
            <v>*</v>
          </cell>
          <cell r="J35">
            <v>3.6</v>
          </cell>
          <cell r="K3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29.020833333333332</v>
          </cell>
          <cell r="C5">
            <v>35.799999999999997</v>
          </cell>
          <cell r="D5">
            <v>23.1</v>
          </cell>
          <cell r="E5">
            <v>69.541666666666671</v>
          </cell>
          <cell r="F5">
            <v>97</v>
          </cell>
          <cell r="G5">
            <v>37</v>
          </cell>
          <cell r="H5">
            <v>11.879999999999999</v>
          </cell>
          <cell r="J5">
            <v>24.12</v>
          </cell>
          <cell r="K5">
            <v>0</v>
          </cell>
        </row>
        <row r="6">
          <cell r="B6">
            <v>28.062500000000004</v>
          </cell>
          <cell r="C6">
            <v>33.9</v>
          </cell>
          <cell r="D6">
            <v>22.7</v>
          </cell>
          <cell r="E6">
            <v>71.25</v>
          </cell>
          <cell r="F6">
            <v>94</v>
          </cell>
          <cell r="G6">
            <v>46</v>
          </cell>
          <cell r="H6">
            <v>12.96</v>
          </cell>
          <cell r="J6">
            <v>25.92</v>
          </cell>
          <cell r="K6">
            <v>0</v>
          </cell>
        </row>
        <row r="7">
          <cell r="B7">
            <v>27.2</v>
          </cell>
          <cell r="C7">
            <v>33.1</v>
          </cell>
          <cell r="D7">
            <v>22.2</v>
          </cell>
          <cell r="E7">
            <v>75.826086956521735</v>
          </cell>
          <cell r="F7">
            <v>97</v>
          </cell>
          <cell r="G7">
            <v>48</v>
          </cell>
          <cell r="H7">
            <v>13.32</v>
          </cell>
          <cell r="J7">
            <v>28.8</v>
          </cell>
          <cell r="K7">
            <v>15.6</v>
          </cell>
        </row>
        <row r="8">
          <cell r="B8">
            <v>26.254999999999995</v>
          </cell>
          <cell r="C8">
            <v>31.7</v>
          </cell>
          <cell r="D8">
            <v>22.9</v>
          </cell>
          <cell r="E8">
            <v>81.7</v>
          </cell>
          <cell r="F8">
            <v>97</v>
          </cell>
          <cell r="G8">
            <v>54</v>
          </cell>
          <cell r="H8">
            <v>9.3600000000000012</v>
          </cell>
          <cell r="J8">
            <v>36</v>
          </cell>
          <cell r="K8">
            <v>40.000000000000007</v>
          </cell>
        </row>
        <row r="9">
          <cell r="B9">
            <v>27.186363636363634</v>
          </cell>
          <cell r="C9">
            <v>34.1</v>
          </cell>
          <cell r="D9">
            <v>22.8</v>
          </cell>
          <cell r="E9">
            <v>77.045454545454547</v>
          </cell>
          <cell r="F9">
            <v>98</v>
          </cell>
          <cell r="G9">
            <v>42</v>
          </cell>
          <cell r="H9">
            <v>9.7200000000000006</v>
          </cell>
          <cell r="J9">
            <v>27.36</v>
          </cell>
          <cell r="K9">
            <v>0.2</v>
          </cell>
        </row>
        <row r="10">
          <cell r="B10">
            <v>27.370833333333334</v>
          </cell>
          <cell r="C10">
            <v>32.9</v>
          </cell>
          <cell r="D10">
            <v>25.1</v>
          </cell>
          <cell r="E10">
            <v>79.25</v>
          </cell>
          <cell r="F10">
            <v>90</v>
          </cell>
          <cell r="G10">
            <v>52</v>
          </cell>
          <cell r="H10">
            <v>16.920000000000002</v>
          </cell>
          <cell r="J10">
            <v>32.04</v>
          </cell>
          <cell r="K10">
            <v>0</v>
          </cell>
        </row>
        <row r="11">
          <cell r="B11">
            <v>26.509090909090904</v>
          </cell>
          <cell r="C11">
            <v>31.2</v>
          </cell>
          <cell r="D11">
            <v>24.2</v>
          </cell>
          <cell r="E11">
            <v>84.63636363636364</v>
          </cell>
          <cell r="F11">
            <v>97</v>
          </cell>
          <cell r="G11">
            <v>59</v>
          </cell>
          <cell r="H11">
            <v>10.44</v>
          </cell>
          <cell r="J11">
            <v>25.56</v>
          </cell>
          <cell r="K11">
            <v>0.2</v>
          </cell>
        </row>
        <row r="12">
          <cell r="B12">
            <v>26.963636363636365</v>
          </cell>
          <cell r="C12">
            <v>32.799999999999997</v>
          </cell>
          <cell r="D12">
            <v>23.5</v>
          </cell>
          <cell r="E12">
            <v>81.409090909090907</v>
          </cell>
          <cell r="F12">
            <v>97</v>
          </cell>
          <cell r="G12">
            <v>52</v>
          </cell>
          <cell r="H12">
            <v>9</v>
          </cell>
          <cell r="J12">
            <v>35.28</v>
          </cell>
          <cell r="K12">
            <v>0.60000000000000009</v>
          </cell>
        </row>
        <row r="13">
          <cell r="B13">
            <v>27.656521739130437</v>
          </cell>
          <cell r="C13">
            <v>34.6</v>
          </cell>
          <cell r="D13">
            <v>22.5</v>
          </cell>
          <cell r="E13">
            <v>75.347826086956516</v>
          </cell>
          <cell r="F13">
            <v>97</v>
          </cell>
          <cell r="G13">
            <v>45</v>
          </cell>
          <cell r="H13">
            <v>10.8</v>
          </cell>
          <cell r="J13">
            <v>23.759999999999998</v>
          </cell>
          <cell r="K13">
            <v>0</v>
          </cell>
        </row>
        <row r="14">
          <cell r="B14">
            <v>28.615789473684213</v>
          </cell>
          <cell r="C14">
            <v>33.9</v>
          </cell>
          <cell r="D14">
            <v>23</v>
          </cell>
          <cell r="E14">
            <v>70.315789473684205</v>
          </cell>
          <cell r="F14">
            <v>94</v>
          </cell>
          <cell r="G14">
            <v>51</v>
          </cell>
          <cell r="H14">
            <v>11.16</v>
          </cell>
          <cell r="J14">
            <v>24.48</v>
          </cell>
          <cell r="K14">
            <v>0.4</v>
          </cell>
        </row>
        <row r="15">
          <cell r="B15">
            <v>27.666666666666668</v>
          </cell>
          <cell r="C15">
            <v>34.4</v>
          </cell>
          <cell r="D15">
            <v>22.5</v>
          </cell>
          <cell r="E15">
            <v>71.904761904761898</v>
          </cell>
          <cell r="F15">
            <v>91</v>
          </cell>
          <cell r="G15">
            <v>48</v>
          </cell>
          <cell r="H15">
            <v>16.920000000000002</v>
          </cell>
          <cell r="J15">
            <v>31.680000000000003</v>
          </cell>
          <cell r="K15">
            <v>0</v>
          </cell>
        </row>
        <row r="16">
          <cell r="B16">
            <v>27.889999999999997</v>
          </cell>
          <cell r="C16">
            <v>33.6</v>
          </cell>
          <cell r="D16">
            <v>22.6</v>
          </cell>
          <cell r="E16">
            <v>71.150000000000006</v>
          </cell>
          <cell r="F16">
            <v>96</v>
          </cell>
          <cell r="G16">
            <v>45</v>
          </cell>
          <cell r="H16">
            <v>15.120000000000001</v>
          </cell>
          <cell r="J16">
            <v>31.680000000000003</v>
          </cell>
          <cell r="K16">
            <v>0</v>
          </cell>
        </row>
        <row r="17">
          <cell r="B17">
            <v>26.413636363636364</v>
          </cell>
          <cell r="C17">
            <v>31.5</v>
          </cell>
          <cell r="D17">
            <v>23.6</v>
          </cell>
          <cell r="E17">
            <v>78.409090909090907</v>
          </cell>
          <cell r="F17">
            <v>92</v>
          </cell>
          <cell r="G17">
            <v>57</v>
          </cell>
          <cell r="H17">
            <v>8.64</v>
          </cell>
          <cell r="J17">
            <v>20.52</v>
          </cell>
          <cell r="K17">
            <v>2.2000000000000002</v>
          </cell>
        </row>
        <row r="18">
          <cell r="B18">
            <v>27.047826086956519</v>
          </cell>
          <cell r="C18">
            <v>32.799999999999997</v>
          </cell>
          <cell r="D18">
            <v>23.3</v>
          </cell>
          <cell r="E18">
            <v>76</v>
          </cell>
          <cell r="F18">
            <v>97</v>
          </cell>
          <cell r="G18">
            <v>49</v>
          </cell>
          <cell r="H18">
            <v>11.16</v>
          </cell>
          <cell r="J18">
            <v>26.64</v>
          </cell>
          <cell r="K18">
            <v>3.2000000000000006</v>
          </cell>
        </row>
        <row r="19">
          <cell r="B19">
            <v>27.537499999999998</v>
          </cell>
          <cell r="C19">
            <v>35.200000000000003</v>
          </cell>
          <cell r="D19">
            <v>22</v>
          </cell>
          <cell r="E19">
            <v>70.208333333333329</v>
          </cell>
          <cell r="F19">
            <v>96</v>
          </cell>
          <cell r="G19">
            <v>30</v>
          </cell>
          <cell r="H19">
            <v>11.16</v>
          </cell>
          <cell r="J19">
            <v>28.44</v>
          </cell>
          <cell r="K19">
            <v>0</v>
          </cell>
        </row>
        <row r="20">
          <cell r="B20">
            <v>28.766666666666662</v>
          </cell>
          <cell r="C20">
            <v>35.1</v>
          </cell>
          <cell r="D20">
            <v>23.7</v>
          </cell>
          <cell r="E20">
            <v>67.857142857142861</v>
          </cell>
          <cell r="F20">
            <v>93</v>
          </cell>
          <cell r="G20">
            <v>40</v>
          </cell>
          <cell r="H20">
            <v>11.520000000000001</v>
          </cell>
          <cell r="J20">
            <v>25.56</v>
          </cell>
          <cell r="K20">
            <v>0</v>
          </cell>
        </row>
        <row r="21">
          <cell r="B21">
            <v>26.080952380952379</v>
          </cell>
          <cell r="C21">
            <v>29</v>
          </cell>
          <cell r="D21">
            <v>24.4</v>
          </cell>
          <cell r="E21">
            <v>78.523809523809518</v>
          </cell>
          <cell r="F21">
            <v>88</v>
          </cell>
          <cell r="G21">
            <v>63</v>
          </cell>
          <cell r="H21">
            <v>11.520000000000001</v>
          </cell>
          <cell r="J21">
            <v>27.36</v>
          </cell>
          <cell r="K21">
            <v>2.8</v>
          </cell>
        </row>
        <row r="22">
          <cell r="B22">
            <v>25.195652173913043</v>
          </cell>
          <cell r="C22">
            <v>29.3</v>
          </cell>
          <cell r="D22">
            <v>23</v>
          </cell>
          <cell r="E22">
            <v>86.304347826086953</v>
          </cell>
          <cell r="F22">
            <v>96</v>
          </cell>
          <cell r="G22">
            <v>66</v>
          </cell>
          <cell r="H22">
            <v>8.64</v>
          </cell>
          <cell r="J22">
            <v>19.440000000000001</v>
          </cell>
          <cell r="K22">
            <v>8.1999999999999993</v>
          </cell>
        </row>
        <row r="23">
          <cell r="B23">
            <v>26.436363636363637</v>
          </cell>
          <cell r="C23">
            <v>33</v>
          </cell>
          <cell r="D23">
            <v>23.6</v>
          </cell>
          <cell r="E23">
            <v>80.86363636363636</v>
          </cell>
          <cell r="F23">
            <v>96</v>
          </cell>
          <cell r="G23">
            <v>50</v>
          </cell>
          <cell r="H23">
            <v>12.6</v>
          </cell>
          <cell r="J23">
            <v>40.680000000000007</v>
          </cell>
          <cell r="K23">
            <v>3</v>
          </cell>
        </row>
        <row r="24">
          <cell r="B24">
            <v>26.917391304347831</v>
          </cell>
          <cell r="C24">
            <v>33.4</v>
          </cell>
          <cell r="D24">
            <v>22.4</v>
          </cell>
          <cell r="E24">
            <v>77.652173913043484</v>
          </cell>
          <cell r="F24">
            <v>98</v>
          </cell>
          <cell r="G24">
            <v>46</v>
          </cell>
          <cell r="H24">
            <v>14.4</v>
          </cell>
          <cell r="J24">
            <v>28.8</v>
          </cell>
          <cell r="K24">
            <v>0</v>
          </cell>
        </row>
        <row r="25">
          <cell r="B25">
            <v>26.052173913043486</v>
          </cell>
          <cell r="C25">
            <v>32.700000000000003</v>
          </cell>
          <cell r="D25">
            <v>22.3</v>
          </cell>
          <cell r="E25">
            <v>76.956521739130437</v>
          </cell>
          <cell r="F25">
            <v>96</v>
          </cell>
          <cell r="G25">
            <v>48</v>
          </cell>
          <cell r="H25">
            <v>12.6</v>
          </cell>
          <cell r="J25">
            <v>43.92</v>
          </cell>
          <cell r="K25">
            <v>11.399999999999999</v>
          </cell>
        </row>
        <row r="26">
          <cell r="B26">
            <v>27.259090909090911</v>
          </cell>
          <cell r="C26">
            <v>34.6</v>
          </cell>
          <cell r="D26">
            <v>21.7</v>
          </cell>
          <cell r="E26">
            <v>73.590909090909093</v>
          </cell>
          <cell r="F26">
            <v>98</v>
          </cell>
          <cell r="G26">
            <v>41</v>
          </cell>
          <cell r="H26">
            <v>7.9200000000000008</v>
          </cell>
          <cell r="J26">
            <v>26.28</v>
          </cell>
          <cell r="K26">
            <v>0</v>
          </cell>
        </row>
        <row r="27">
          <cell r="B27">
            <v>27.709090909090911</v>
          </cell>
          <cell r="C27">
            <v>33.799999999999997</v>
          </cell>
          <cell r="D27">
            <v>23.3</v>
          </cell>
          <cell r="E27">
            <v>77.727272727272734</v>
          </cell>
          <cell r="F27">
            <v>97</v>
          </cell>
          <cell r="G27">
            <v>50</v>
          </cell>
          <cell r="H27">
            <v>9.7200000000000006</v>
          </cell>
          <cell r="J27">
            <v>21.240000000000002</v>
          </cell>
          <cell r="K27">
            <v>0</v>
          </cell>
        </row>
        <row r="28">
          <cell r="B28">
            <v>29.2304347826087</v>
          </cell>
          <cell r="C28">
            <v>36.1</v>
          </cell>
          <cell r="D28">
            <v>23.9</v>
          </cell>
          <cell r="E28">
            <v>69.782608695652172</v>
          </cell>
          <cell r="F28">
            <v>96</v>
          </cell>
          <cell r="G28">
            <v>35</v>
          </cell>
          <cell r="H28">
            <v>8.64</v>
          </cell>
          <cell r="J28">
            <v>21.6</v>
          </cell>
          <cell r="K28">
            <v>0</v>
          </cell>
        </row>
        <row r="29">
          <cell r="B29">
            <v>29.45</v>
          </cell>
          <cell r="C29">
            <v>36.700000000000003</v>
          </cell>
          <cell r="D29">
            <v>23.8</v>
          </cell>
          <cell r="E29">
            <v>66.650000000000006</v>
          </cell>
          <cell r="F29">
            <v>95</v>
          </cell>
          <cell r="G29">
            <v>32</v>
          </cell>
          <cell r="H29">
            <v>11.879999999999999</v>
          </cell>
          <cell r="J29">
            <v>46.080000000000005</v>
          </cell>
          <cell r="K29">
            <v>0</v>
          </cell>
        </row>
        <row r="30">
          <cell r="B30">
            <v>27.728571428571428</v>
          </cell>
          <cell r="C30">
            <v>34.6</v>
          </cell>
          <cell r="D30">
            <v>23.3</v>
          </cell>
          <cell r="E30">
            <v>71.285714285714292</v>
          </cell>
          <cell r="F30">
            <v>89</v>
          </cell>
          <cell r="G30">
            <v>44</v>
          </cell>
          <cell r="H30">
            <v>8.2799999999999994</v>
          </cell>
          <cell r="J30">
            <v>24.48</v>
          </cell>
          <cell r="K30">
            <v>0</v>
          </cell>
        </row>
        <row r="31">
          <cell r="B31">
            <v>26.990909090909089</v>
          </cell>
          <cell r="C31">
            <v>34.299999999999997</v>
          </cell>
          <cell r="D31">
            <v>24</v>
          </cell>
          <cell r="E31">
            <v>79.318181818181813</v>
          </cell>
          <cell r="F31">
            <v>96</v>
          </cell>
          <cell r="G31">
            <v>48</v>
          </cell>
          <cell r="H31">
            <v>12.6</v>
          </cell>
          <cell r="J31">
            <v>48.24</v>
          </cell>
          <cell r="K31">
            <v>10.6</v>
          </cell>
        </row>
        <row r="32">
          <cell r="B32">
            <v>27.81428571428571</v>
          </cell>
          <cell r="C32">
            <v>34.6</v>
          </cell>
          <cell r="D32">
            <v>22.8</v>
          </cell>
          <cell r="E32">
            <v>75.904761904761898</v>
          </cell>
          <cell r="F32">
            <v>97</v>
          </cell>
          <cell r="G32">
            <v>46</v>
          </cell>
          <cell r="H32">
            <v>12.6</v>
          </cell>
          <cell r="J32">
            <v>26.28</v>
          </cell>
          <cell r="K32">
            <v>4</v>
          </cell>
        </row>
        <row r="33">
          <cell r="B33">
            <v>26.861904761904764</v>
          </cell>
          <cell r="C33">
            <v>34.700000000000003</v>
          </cell>
          <cell r="D33">
            <v>22.6</v>
          </cell>
          <cell r="E33">
            <v>78.19047619047619</v>
          </cell>
          <cell r="F33">
            <v>96</v>
          </cell>
          <cell r="G33">
            <v>45</v>
          </cell>
          <cell r="H33">
            <v>9</v>
          </cell>
          <cell r="J33">
            <v>35.64</v>
          </cell>
          <cell r="K33">
            <v>5.4</v>
          </cell>
        </row>
        <row r="34">
          <cell r="B34">
            <v>27.11304347826087</v>
          </cell>
          <cell r="C34">
            <v>33.200000000000003</v>
          </cell>
          <cell r="D34">
            <v>22.6</v>
          </cell>
          <cell r="E34">
            <v>78.739130434782609</v>
          </cell>
          <cell r="F34">
            <v>98</v>
          </cell>
          <cell r="G34">
            <v>47</v>
          </cell>
          <cell r="H34">
            <v>10.8</v>
          </cell>
          <cell r="J34">
            <v>21.6</v>
          </cell>
          <cell r="K34">
            <v>0.2</v>
          </cell>
        </row>
        <row r="35">
          <cell r="B35">
            <v>24.890476190476186</v>
          </cell>
          <cell r="C35">
            <v>31</v>
          </cell>
          <cell r="D35">
            <v>22.4</v>
          </cell>
          <cell r="E35">
            <v>88.714285714285708</v>
          </cell>
          <cell r="F35">
            <v>98</v>
          </cell>
          <cell r="G35">
            <v>64</v>
          </cell>
          <cell r="H35">
            <v>12.6</v>
          </cell>
          <cell r="J35">
            <v>25.2</v>
          </cell>
          <cell r="K35">
            <v>7.2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28.95</v>
          </cell>
          <cell r="C5">
            <v>36.1</v>
          </cell>
          <cell r="D5">
            <v>21.1</v>
          </cell>
          <cell r="E5">
            <v>53.333333333333336</v>
          </cell>
          <cell r="F5">
            <v>84</v>
          </cell>
          <cell r="G5">
            <v>23</v>
          </cell>
          <cell r="H5">
            <v>15.120000000000001</v>
          </cell>
          <cell r="J5">
            <v>30.6</v>
          </cell>
          <cell r="K5" t="str">
            <v>*</v>
          </cell>
        </row>
        <row r="6">
          <cell r="B6">
            <v>25.166666666666668</v>
          </cell>
          <cell r="C6">
            <v>31.4</v>
          </cell>
          <cell r="D6">
            <v>22.4</v>
          </cell>
          <cell r="E6">
            <v>74.958333333333329</v>
          </cell>
          <cell r="F6">
            <v>87</v>
          </cell>
          <cell r="G6">
            <v>46</v>
          </cell>
          <cell r="H6">
            <v>19.079999999999998</v>
          </cell>
          <cell r="J6">
            <v>30.240000000000002</v>
          </cell>
          <cell r="K6" t="str">
            <v>*</v>
          </cell>
        </row>
        <row r="7">
          <cell r="B7">
            <v>24.845833333333335</v>
          </cell>
          <cell r="C7">
            <v>32.299999999999997</v>
          </cell>
          <cell r="D7">
            <v>20.5</v>
          </cell>
          <cell r="E7">
            <v>82.916666666666671</v>
          </cell>
          <cell r="F7">
            <v>100</v>
          </cell>
          <cell r="G7">
            <v>50</v>
          </cell>
          <cell r="H7">
            <v>16.559999999999999</v>
          </cell>
          <cell r="J7">
            <v>38.519999999999996</v>
          </cell>
          <cell r="K7" t="str">
            <v>*</v>
          </cell>
        </row>
        <row r="8">
          <cell r="B8">
            <v>26.358333333333331</v>
          </cell>
          <cell r="C8">
            <v>32.6</v>
          </cell>
          <cell r="D8">
            <v>21.2</v>
          </cell>
          <cell r="E8">
            <v>70.125</v>
          </cell>
          <cell r="F8">
            <v>100</v>
          </cell>
          <cell r="G8">
            <v>31</v>
          </cell>
          <cell r="H8">
            <v>10.8</v>
          </cell>
          <cell r="J8">
            <v>25.56</v>
          </cell>
          <cell r="K8" t="str">
            <v>*</v>
          </cell>
        </row>
        <row r="9">
          <cell r="B9">
            <v>26.437499999999996</v>
          </cell>
          <cell r="C9">
            <v>34.799999999999997</v>
          </cell>
          <cell r="D9">
            <v>18.399999999999999</v>
          </cell>
          <cell r="E9">
            <v>49.333333333333336</v>
          </cell>
          <cell r="F9">
            <v>83</v>
          </cell>
          <cell r="G9">
            <v>18</v>
          </cell>
          <cell r="H9">
            <v>10.8</v>
          </cell>
          <cell r="J9">
            <v>29.52</v>
          </cell>
          <cell r="K9" t="str">
            <v>*</v>
          </cell>
        </row>
        <row r="10">
          <cell r="B10">
            <v>26.387499999999999</v>
          </cell>
          <cell r="C10">
            <v>34.799999999999997</v>
          </cell>
          <cell r="D10">
            <v>17.7</v>
          </cell>
          <cell r="E10">
            <v>44.166666666666664</v>
          </cell>
          <cell r="F10">
            <v>74</v>
          </cell>
          <cell r="G10">
            <v>22</v>
          </cell>
          <cell r="H10">
            <v>11.879999999999999</v>
          </cell>
          <cell r="J10">
            <v>30.240000000000002</v>
          </cell>
          <cell r="K10" t="str">
            <v>*</v>
          </cell>
        </row>
        <row r="11">
          <cell r="B11">
            <v>27.587499999999995</v>
          </cell>
          <cell r="C11">
            <v>36.200000000000003</v>
          </cell>
          <cell r="D11">
            <v>18.899999999999999</v>
          </cell>
          <cell r="E11">
            <v>43.5</v>
          </cell>
          <cell r="F11">
            <v>72</v>
          </cell>
          <cell r="G11">
            <v>20</v>
          </cell>
          <cell r="H11">
            <v>9.3600000000000012</v>
          </cell>
          <cell r="J11">
            <v>26.28</v>
          </cell>
          <cell r="K11" t="str">
            <v>*</v>
          </cell>
        </row>
        <row r="12">
          <cell r="B12">
            <v>28.537499999999998</v>
          </cell>
          <cell r="C12">
            <v>36.299999999999997</v>
          </cell>
          <cell r="D12">
            <v>21.3</v>
          </cell>
          <cell r="E12">
            <v>42</v>
          </cell>
          <cell r="F12">
            <v>69</v>
          </cell>
          <cell r="G12">
            <v>22</v>
          </cell>
          <cell r="H12">
            <v>10.08</v>
          </cell>
          <cell r="J12">
            <v>26.28</v>
          </cell>
          <cell r="K12" t="str">
            <v>*</v>
          </cell>
        </row>
        <row r="13">
          <cell r="B13">
            <v>28.804166666666664</v>
          </cell>
          <cell r="C13">
            <v>36.4</v>
          </cell>
          <cell r="D13">
            <v>21.4</v>
          </cell>
          <cell r="E13">
            <v>48</v>
          </cell>
          <cell r="F13">
            <v>70</v>
          </cell>
          <cell r="G13">
            <v>25</v>
          </cell>
          <cell r="H13">
            <v>9.7200000000000006</v>
          </cell>
          <cell r="J13">
            <v>23.759999999999998</v>
          </cell>
          <cell r="K13" t="str">
            <v>*</v>
          </cell>
        </row>
        <row r="14">
          <cell r="B14">
            <v>28.674999999999997</v>
          </cell>
          <cell r="C14">
            <v>37</v>
          </cell>
          <cell r="D14">
            <v>22.9</v>
          </cell>
          <cell r="E14">
            <v>57.208333333333336</v>
          </cell>
          <cell r="F14">
            <v>79</v>
          </cell>
          <cell r="G14">
            <v>32</v>
          </cell>
          <cell r="H14">
            <v>12.24</v>
          </cell>
          <cell r="J14">
            <v>38.519999999999996</v>
          </cell>
          <cell r="K14" t="str">
            <v>*</v>
          </cell>
        </row>
        <row r="15">
          <cell r="B15">
            <v>28.287499999999998</v>
          </cell>
          <cell r="C15">
            <v>36.9</v>
          </cell>
          <cell r="D15">
            <v>22.1</v>
          </cell>
          <cell r="E15">
            <v>55.791666666666664</v>
          </cell>
          <cell r="F15">
            <v>84</v>
          </cell>
          <cell r="G15">
            <v>23</v>
          </cell>
          <cell r="H15">
            <v>15.120000000000001</v>
          </cell>
          <cell r="J15">
            <v>41.4</v>
          </cell>
          <cell r="K15" t="str">
            <v>*</v>
          </cell>
        </row>
        <row r="16">
          <cell r="B16">
            <v>28.570833333333336</v>
          </cell>
          <cell r="C16">
            <v>35.9</v>
          </cell>
          <cell r="D16">
            <v>21.9</v>
          </cell>
          <cell r="E16">
            <v>43.958333333333336</v>
          </cell>
          <cell r="F16">
            <v>67</v>
          </cell>
          <cell r="G16">
            <v>23</v>
          </cell>
          <cell r="H16">
            <v>10.08</v>
          </cell>
          <cell r="J16">
            <v>25.2</v>
          </cell>
          <cell r="K16" t="str">
            <v>*</v>
          </cell>
        </row>
        <row r="17">
          <cell r="B17">
            <v>27.791666666666671</v>
          </cell>
          <cell r="C17">
            <v>34.6</v>
          </cell>
          <cell r="D17">
            <v>23</v>
          </cell>
          <cell r="E17">
            <v>58.291666666666664</v>
          </cell>
          <cell r="F17">
            <v>83</v>
          </cell>
          <cell r="G17">
            <v>31</v>
          </cell>
          <cell r="H17">
            <v>16.920000000000002</v>
          </cell>
          <cell r="J17">
            <v>38.880000000000003</v>
          </cell>
          <cell r="K17" t="str">
            <v>*</v>
          </cell>
        </row>
        <row r="18">
          <cell r="B18">
            <v>25.745833333333334</v>
          </cell>
          <cell r="C18">
            <v>32.5</v>
          </cell>
          <cell r="D18">
            <v>21.8</v>
          </cell>
          <cell r="E18">
            <v>72.5</v>
          </cell>
          <cell r="F18">
            <v>92</v>
          </cell>
          <cell r="G18">
            <v>40</v>
          </cell>
          <cell r="H18">
            <v>14.76</v>
          </cell>
          <cell r="J18">
            <v>42.12</v>
          </cell>
          <cell r="K18" t="str">
            <v>*</v>
          </cell>
        </row>
        <row r="19">
          <cell r="B19">
            <v>26.404166666666669</v>
          </cell>
          <cell r="C19">
            <v>34.700000000000003</v>
          </cell>
          <cell r="D19">
            <v>21.3</v>
          </cell>
          <cell r="E19">
            <v>63.875</v>
          </cell>
          <cell r="F19">
            <v>89</v>
          </cell>
          <cell r="G19">
            <v>34</v>
          </cell>
          <cell r="H19">
            <v>14.04</v>
          </cell>
          <cell r="J19">
            <v>32.4</v>
          </cell>
          <cell r="K19" t="str">
            <v>*</v>
          </cell>
        </row>
        <row r="20">
          <cell r="B20">
            <v>27.395833333333332</v>
          </cell>
          <cell r="C20">
            <v>35.799999999999997</v>
          </cell>
          <cell r="D20">
            <v>20.5</v>
          </cell>
          <cell r="E20">
            <v>61.708333333333336</v>
          </cell>
          <cell r="F20">
            <v>89</v>
          </cell>
          <cell r="G20">
            <v>30</v>
          </cell>
          <cell r="H20">
            <v>14.04</v>
          </cell>
          <cell r="J20">
            <v>28.8</v>
          </cell>
          <cell r="K20" t="str">
            <v>*</v>
          </cell>
        </row>
        <row r="21">
          <cell r="B21">
            <v>28.574999999999992</v>
          </cell>
          <cell r="C21">
            <v>35.5</v>
          </cell>
          <cell r="D21">
            <v>23.6</v>
          </cell>
          <cell r="E21">
            <v>62.333333333333336</v>
          </cell>
          <cell r="F21">
            <v>87</v>
          </cell>
          <cell r="G21">
            <v>34</v>
          </cell>
          <cell r="H21">
            <v>18.720000000000002</v>
          </cell>
          <cell r="J21">
            <v>56.16</v>
          </cell>
          <cell r="K21" t="str">
            <v>*</v>
          </cell>
        </row>
        <row r="22">
          <cell r="B22">
            <v>25.5625</v>
          </cell>
          <cell r="C22">
            <v>34.299999999999997</v>
          </cell>
          <cell r="D22">
            <v>21.2</v>
          </cell>
          <cell r="E22">
            <v>80.5</v>
          </cell>
          <cell r="F22">
            <v>99</v>
          </cell>
          <cell r="G22">
            <v>39</v>
          </cell>
          <cell r="H22">
            <v>11.520000000000001</v>
          </cell>
          <cell r="J22">
            <v>58.32</v>
          </cell>
          <cell r="K22" t="str">
            <v>*</v>
          </cell>
        </row>
        <row r="23">
          <cell r="B23">
            <v>25.604166666666675</v>
          </cell>
          <cell r="C23">
            <v>32.299999999999997</v>
          </cell>
          <cell r="D23">
            <v>22</v>
          </cell>
          <cell r="E23">
            <v>83.666666666666671</v>
          </cell>
          <cell r="F23">
            <v>100</v>
          </cell>
          <cell r="G23">
            <v>49</v>
          </cell>
          <cell r="H23">
            <v>13.32</v>
          </cell>
          <cell r="J23">
            <v>28.44</v>
          </cell>
          <cell r="K23" t="str">
            <v>*</v>
          </cell>
        </row>
        <row r="24">
          <cell r="B24">
            <v>24.479166666666668</v>
          </cell>
          <cell r="C24">
            <v>28.9</v>
          </cell>
          <cell r="D24">
            <v>21.1</v>
          </cell>
          <cell r="E24">
            <v>84</v>
          </cell>
          <cell r="F24">
            <v>100</v>
          </cell>
          <cell r="G24">
            <v>63</v>
          </cell>
          <cell r="H24">
            <v>18.720000000000002</v>
          </cell>
          <cell r="J24">
            <v>31.319999999999997</v>
          </cell>
          <cell r="K24" t="str">
            <v>*</v>
          </cell>
        </row>
        <row r="25">
          <cell r="B25">
            <v>25.929166666666664</v>
          </cell>
          <cell r="C25">
            <v>32.9</v>
          </cell>
          <cell r="D25">
            <v>21.3</v>
          </cell>
          <cell r="E25">
            <v>76.125</v>
          </cell>
          <cell r="F25">
            <v>98</v>
          </cell>
          <cell r="G25">
            <v>46</v>
          </cell>
          <cell r="H25">
            <v>13.32</v>
          </cell>
          <cell r="J25">
            <v>30.6</v>
          </cell>
          <cell r="K25" t="str">
            <v>*</v>
          </cell>
        </row>
        <row r="26">
          <cell r="B26">
            <v>26.512500000000003</v>
          </cell>
          <cell r="C26">
            <v>33.4</v>
          </cell>
          <cell r="D26">
            <v>21.7</v>
          </cell>
          <cell r="E26">
            <v>72.458333333333329</v>
          </cell>
          <cell r="F26">
            <v>93</v>
          </cell>
          <cell r="G26">
            <v>43</v>
          </cell>
          <cell r="H26">
            <v>15.120000000000001</v>
          </cell>
          <cell r="J26">
            <v>30.6</v>
          </cell>
          <cell r="K26" t="str">
            <v>*</v>
          </cell>
        </row>
        <row r="27">
          <cell r="B27">
            <v>24.866666666666664</v>
          </cell>
          <cell r="C27">
            <v>32.5</v>
          </cell>
          <cell r="D27">
            <v>21.2</v>
          </cell>
          <cell r="E27">
            <v>80.083333333333329</v>
          </cell>
          <cell r="F27">
            <v>98</v>
          </cell>
          <cell r="G27">
            <v>49</v>
          </cell>
          <cell r="H27">
            <v>12.96</v>
          </cell>
          <cell r="J27">
            <v>39.96</v>
          </cell>
          <cell r="K27" t="str">
            <v>*</v>
          </cell>
        </row>
        <row r="28">
          <cell r="B28">
            <v>25.875</v>
          </cell>
          <cell r="C28">
            <v>34.200000000000003</v>
          </cell>
          <cell r="D28">
            <v>20.6</v>
          </cell>
          <cell r="E28">
            <v>75.916666666666671</v>
          </cell>
          <cell r="F28">
            <v>100</v>
          </cell>
          <cell r="G28">
            <v>32</v>
          </cell>
          <cell r="H28">
            <v>12.24</v>
          </cell>
          <cell r="J28">
            <v>28.8</v>
          </cell>
          <cell r="K28" t="str">
            <v>*</v>
          </cell>
        </row>
        <row r="29">
          <cell r="B29">
            <v>29.412499999999998</v>
          </cell>
          <cell r="C29">
            <v>37.200000000000003</v>
          </cell>
          <cell r="D29">
            <v>22.6</v>
          </cell>
          <cell r="E29">
            <v>59.458333333333336</v>
          </cell>
          <cell r="F29">
            <v>90</v>
          </cell>
          <cell r="G29">
            <v>28</v>
          </cell>
          <cell r="H29">
            <v>21.6</v>
          </cell>
          <cell r="J29">
            <v>52.56</v>
          </cell>
          <cell r="K29" t="str">
            <v>*</v>
          </cell>
        </row>
        <row r="30">
          <cell r="B30">
            <v>25.258333333333329</v>
          </cell>
          <cell r="C30">
            <v>34.299999999999997</v>
          </cell>
          <cell r="D30">
            <v>20.9</v>
          </cell>
          <cell r="E30">
            <v>77.875</v>
          </cell>
          <cell r="F30">
            <v>99</v>
          </cell>
          <cell r="G30">
            <v>43</v>
          </cell>
          <cell r="H30">
            <v>13.68</v>
          </cell>
          <cell r="J30">
            <v>34.92</v>
          </cell>
          <cell r="K30" t="str">
            <v>*</v>
          </cell>
        </row>
        <row r="31">
          <cell r="B31">
            <v>24.516666666666666</v>
          </cell>
          <cell r="C31">
            <v>32.200000000000003</v>
          </cell>
          <cell r="D31">
            <v>21.7</v>
          </cell>
          <cell r="E31">
            <v>83.583333333333329</v>
          </cell>
          <cell r="F31">
            <v>99</v>
          </cell>
          <cell r="G31">
            <v>55</v>
          </cell>
          <cell r="H31">
            <v>26.64</v>
          </cell>
          <cell r="J31">
            <v>48.96</v>
          </cell>
          <cell r="K31" t="str">
            <v>*</v>
          </cell>
        </row>
        <row r="32">
          <cell r="B32">
            <v>23.583333333333332</v>
          </cell>
          <cell r="C32">
            <v>32.5</v>
          </cell>
          <cell r="D32">
            <v>21.1</v>
          </cell>
          <cell r="E32">
            <v>90.916666666666671</v>
          </cell>
          <cell r="F32">
            <v>100</v>
          </cell>
          <cell r="G32">
            <v>55</v>
          </cell>
          <cell r="H32">
            <v>16.2</v>
          </cell>
          <cell r="J32">
            <v>50.4</v>
          </cell>
          <cell r="K32" t="str">
            <v>*</v>
          </cell>
        </row>
        <row r="33">
          <cell r="B33">
            <v>25.7</v>
          </cell>
          <cell r="C33">
            <v>33.1</v>
          </cell>
          <cell r="D33">
            <v>20.5</v>
          </cell>
          <cell r="E33">
            <v>74.875</v>
          </cell>
          <cell r="F33">
            <v>100</v>
          </cell>
          <cell r="G33">
            <v>35</v>
          </cell>
          <cell r="H33">
            <v>29.880000000000003</v>
          </cell>
          <cell r="J33">
            <v>68.400000000000006</v>
          </cell>
          <cell r="K33" t="str">
            <v>*</v>
          </cell>
        </row>
        <row r="34">
          <cell r="B34">
            <v>26.249999999999996</v>
          </cell>
          <cell r="C34">
            <v>34</v>
          </cell>
          <cell r="D34">
            <v>21.2</v>
          </cell>
          <cell r="E34">
            <v>71.125</v>
          </cell>
          <cell r="F34">
            <v>93</v>
          </cell>
          <cell r="G34">
            <v>37</v>
          </cell>
          <cell r="H34">
            <v>18</v>
          </cell>
          <cell r="J34">
            <v>48.6</v>
          </cell>
          <cell r="K34" t="str">
            <v>*</v>
          </cell>
        </row>
        <row r="35">
          <cell r="B35">
            <v>26.079166666666666</v>
          </cell>
          <cell r="C35">
            <v>31.7</v>
          </cell>
          <cell r="D35">
            <v>21.8</v>
          </cell>
          <cell r="E35">
            <v>77.208333333333329</v>
          </cell>
          <cell r="F35">
            <v>99</v>
          </cell>
          <cell r="G35">
            <v>47</v>
          </cell>
          <cell r="H35">
            <v>18</v>
          </cell>
          <cell r="J35">
            <v>35.28</v>
          </cell>
          <cell r="K3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28.829166666666669</v>
          </cell>
          <cell r="C5">
            <v>37.700000000000003</v>
          </cell>
          <cell r="D5">
            <v>21.5</v>
          </cell>
          <cell r="E5">
            <v>64.125</v>
          </cell>
          <cell r="F5">
            <v>92</v>
          </cell>
          <cell r="G5">
            <v>24</v>
          </cell>
          <cell r="H5">
            <v>14.4</v>
          </cell>
          <cell r="J5">
            <v>31.319999999999997</v>
          </cell>
          <cell r="K5">
            <v>0</v>
          </cell>
        </row>
        <row r="6">
          <cell r="B6">
            <v>25.245833333333334</v>
          </cell>
          <cell r="C6">
            <v>33.299999999999997</v>
          </cell>
          <cell r="D6">
            <v>20.9</v>
          </cell>
          <cell r="E6">
            <v>79.666666666666671</v>
          </cell>
          <cell r="F6">
            <v>99</v>
          </cell>
          <cell r="G6">
            <v>47</v>
          </cell>
          <cell r="H6">
            <v>27.36</v>
          </cell>
          <cell r="J6">
            <v>40.680000000000007</v>
          </cell>
          <cell r="K6">
            <v>0.4</v>
          </cell>
        </row>
        <row r="7">
          <cell r="B7">
            <v>25.254166666666674</v>
          </cell>
          <cell r="C7">
            <v>35.4</v>
          </cell>
          <cell r="D7">
            <v>20.100000000000001</v>
          </cell>
          <cell r="E7">
            <v>85.166666666666671</v>
          </cell>
          <cell r="F7">
            <v>100</v>
          </cell>
          <cell r="G7">
            <v>42</v>
          </cell>
          <cell r="H7">
            <v>23.400000000000002</v>
          </cell>
          <cell r="J7">
            <v>45</v>
          </cell>
          <cell r="K7">
            <v>19</v>
          </cell>
        </row>
        <row r="8">
          <cell r="B8">
            <v>26.762499999999999</v>
          </cell>
          <cell r="C8">
            <v>33.4</v>
          </cell>
          <cell r="D8">
            <v>21</v>
          </cell>
          <cell r="E8">
            <v>75.166666666666671</v>
          </cell>
          <cell r="F8">
            <v>100</v>
          </cell>
          <cell r="G8">
            <v>36</v>
          </cell>
          <cell r="H8">
            <v>10.44</v>
          </cell>
          <cell r="J8">
            <v>24.12</v>
          </cell>
          <cell r="K8">
            <v>0.2</v>
          </cell>
        </row>
        <row r="9">
          <cell r="B9">
            <v>25.925000000000001</v>
          </cell>
          <cell r="C9">
            <v>35.200000000000003</v>
          </cell>
          <cell r="D9">
            <v>17.600000000000001</v>
          </cell>
          <cell r="E9">
            <v>61.333333333333336</v>
          </cell>
          <cell r="F9">
            <v>95</v>
          </cell>
          <cell r="G9">
            <v>27</v>
          </cell>
          <cell r="H9">
            <v>11.16</v>
          </cell>
          <cell r="J9">
            <v>22.68</v>
          </cell>
          <cell r="K9">
            <v>0</v>
          </cell>
        </row>
        <row r="10">
          <cell r="B10">
            <v>25.420833333333338</v>
          </cell>
          <cell r="C10">
            <v>34.799999999999997</v>
          </cell>
          <cell r="D10">
            <v>16.3</v>
          </cell>
          <cell r="E10">
            <v>58.5</v>
          </cell>
          <cell r="F10">
            <v>90</v>
          </cell>
          <cell r="G10">
            <v>25</v>
          </cell>
          <cell r="H10">
            <v>12.6</v>
          </cell>
          <cell r="J10">
            <v>22.68</v>
          </cell>
          <cell r="K10">
            <v>0</v>
          </cell>
        </row>
        <row r="11">
          <cell r="B11">
            <v>26.533333333333335</v>
          </cell>
          <cell r="C11">
            <v>36.299999999999997</v>
          </cell>
          <cell r="D11">
            <v>17.600000000000001</v>
          </cell>
          <cell r="E11">
            <v>58.333333333333336</v>
          </cell>
          <cell r="F11">
            <v>92</v>
          </cell>
          <cell r="G11">
            <v>21</v>
          </cell>
          <cell r="H11">
            <v>11.520000000000001</v>
          </cell>
          <cell r="J11">
            <v>26.28</v>
          </cell>
          <cell r="K11">
            <v>0</v>
          </cell>
        </row>
        <row r="12">
          <cell r="B12">
            <v>27.662500000000005</v>
          </cell>
          <cell r="C12">
            <v>36.9</v>
          </cell>
          <cell r="D12">
            <v>20.2</v>
          </cell>
          <cell r="E12">
            <v>56.166666666666664</v>
          </cell>
          <cell r="F12">
            <v>91</v>
          </cell>
          <cell r="G12">
            <v>26</v>
          </cell>
          <cell r="H12">
            <v>9.3600000000000012</v>
          </cell>
          <cell r="J12">
            <v>25.56</v>
          </cell>
          <cell r="K12">
            <v>0</v>
          </cell>
        </row>
        <row r="13">
          <cell r="B13">
            <v>28.700000000000006</v>
          </cell>
          <cell r="C13">
            <v>37.200000000000003</v>
          </cell>
          <cell r="D13">
            <v>20.3</v>
          </cell>
          <cell r="E13">
            <v>57.583333333333336</v>
          </cell>
          <cell r="F13">
            <v>89</v>
          </cell>
          <cell r="G13">
            <v>26</v>
          </cell>
          <cell r="H13">
            <v>12.96</v>
          </cell>
          <cell r="J13">
            <v>27</v>
          </cell>
          <cell r="K13">
            <v>0</v>
          </cell>
        </row>
        <row r="14">
          <cell r="B14">
            <v>28.620833333333326</v>
          </cell>
          <cell r="C14">
            <v>37.200000000000003</v>
          </cell>
          <cell r="D14">
            <v>22</v>
          </cell>
          <cell r="E14">
            <v>61.125</v>
          </cell>
          <cell r="F14">
            <v>86</v>
          </cell>
          <cell r="G14">
            <v>34</v>
          </cell>
          <cell r="H14">
            <v>23.040000000000003</v>
          </cell>
          <cell r="J14">
            <v>39.96</v>
          </cell>
          <cell r="K14">
            <v>0</v>
          </cell>
        </row>
        <row r="15">
          <cell r="B15">
            <v>28.245833333333326</v>
          </cell>
          <cell r="C15">
            <v>36.799999999999997</v>
          </cell>
          <cell r="D15">
            <v>20.9</v>
          </cell>
          <cell r="E15">
            <v>65.791666666666671</v>
          </cell>
          <cell r="F15">
            <v>99</v>
          </cell>
          <cell r="G15">
            <v>30</v>
          </cell>
          <cell r="H15">
            <v>14.76</v>
          </cell>
          <cell r="J15">
            <v>30.6</v>
          </cell>
          <cell r="K15">
            <v>0</v>
          </cell>
        </row>
        <row r="16">
          <cell r="B16">
            <v>28.166666666666668</v>
          </cell>
          <cell r="C16">
            <v>36.4</v>
          </cell>
          <cell r="D16">
            <v>20.399999999999999</v>
          </cell>
          <cell r="E16">
            <v>57</v>
          </cell>
          <cell r="F16">
            <v>84</v>
          </cell>
          <cell r="G16">
            <v>28</v>
          </cell>
          <cell r="H16">
            <v>13.32</v>
          </cell>
          <cell r="J16">
            <v>24.12</v>
          </cell>
          <cell r="K16">
            <v>0</v>
          </cell>
        </row>
        <row r="17">
          <cell r="B17">
            <v>26.970833333333335</v>
          </cell>
          <cell r="C17">
            <v>35.5</v>
          </cell>
          <cell r="D17">
            <v>19.3</v>
          </cell>
          <cell r="E17">
            <v>65.916666666666671</v>
          </cell>
          <cell r="F17">
            <v>100</v>
          </cell>
          <cell r="G17">
            <v>35</v>
          </cell>
          <cell r="H17">
            <v>28.44</v>
          </cell>
          <cell r="J17">
            <v>55.080000000000005</v>
          </cell>
          <cell r="K17">
            <v>54.4</v>
          </cell>
        </row>
        <row r="18">
          <cell r="B18">
            <v>26.429166666666664</v>
          </cell>
          <cell r="C18">
            <v>32.799999999999997</v>
          </cell>
          <cell r="D18">
            <v>22.6</v>
          </cell>
          <cell r="E18">
            <v>77.208333333333329</v>
          </cell>
          <cell r="F18">
            <v>99</v>
          </cell>
          <cell r="G18">
            <v>47</v>
          </cell>
          <cell r="H18">
            <v>20.52</v>
          </cell>
          <cell r="J18">
            <v>33.119999999999997</v>
          </cell>
          <cell r="K18">
            <v>0.2</v>
          </cell>
        </row>
        <row r="19">
          <cell r="B19">
            <v>26.929166666666664</v>
          </cell>
          <cell r="C19">
            <v>34.700000000000003</v>
          </cell>
          <cell r="D19">
            <v>22.2</v>
          </cell>
          <cell r="E19">
            <v>70.208333333333329</v>
          </cell>
          <cell r="F19">
            <v>99</v>
          </cell>
          <cell r="G19">
            <v>38</v>
          </cell>
          <cell r="H19">
            <v>18.720000000000002</v>
          </cell>
          <cell r="J19">
            <v>28.44</v>
          </cell>
          <cell r="K19">
            <v>0</v>
          </cell>
        </row>
        <row r="20">
          <cell r="B20">
            <v>27.800000000000008</v>
          </cell>
          <cell r="C20">
            <v>36</v>
          </cell>
          <cell r="D20">
            <v>21.4</v>
          </cell>
          <cell r="E20">
            <v>70.041666666666671</v>
          </cell>
          <cell r="F20">
            <v>97</v>
          </cell>
          <cell r="G20">
            <v>37</v>
          </cell>
          <cell r="H20">
            <v>17.28</v>
          </cell>
          <cell r="J20">
            <v>30.6</v>
          </cell>
          <cell r="K20">
            <v>0</v>
          </cell>
        </row>
        <row r="21">
          <cell r="B21">
            <v>28.158333333333342</v>
          </cell>
          <cell r="C21">
            <v>35.6</v>
          </cell>
          <cell r="D21">
            <v>23.6</v>
          </cell>
          <cell r="E21">
            <v>71.791666666666671</v>
          </cell>
          <cell r="F21">
            <v>95</v>
          </cell>
          <cell r="G21">
            <v>41</v>
          </cell>
          <cell r="H21">
            <v>22.32</v>
          </cell>
          <cell r="J21">
            <v>38.159999999999997</v>
          </cell>
          <cell r="K21">
            <v>0</v>
          </cell>
        </row>
        <row r="22">
          <cell r="B22">
            <v>25.729166666666661</v>
          </cell>
          <cell r="C22">
            <v>32.700000000000003</v>
          </cell>
          <cell r="D22">
            <v>23</v>
          </cell>
          <cell r="E22">
            <v>87.916666666666671</v>
          </cell>
          <cell r="F22">
            <v>100</v>
          </cell>
          <cell r="G22">
            <v>54</v>
          </cell>
          <cell r="H22">
            <v>24.840000000000003</v>
          </cell>
          <cell r="J22">
            <v>38.519999999999996</v>
          </cell>
          <cell r="K22">
            <v>5.2</v>
          </cell>
        </row>
        <row r="23">
          <cell r="B23">
            <v>26.920833333333331</v>
          </cell>
          <cell r="C23">
            <v>33.6</v>
          </cell>
          <cell r="D23">
            <v>23.4</v>
          </cell>
          <cell r="E23">
            <v>83.083333333333329</v>
          </cell>
          <cell r="F23">
            <v>100</v>
          </cell>
          <cell r="G23">
            <v>48</v>
          </cell>
          <cell r="H23">
            <v>20.52</v>
          </cell>
          <cell r="J23">
            <v>36.72</v>
          </cell>
          <cell r="K23">
            <v>0.2</v>
          </cell>
        </row>
        <row r="24">
          <cell r="B24">
            <v>25.570833333333329</v>
          </cell>
          <cell r="C24">
            <v>30.3</v>
          </cell>
          <cell r="D24">
            <v>21.9</v>
          </cell>
          <cell r="E24">
            <v>85.5</v>
          </cell>
          <cell r="F24">
            <v>100</v>
          </cell>
          <cell r="G24">
            <v>63</v>
          </cell>
          <cell r="H24">
            <v>21.6</v>
          </cell>
          <cell r="J24">
            <v>45</v>
          </cell>
          <cell r="K24">
            <v>20.999999999999996</v>
          </cell>
        </row>
        <row r="25">
          <cell r="B25">
            <v>25.758333333333329</v>
          </cell>
          <cell r="C25">
            <v>33.799999999999997</v>
          </cell>
          <cell r="D25">
            <v>22.2</v>
          </cell>
          <cell r="E25">
            <v>85.416666666666671</v>
          </cell>
          <cell r="F25">
            <v>100</v>
          </cell>
          <cell r="G25">
            <v>46</v>
          </cell>
          <cell r="H25">
            <v>16.559999999999999</v>
          </cell>
          <cell r="J25">
            <v>32.76</v>
          </cell>
          <cell r="K25">
            <v>12.799999999999999</v>
          </cell>
        </row>
        <row r="26">
          <cell r="B26">
            <v>26.324999999999999</v>
          </cell>
          <cell r="C26">
            <v>32.4</v>
          </cell>
          <cell r="D26">
            <v>22.1</v>
          </cell>
          <cell r="E26">
            <v>83.75</v>
          </cell>
          <cell r="F26">
            <v>100</v>
          </cell>
          <cell r="G26">
            <v>54</v>
          </cell>
          <cell r="J26">
            <v>45.72</v>
          </cell>
          <cell r="K26">
            <v>1.4</v>
          </cell>
        </row>
        <row r="27">
          <cell r="B27">
            <v>26.083333333333329</v>
          </cell>
          <cell r="C27">
            <v>33.299999999999997</v>
          </cell>
          <cell r="D27">
            <v>23</v>
          </cell>
          <cell r="E27">
            <v>86.375</v>
          </cell>
          <cell r="F27">
            <v>100</v>
          </cell>
          <cell r="G27">
            <v>49</v>
          </cell>
          <cell r="H27">
            <v>17.64</v>
          </cell>
          <cell r="J27">
            <v>34.200000000000003</v>
          </cell>
        </row>
        <row r="28">
          <cell r="B28">
            <v>26.095833333333328</v>
          </cell>
          <cell r="C28">
            <v>34.200000000000003</v>
          </cell>
          <cell r="D28">
            <v>21.2</v>
          </cell>
          <cell r="E28">
            <v>83.375</v>
          </cell>
          <cell r="F28">
            <v>100</v>
          </cell>
          <cell r="G28">
            <v>45</v>
          </cell>
          <cell r="H28">
            <v>18.720000000000002</v>
          </cell>
          <cell r="J28">
            <v>24.840000000000003</v>
          </cell>
        </row>
        <row r="29">
          <cell r="B29">
            <v>28.316666666666666</v>
          </cell>
          <cell r="C29">
            <v>37.5</v>
          </cell>
          <cell r="D29">
            <v>22.9</v>
          </cell>
          <cell r="E29">
            <v>72.875</v>
          </cell>
          <cell r="F29">
            <v>100</v>
          </cell>
          <cell r="G29">
            <v>32</v>
          </cell>
          <cell r="H29">
            <v>20.88</v>
          </cell>
          <cell r="J29">
            <v>56.88</v>
          </cell>
        </row>
        <row r="30">
          <cell r="B30">
            <v>25.566666666666666</v>
          </cell>
          <cell r="C30">
            <v>35.299999999999997</v>
          </cell>
          <cell r="D30">
            <v>21.1</v>
          </cell>
          <cell r="E30">
            <v>82.166666666666671</v>
          </cell>
          <cell r="F30">
            <v>100</v>
          </cell>
          <cell r="G30">
            <v>42</v>
          </cell>
          <cell r="H30">
            <v>16.559999999999999</v>
          </cell>
          <cell r="J30">
            <v>33.480000000000004</v>
          </cell>
        </row>
        <row r="31">
          <cell r="B31">
            <v>24.970833333333331</v>
          </cell>
          <cell r="C31">
            <v>33.6</v>
          </cell>
          <cell r="D31">
            <v>21.9</v>
          </cell>
          <cell r="E31">
            <v>87.75</v>
          </cell>
          <cell r="F31">
            <v>100</v>
          </cell>
          <cell r="G31">
            <v>53</v>
          </cell>
          <cell r="H31">
            <v>18.720000000000002</v>
          </cell>
          <cell r="J31">
            <v>44.64</v>
          </cell>
        </row>
        <row r="32">
          <cell r="B32">
            <v>24.245833333333334</v>
          </cell>
          <cell r="C32">
            <v>32.700000000000003</v>
          </cell>
          <cell r="D32">
            <v>21.8</v>
          </cell>
          <cell r="E32">
            <v>92.375</v>
          </cell>
          <cell r="F32">
            <v>100</v>
          </cell>
          <cell r="G32">
            <v>59</v>
          </cell>
          <cell r="H32">
            <v>19.079999999999998</v>
          </cell>
          <cell r="J32">
            <v>43.56</v>
          </cell>
        </row>
        <row r="33">
          <cell r="B33">
            <v>25.808333333333337</v>
          </cell>
          <cell r="C33">
            <v>33.200000000000003</v>
          </cell>
          <cell r="D33">
            <v>21</v>
          </cell>
          <cell r="E33">
            <v>82.5</v>
          </cell>
          <cell r="F33">
            <v>100</v>
          </cell>
          <cell r="G33">
            <v>51</v>
          </cell>
          <cell r="H33">
            <v>14.4</v>
          </cell>
          <cell r="J33">
            <v>36</v>
          </cell>
        </row>
        <row r="34">
          <cell r="B34">
            <v>26.437500000000004</v>
          </cell>
          <cell r="C34">
            <v>33</v>
          </cell>
          <cell r="D34">
            <v>21.4</v>
          </cell>
          <cell r="E34">
            <v>78.75</v>
          </cell>
          <cell r="F34">
            <v>100</v>
          </cell>
          <cell r="G34">
            <v>50</v>
          </cell>
          <cell r="H34">
            <v>10.8</v>
          </cell>
          <cell r="J34">
            <v>38.519999999999996</v>
          </cell>
        </row>
        <row r="35">
          <cell r="B35">
            <v>24.570833333333329</v>
          </cell>
          <cell r="C35">
            <v>31</v>
          </cell>
          <cell r="D35">
            <v>21</v>
          </cell>
          <cell r="E35">
            <v>88.666666666666671</v>
          </cell>
          <cell r="F35">
            <v>100</v>
          </cell>
          <cell r="G35">
            <v>61</v>
          </cell>
          <cell r="H35">
            <v>11.16</v>
          </cell>
          <cell r="J35">
            <v>29.52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28.500000000000004</v>
          </cell>
          <cell r="C5">
            <v>37</v>
          </cell>
          <cell r="D5">
            <v>20.6</v>
          </cell>
          <cell r="E5">
            <v>64.666666666666671</v>
          </cell>
          <cell r="F5">
            <v>94</v>
          </cell>
          <cell r="G5">
            <v>33</v>
          </cell>
          <cell r="H5">
            <v>16.920000000000002</v>
          </cell>
          <cell r="J5">
            <v>32.4</v>
          </cell>
          <cell r="K5">
            <v>0</v>
          </cell>
        </row>
        <row r="6">
          <cell r="B6">
            <v>26.11304347826087</v>
          </cell>
          <cell r="C6">
            <v>30.9</v>
          </cell>
          <cell r="D6">
            <v>22.3</v>
          </cell>
          <cell r="E6">
            <v>79.260869565217391</v>
          </cell>
          <cell r="F6">
            <v>96</v>
          </cell>
          <cell r="G6">
            <v>56</v>
          </cell>
          <cell r="H6">
            <v>21.240000000000002</v>
          </cell>
          <cell r="J6">
            <v>52.56</v>
          </cell>
          <cell r="K6">
            <v>25.8</v>
          </cell>
        </row>
        <row r="7">
          <cell r="B7">
            <v>26.695833333333329</v>
          </cell>
          <cell r="C7">
            <v>33.6</v>
          </cell>
          <cell r="D7">
            <v>21.4</v>
          </cell>
          <cell r="E7">
            <v>76.916666666666671</v>
          </cell>
          <cell r="F7">
            <v>96</v>
          </cell>
          <cell r="G7">
            <v>48</v>
          </cell>
          <cell r="H7">
            <v>18</v>
          </cell>
          <cell r="J7">
            <v>32.04</v>
          </cell>
          <cell r="K7">
            <v>0</v>
          </cell>
        </row>
        <row r="8">
          <cell r="B8">
            <v>26.279166666666669</v>
          </cell>
          <cell r="C8">
            <v>32.200000000000003</v>
          </cell>
          <cell r="D8">
            <v>22.3</v>
          </cell>
          <cell r="E8">
            <v>67.916666666666671</v>
          </cell>
          <cell r="F8">
            <v>94</v>
          </cell>
          <cell r="G8">
            <v>32</v>
          </cell>
          <cell r="H8">
            <v>19.8</v>
          </cell>
          <cell r="J8">
            <v>38.880000000000003</v>
          </cell>
          <cell r="K8">
            <v>0</v>
          </cell>
        </row>
        <row r="9">
          <cell r="B9">
            <v>24.295833333333331</v>
          </cell>
          <cell r="C9">
            <v>33.200000000000003</v>
          </cell>
          <cell r="D9">
            <v>13.7</v>
          </cell>
          <cell r="E9">
            <v>57.333333333333336</v>
          </cell>
          <cell r="F9">
            <v>92</v>
          </cell>
          <cell r="G9">
            <v>21</v>
          </cell>
          <cell r="H9">
            <v>15.48</v>
          </cell>
          <cell r="J9">
            <v>33.119999999999997</v>
          </cell>
          <cell r="K9">
            <v>0</v>
          </cell>
        </row>
        <row r="10">
          <cell r="B10">
            <v>24.237500000000001</v>
          </cell>
          <cell r="C10">
            <v>33.799999999999997</v>
          </cell>
          <cell r="D10">
            <v>13.6</v>
          </cell>
          <cell r="E10">
            <v>60.125</v>
          </cell>
          <cell r="F10">
            <v>96</v>
          </cell>
          <cell r="G10">
            <v>25</v>
          </cell>
          <cell r="H10">
            <v>14.4</v>
          </cell>
          <cell r="J10">
            <v>26.28</v>
          </cell>
          <cell r="K10">
            <v>0</v>
          </cell>
        </row>
        <row r="11">
          <cell r="B11">
            <v>25.562499999999996</v>
          </cell>
          <cell r="C11">
            <v>34.700000000000003</v>
          </cell>
          <cell r="D11">
            <v>15.2</v>
          </cell>
          <cell r="E11">
            <v>57.166666666666664</v>
          </cell>
          <cell r="F11">
            <v>94</v>
          </cell>
          <cell r="G11">
            <v>24</v>
          </cell>
          <cell r="H11">
            <v>13.32</v>
          </cell>
          <cell r="J11">
            <v>28.8</v>
          </cell>
          <cell r="K11">
            <v>0</v>
          </cell>
        </row>
        <row r="12">
          <cell r="B12">
            <v>26.174999999999997</v>
          </cell>
          <cell r="C12">
            <v>35.700000000000003</v>
          </cell>
          <cell r="D12">
            <v>15.6</v>
          </cell>
          <cell r="E12">
            <v>55.125</v>
          </cell>
          <cell r="F12">
            <v>90</v>
          </cell>
          <cell r="G12">
            <v>22</v>
          </cell>
          <cell r="H12">
            <v>12.24</v>
          </cell>
          <cell r="J12">
            <v>27.36</v>
          </cell>
          <cell r="K12">
            <v>0</v>
          </cell>
        </row>
        <row r="13">
          <cell r="B13">
            <v>27.512499999999999</v>
          </cell>
          <cell r="C13">
            <v>36.299999999999997</v>
          </cell>
          <cell r="D13">
            <v>18.600000000000001</v>
          </cell>
          <cell r="E13">
            <v>57.291666666666664</v>
          </cell>
          <cell r="F13">
            <v>90</v>
          </cell>
          <cell r="G13">
            <v>27</v>
          </cell>
          <cell r="H13">
            <v>19.079999999999998</v>
          </cell>
          <cell r="J13">
            <v>32.76</v>
          </cell>
          <cell r="K13">
            <v>0</v>
          </cell>
        </row>
        <row r="14">
          <cell r="B14">
            <v>28.074999999999992</v>
          </cell>
          <cell r="C14">
            <v>37.700000000000003</v>
          </cell>
          <cell r="D14">
            <v>21</v>
          </cell>
          <cell r="E14">
            <v>60.125</v>
          </cell>
          <cell r="F14">
            <v>80</v>
          </cell>
          <cell r="G14">
            <v>33</v>
          </cell>
          <cell r="H14">
            <v>33.119999999999997</v>
          </cell>
          <cell r="J14">
            <v>50.04</v>
          </cell>
          <cell r="K14">
            <v>0</v>
          </cell>
        </row>
        <row r="15">
          <cell r="B15">
            <v>27.652173913043477</v>
          </cell>
          <cell r="C15">
            <v>35.700000000000003</v>
          </cell>
          <cell r="D15">
            <v>20.5</v>
          </cell>
          <cell r="E15">
            <v>64.652173913043484</v>
          </cell>
          <cell r="F15">
            <v>95</v>
          </cell>
          <cell r="G15">
            <v>27</v>
          </cell>
          <cell r="H15">
            <v>15.840000000000002</v>
          </cell>
          <cell r="J15">
            <v>33.840000000000003</v>
          </cell>
          <cell r="K15">
            <v>0.2</v>
          </cell>
        </row>
        <row r="16">
          <cell r="B16">
            <v>27.575000000000003</v>
          </cell>
          <cell r="C16">
            <v>35.799999999999997</v>
          </cell>
          <cell r="D16">
            <v>17.7</v>
          </cell>
          <cell r="E16">
            <v>54.708333333333336</v>
          </cell>
          <cell r="F16">
            <v>91</v>
          </cell>
          <cell r="G16">
            <v>29</v>
          </cell>
          <cell r="H16">
            <v>11.520000000000001</v>
          </cell>
          <cell r="J16">
            <v>27</v>
          </cell>
          <cell r="K16">
            <v>0</v>
          </cell>
        </row>
        <row r="17">
          <cell r="B17">
            <v>27.804166666666674</v>
          </cell>
          <cell r="C17">
            <v>35.299999999999997</v>
          </cell>
          <cell r="D17">
            <v>21.7</v>
          </cell>
          <cell r="E17">
            <v>58.5</v>
          </cell>
          <cell r="F17">
            <v>83</v>
          </cell>
          <cell r="G17">
            <v>36</v>
          </cell>
          <cell r="H17">
            <v>26.28</v>
          </cell>
          <cell r="J17">
            <v>42.12</v>
          </cell>
          <cell r="K17">
            <v>0</v>
          </cell>
        </row>
        <row r="18">
          <cell r="B18">
            <v>27.054166666666664</v>
          </cell>
          <cell r="C18">
            <v>35.799999999999997</v>
          </cell>
          <cell r="D18">
            <v>21.3</v>
          </cell>
          <cell r="E18">
            <v>63.25</v>
          </cell>
          <cell r="F18">
            <v>88</v>
          </cell>
          <cell r="G18">
            <v>35</v>
          </cell>
          <cell r="H18">
            <v>27.720000000000002</v>
          </cell>
          <cell r="J18">
            <v>66.600000000000009</v>
          </cell>
          <cell r="K18">
            <v>11</v>
          </cell>
        </row>
        <row r="19">
          <cell r="B19">
            <v>26.183333333333337</v>
          </cell>
          <cell r="C19">
            <v>35.299999999999997</v>
          </cell>
          <cell r="D19">
            <v>21.1</v>
          </cell>
          <cell r="E19">
            <v>68.958333333333329</v>
          </cell>
          <cell r="F19">
            <v>92</v>
          </cell>
          <cell r="G19">
            <v>38</v>
          </cell>
          <cell r="H19">
            <v>21.240000000000002</v>
          </cell>
          <cell r="J19">
            <v>52.92</v>
          </cell>
          <cell r="K19">
            <v>0.2</v>
          </cell>
        </row>
        <row r="20">
          <cell r="B20">
            <v>27.660869565217382</v>
          </cell>
          <cell r="C20">
            <v>36.5</v>
          </cell>
          <cell r="D20">
            <v>20.5</v>
          </cell>
          <cell r="E20">
            <v>66.956521739130437</v>
          </cell>
          <cell r="F20">
            <v>96</v>
          </cell>
          <cell r="G20">
            <v>32</v>
          </cell>
          <cell r="H20">
            <v>21.240000000000002</v>
          </cell>
          <cell r="J20">
            <v>36</v>
          </cell>
          <cell r="K20">
            <v>0</v>
          </cell>
        </row>
        <row r="21">
          <cell r="B21">
            <v>29.970833333333335</v>
          </cell>
          <cell r="C21">
            <v>37.799999999999997</v>
          </cell>
          <cell r="D21">
            <v>23.4</v>
          </cell>
          <cell r="F21">
            <v>88</v>
          </cell>
          <cell r="G21">
            <v>30</v>
          </cell>
          <cell r="H21">
            <v>21.96</v>
          </cell>
          <cell r="J21">
            <v>33.840000000000003</v>
          </cell>
          <cell r="K21">
            <v>0</v>
          </cell>
        </row>
        <row r="22">
          <cell r="B22">
            <v>28.970833333333335</v>
          </cell>
          <cell r="C22">
            <v>36.299999999999997</v>
          </cell>
          <cell r="D22">
            <v>23.2</v>
          </cell>
          <cell r="E22">
            <v>68.541666666666671</v>
          </cell>
          <cell r="F22">
            <v>95</v>
          </cell>
          <cell r="G22">
            <v>41</v>
          </cell>
          <cell r="H22">
            <v>15.48</v>
          </cell>
          <cell r="J22">
            <v>28.8</v>
          </cell>
          <cell r="K22">
            <v>0</v>
          </cell>
        </row>
        <row r="23">
          <cell r="B23">
            <v>28.079166666666662</v>
          </cell>
          <cell r="C23">
            <v>35.799999999999997</v>
          </cell>
          <cell r="D23">
            <v>23.5</v>
          </cell>
          <cell r="E23">
            <v>71</v>
          </cell>
          <cell r="F23">
            <v>92</v>
          </cell>
          <cell r="G23">
            <v>42</v>
          </cell>
          <cell r="H23">
            <v>17.28</v>
          </cell>
          <cell r="J23">
            <v>28.8</v>
          </cell>
          <cell r="K23">
            <v>0</v>
          </cell>
        </row>
        <row r="24">
          <cell r="B24">
            <v>26.07826086956522</v>
          </cell>
          <cell r="C24">
            <v>31.9</v>
          </cell>
          <cell r="D24">
            <v>22.3</v>
          </cell>
          <cell r="E24">
            <v>79.434782608695656</v>
          </cell>
          <cell r="F24">
            <v>95</v>
          </cell>
          <cell r="G24">
            <v>53</v>
          </cell>
          <cell r="H24">
            <v>26.28</v>
          </cell>
          <cell r="J24">
            <v>39.96</v>
          </cell>
          <cell r="K24">
            <v>2.4</v>
          </cell>
        </row>
        <row r="25">
          <cell r="B25">
            <v>27.252173913043482</v>
          </cell>
          <cell r="C25">
            <v>34.9</v>
          </cell>
          <cell r="D25">
            <v>21.7</v>
          </cell>
          <cell r="E25">
            <v>73.434782608695656</v>
          </cell>
          <cell r="F25">
            <v>97</v>
          </cell>
          <cell r="G25">
            <v>43</v>
          </cell>
          <cell r="H25">
            <v>20.52</v>
          </cell>
          <cell r="J25">
            <v>42.480000000000004</v>
          </cell>
          <cell r="K25">
            <v>0</v>
          </cell>
        </row>
        <row r="26">
          <cell r="B26">
            <v>28.824999999999999</v>
          </cell>
          <cell r="C26">
            <v>36.4</v>
          </cell>
          <cell r="D26">
            <v>22.8</v>
          </cell>
          <cell r="E26">
            <v>66.666666666666671</v>
          </cell>
          <cell r="F26">
            <v>91</v>
          </cell>
          <cell r="G26">
            <v>38</v>
          </cell>
          <cell r="H26">
            <v>15.840000000000002</v>
          </cell>
          <cell r="J26">
            <v>37.080000000000005</v>
          </cell>
          <cell r="K26">
            <v>0</v>
          </cell>
        </row>
        <row r="27">
          <cell r="B27">
            <v>27.737500000000001</v>
          </cell>
          <cell r="C27">
            <v>36.6</v>
          </cell>
          <cell r="D27">
            <v>23</v>
          </cell>
          <cell r="E27">
            <v>70.083333333333329</v>
          </cell>
          <cell r="F27">
            <v>91</v>
          </cell>
          <cell r="G27">
            <v>41</v>
          </cell>
          <cell r="H27">
            <v>33.840000000000003</v>
          </cell>
          <cell r="J27">
            <v>57.24</v>
          </cell>
        </row>
        <row r="28">
          <cell r="B28">
            <v>27.454166666666666</v>
          </cell>
          <cell r="C28">
            <v>36.5</v>
          </cell>
          <cell r="D28">
            <v>21.1</v>
          </cell>
          <cell r="E28">
            <v>69.875</v>
          </cell>
          <cell r="F28">
            <v>96</v>
          </cell>
          <cell r="G28">
            <v>34</v>
          </cell>
          <cell r="H28">
            <v>18</v>
          </cell>
          <cell r="J28">
            <v>43.2</v>
          </cell>
        </row>
        <row r="29">
          <cell r="B29">
            <v>27.995833333333337</v>
          </cell>
          <cell r="C29">
            <v>39.1</v>
          </cell>
          <cell r="D29">
            <v>22.1</v>
          </cell>
          <cell r="E29">
            <v>68.75</v>
          </cell>
          <cell r="F29">
            <v>93</v>
          </cell>
          <cell r="G29">
            <v>28</v>
          </cell>
          <cell r="H29">
            <v>37.080000000000005</v>
          </cell>
          <cell r="J29">
            <v>84.600000000000009</v>
          </cell>
        </row>
        <row r="30">
          <cell r="B30">
            <v>25.441666666666663</v>
          </cell>
          <cell r="C30">
            <v>35.6</v>
          </cell>
          <cell r="D30">
            <v>19.2</v>
          </cell>
          <cell r="E30">
            <v>77.208333333333329</v>
          </cell>
          <cell r="F30">
            <v>98</v>
          </cell>
          <cell r="G30">
            <v>42</v>
          </cell>
          <cell r="H30">
            <v>19.8</v>
          </cell>
          <cell r="J30">
            <v>39.24</v>
          </cell>
        </row>
        <row r="31">
          <cell r="B31">
            <v>25.158333333333331</v>
          </cell>
          <cell r="C31">
            <v>29.4</v>
          </cell>
          <cell r="D31">
            <v>22.3</v>
          </cell>
          <cell r="E31">
            <v>84.125</v>
          </cell>
          <cell r="F31">
            <v>96</v>
          </cell>
          <cell r="G31">
            <v>64</v>
          </cell>
          <cell r="H31">
            <v>19.440000000000001</v>
          </cell>
          <cell r="J31">
            <v>42.480000000000004</v>
          </cell>
        </row>
        <row r="32">
          <cell r="B32">
            <v>25.145833333333332</v>
          </cell>
          <cell r="C32">
            <v>30.5</v>
          </cell>
          <cell r="D32">
            <v>21.5</v>
          </cell>
          <cell r="E32">
            <v>83.708333333333329</v>
          </cell>
          <cell r="F32">
            <v>96</v>
          </cell>
          <cell r="G32">
            <v>61</v>
          </cell>
          <cell r="H32">
            <v>12.6</v>
          </cell>
          <cell r="J32">
            <v>25.2</v>
          </cell>
        </row>
        <row r="33">
          <cell r="B33">
            <v>26.295833333333331</v>
          </cell>
          <cell r="C33">
            <v>32.700000000000003</v>
          </cell>
          <cell r="D33">
            <v>21.3</v>
          </cell>
          <cell r="E33">
            <v>77.916666666666671</v>
          </cell>
          <cell r="F33">
            <v>96</v>
          </cell>
          <cell r="G33">
            <v>53</v>
          </cell>
          <cell r="H33">
            <v>16.2</v>
          </cell>
          <cell r="J33">
            <v>31.680000000000003</v>
          </cell>
        </row>
        <row r="34">
          <cell r="B34">
            <v>26.408333333333335</v>
          </cell>
          <cell r="C34">
            <v>32.5</v>
          </cell>
          <cell r="D34">
            <v>23.7</v>
          </cell>
          <cell r="E34">
            <v>75.333333333333329</v>
          </cell>
          <cell r="F34">
            <v>92</v>
          </cell>
          <cell r="G34">
            <v>48</v>
          </cell>
          <cell r="H34">
            <v>25.92</v>
          </cell>
          <cell r="J34">
            <v>52.56</v>
          </cell>
        </row>
        <row r="35">
          <cell r="B35">
            <v>27.191666666666663</v>
          </cell>
          <cell r="C35">
            <v>35.5</v>
          </cell>
          <cell r="D35">
            <v>19.7</v>
          </cell>
          <cell r="E35">
            <v>71.375</v>
          </cell>
          <cell r="F35">
            <v>97</v>
          </cell>
          <cell r="G35">
            <v>36</v>
          </cell>
          <cell r="H35">
            <v>13.68</v>
          </cell>
          <cell r="J35">
            <v>29.880000000000003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27.962500000000006</v>
          </cell>
          <cell r="C5">
            <v>37.799999999999997</v>
          </cell>
          <cell r="D5">
            <v>19.2</v>
          </cell>
          <cell r="E5">
            <v>58.25</v>
          </cell>
          <cell r="F5">
            <v>97</v>
          </cell>
          <cell r="G5">
            <v>19</v>
          </cell>
          <cell r="H5">
            <v>8.2799999999999994</v>
          </cell>
          <cell r="J5">
            <v>28.44</v>
          </cell>
          <cell r="K5">
            <v>0</v>
          </cell>
        </row>
        <row r="6">
          <cell r="B6">
            <v>26.054166666666671</v>
          </cell>
          <cell r="C6">
            <v>31.7</v>
          </cell>
          <cell r="D6">
            <v>22.6</v>
          </cell>
          <cell r="E6">
            <v>71.875</v>
          </cell>
          <cell r="F6">
            <v>86</v>
          </cell>
          <cell r="G6">
            <v>39</v>
          </cell>
          <cell r="H6">
            <v>10.8</v>
          </cell>
          <cell r="J6">
            <v>26.28</v>
          </cell>
          <cell r="K6">
            <v>0</v>
          </cell>
        </row>
        <row r="7">
          <cell r="B7">
            <v>26.604166666666668</v>
          </cell>
          <cell r="C7">
            <v>36.200000000000003</v>
          </cell>
          <cell r="D7">
            <v>19.3</v>
          </cell>
          <cell r="E7">
            <v>67.857142857142861</v>
          </cell>
          <cell r="F7">
            <v>100</v>
          </cell>
          <cell r="G7">
            <v>36</v>
          </cell>
          <cell r="H7">
            <v>10.8</v>
          </cell>
          <cell r="J7">
            <v>26.64</v>
          </cell>
          <cell r="K7">
            <v>0</v>
          </cell>
        </row>
        <row r="8">
          <cell r="B8">
            <v>27.220833333333335</v>
          </cell>
          <cell r="C8">
            <v>35.4</v>
          </cell>
          <cell r="D8">
            <v>21.1</v>
          </cell>
          <cell r="E8">
            <v>59.875</v>
          </cell>
          <cell r="F8">
            <v>91</v>
          </cell>
          <cell r="G8">
            <v>21</v>
          </cell>
          <cell r="H8">
            <v>8.64</v>
          </cell>
          <cell r="J8">
            <v>24.48</v>
          </cell>
          <cell r="K8">
            <v>0</v>
          </cell>
        </row>
        <row r="9">
          <cell r="B9">
            <v>24.512500000000003</v>
          </cell>
          <cell r="C9">
            <v>35.700000000000003</v>
          </cell>
          <cell r="D9">
            <v>14.5</v>
          </cell>
          <cell r="E9">
            <v>51.208333333333336</v>
          </cell>
          <cell r="F9">
            <v>89</v>
          </cell>
          <cell r="G9">
            <v>12</v>
          </cell>
          <cell r="H9">
            <v>10.08</v>
          </cell>
          <cell r="J9">
            <v>31.319999999999997</v>
          </cell>
          <cell r="K9">
            <v>0</v>
          </cell>
        </row>
        <row r="10">
          <cell r="B10">
            <v>24.004166666666666</v>
          </cell>
          <cell r="C10">
            <v>36.200000000000003</v>
          </cell>
          <cell r="D10">
            <v>13</v>
          </cell>
          <cell r="E10">
            <v>49.958333333333336</v>
          </cell>
          <cell r="F10">
            <v>86</v>
          </cell>
          <cell r="G10">
            <v>13</v>
          </cell>
          <cell r="H10">
            <v>7.9200000000000008</v>
          </cell>
          <cell r="J10">
            <v>23.400000000000002</v>
          </cell>
          <cell r="K10">
            <v>0</v>
          </cell>
        </row>
        <row r="11">
          <cell r="B11">
            <v>25.587500000000002</v>
          </cell>
          <cell r="C11">
            <v>37.9</v>
          </cell>
          <cell r="D11">
            <v>15.5</v>
          </cell>
          <cell r="E11">
            <v>49.875</v>
          </cell>
          <cell r="F11">
            <v>85</v>
          </cell>
          <cell r="G11">
            <v>14</v>
          </cell>
          <cell r="H11">
            <v>10.8</v>
          </cell>
          <cell r="J11">
            <v>34.200000000000003</v>
          </cell>
          <cell r="K11">
            <v>0</v>
          </cell>
        </row>
        <row r="12">
          <cell r="B12">
            <v>26.787499999999994</v>
          </cell>
          <cell r="C12">
            <v>37.9</v>
          </cell>
          <cell r="D12">
            <v>17.2</v>
          </cell>
          <cell r="E12">
            <v>46.041666666666664</v>
          </cell>
          <cell r="F12">
            <v>85</v>
          </cell>
          <cell r="G12">
            <v>14</v>
          </cell>
          <cell r="H12">
            <v>8.2799999999999994</v>
          </cell>
          <cell r="J12">
            <v>29.880000000000003</v>
          </cell>
          <cell r="K12">
            <v>0</v>
          </cell>
        </row>
        <row r="13">
          <cell r="B13">
            <v>26.200000000000003</v>
          </cell>
          <cell r="C13">
            <v>39</v>
          </cell>
          <cell r="D13">
            <v>16.3</v>
          </cell>
          <cell r="E13">
            <v>50.375</v>
          </cell>
          <cell r="F13">
            <v>85</v>
          </cell>
          <cell r="G13">
            <v>15</v>
          </cell>
          <cell r="H13">
            <v>11.16</v>
          </cell>
          <cell r="J13">
            <v>22.68</v>
          </cell>
          <cell r="K13">
            <v>0</v>
          </cell>
        </row>
        <row r="14">
          <cell r="B14">
            <v>27.720833333333328</v>
          </cell>
          <cell r="C14">
            <v>40.299999999999997</v>
          </cell>
          <cell r="D14">
            <v>17.399999999999999</v>
          </cell>
          <cell r="E14">
            <v>52.875</v>
          </cell>
          <cell r="F14">
            <v>88</v>
          </cell>
          <cell r="G14">
            <v>16</v>
          </cell>
          <cell r="H14">
            <v>13.32</v>
          </cell>
          <cell r="J14">
            <v>28.08</v>
          </cell>
          <cell r="K14">
            <v>0</v>
          </cell>
        </row>
        <row r="15">
          <cell r="B15">
            <v>27.454166666666666</v>
          </cell>
          <cell r="C15">
            <v>37.299999999999997</v>
          </cell>
          <cell r="D15">
            <v>19.5</v>
          </cell>
          <cell r="E15">
            <v>51.958333333333336</v>
          </cell>
          <cell r="F15">
            <v>78</v>
          </cell>
          <cell r="G15">
            <v>19</v>
          </cell>
          <cell r="H15">
            <v>14.04</v>
          </cell>
          <cell r="J15">
            <v>34.200000000000003</v>
          </cell>
          <cell r="K15">
            <v>0</v>
          </cell>
        </row>
        <row r="16">
          <cell r="B16">
            <v>27.329166666666669</v>
          </cell>
          <cell r="C16">
            <v>37.700000000000003</v>
          </cell>
          <cell r="D16">
            <v>18</v>
          </cell>
          <cell r="E16">
            <v>46</v>
          </cell>
          <cell r="F16">
            <v>82</v>
          </cell>
          <cell r="G16">
            <v>14</v>
          </cell>
          <cell r="H16">
            <v>10.44</v>
          </cell>
          <cell r="J16">
            <v>28.44</v>
          </cell>
          <cell r="K16">
            <v>0</v>
          </cell>
        </row>
        <row r="17">
          <cell r="B17">
            <v>26.929166666666664</v>
          </cell>
          <cell r="C17">
            <v>37.700000000000003</v>
          </cell>
          <cell r="D17">
            <v>18.2</v>
          </cell>
          <cell r="E17">
            <v>53.208333333333336</v>
          </cell>
          <cell r="F17">
            <v>83</v>
          </cell>
          <cell r="G17">
            <v>18</v>
          </cell>
          <cell r="H17">
            <v>17.64</v>
          </cell>
          <cell r="J17">
            <v>33.119999999999997</v>
          </cell>
          <cell r="K17">
            <v>0</v>
          </cell>
        </row>
        <row r="18">
          <cell r="B18">
            <v>27.004166666666663</v>
          </cell>
          <cell r="C18">
            <v>35.299999999999997</v>
          </cell>
          <cell r="D18">
            <v>19.899999999999999</v>
          </cell>
          <cell r="E18">
            <v>61.208333333333336</v>
          </cell>
          <cell r="F18">
            <v>90</v>
          </cell>
          <cell r="G18">
            <v>32</v>
          </cell>
          <cell r="H18">
            <v>19.440000000000001</v>
          </cell>
          <cell r="J18">
            <v>40.32</v>
          </cell>
          <cell r="K18">
            <v>0</v>
          </cell>
        </row>
        <row r="19">
          <cell r="B19">
            <v>25.541666666666668</v>
          </cell>
          <cell r="C19">
            <v>35.200000000000003</v>
          </cell>
          <cell r="D19">
            <v>20.2</v>
          </cell>
          <cell r="E19">
            <v>68.041666666666671</v>
          </cell>
          <cell r="F19">
            <v>91</v>
          </cell>
          <cell r="G19">
            <v>30</v>
          </cell>
          <cell r="H19">
            <v>14.4</v>
          </cell>
          <cell r="J19">
            <v>47.519999999999996</v>
          </cell>
          <cell r="K19">
            <v>0.2</v>
          </cell>
        </row>
        <row r="20">
          <cell r="B20">
            <v>26.675000000000008</v>
          </cell>
          <cell r="C20">
            <v>37.4</v>
          </cell>
          <cell r="D20">
            <v>18.100000000000001</v>
          </cell>
          <cell r="E20">
            <v>62</v>
          </cell>
          <cell r="F20">
            <v>100</v>
          </cell>
          <cell r="G20">
            <v>24</v>
          </cell>
          <cell r="H20">
            <v>15.840000000000002</v>
          </cell>
          <cell r="J20">
            <v>28.8</v>
          </cell>
          <cell r="K20">
            <v>0</v>
          </cell>
        </row>
        <row r="21">
          <cell r="B21">
            <v>27.479166666666671</v>
          </cell>
          <cell r="C21">
            <v>39.799999999999997</v>
          </cell>
          <cell r="D21">
            <v>20</v>
          </cell>
          <cell r="E21">
            <v>63.625</v>
          </cell>
          <cell r="F21">
            <v>89</v>
          </cell>
          <cell r="G21">
            <v>22</v>
          </cell>
          <cell r="H21">
            <v>11.520000000000001</v>
          </cell>
          <cell r="J21">
            <v>41.4</v>
          </cell>
          <cell r="K21">
            <v>0.8</v>
          </cell>
        </row>
        <row r="22">
          <cell r="B22">
            <v>26.233333333333331</v>
          </cell>
          <cell r="C22">
            <v>39.6</v>
          </cell>
          <cell r="D22">
            <v>20.8</v>
          </cell>
          <cell r="E22">
            <v>72.25</v>
          </cell>
          <cell r="F22">
            <v>95</v>
          </cell>
          <cell r="G22">
            <v>26</v>
          </cell>
          <cell r="H22">
            <v>11.16</v>
          </cell>
          <cell r="J22">
            <v>37.800000000000004</v>
          </cell>
          <cell r="K22">
            <v>3.2</v>
          </cell>
        </row>
        <row r="23">
          <cell r="B23">
            <v>26.516666666666666</v>
          </cell>
          <cell r="C23">
            <v>36.299999999999997</v>
          </cell>
          <cell r="D23">
            <v>21.5</v>
          </cell>
          <cell r="E23">
            <v>68.388888888888886</v>
          </cell>
          <cell r="F23">
            <v>100</v>
          </cell>
          <cell r="G23">
            <v>29</v>
          </cell>
          <cell r="H23">
            <v>7.9200000000000008</v>
          </cell>
          <cell r="J23">
            <v>20.88</v>
          </cell>
          <cell r="K23">
            <v>0.2</v>
          </cell>
        </row>
        <row r="24">
          <cell r="B24">
            <v>23.900000000000002</v>
          </cell>
          <cell r="C24">
            <v>29.2</v>
          </cell>
          <cell r="D24">
            <v>21</v>
          </cell>
          <cell r="E24">
            <v>83.588235294117652</v>
          </cell>
          <cell r="F24">
            <v>100</v>
          </cell>
          <cell r="G24">
            <v>57</v>
          </cell>
          <cell r="H24">
            <v>10.44</v>
          </cell>
          <cell r="J24">
            <v>31.319999999999997</v>
          </cell>
          <cell r="K24">
            <v>39.6</v>
          </cell>
        </row>
        <row r="25">
          <cell r="B25">
            <v>24.1875</v>
          </cell>
          <cell r="C25">
            <v>33.200000000000003</v>
          </cell>
          <cell r="D25">
            <v>19.899999999999999</v>
          </cell>
          <cell r="E25">
            <v>85.090909090909093</v>
          </cell>
          <cell r="F25">
            <v>100</v>
          </cell>
          <cell r="G25">
            <v>46</v>
          </cell>
          <cell r="H25">
            <v>9</v>
          </cell>
          <cell r="J25">
            <v>27.36</v>
          </cell>
          <cell r="K25">
            <v>7.6</v>
          </cell>
        </row>
        <row r="26">
          <cell r="B26">
            <v>27.083333333333329</v>
          </cell>
          <cell r="C26">
            <v>35.299999999999997</v>
          </cell>
          <cell r="D26">
            <v>21.3</v>
          </cell>
          <cell r="E26">
            <v>70.227272727272734</v>
          </cell>
          <cell r="F26">
            <v>100</v>
          </cell>
          <cell r="G26">
            <v>34</v>
          </cell>
          <cell r="H26">
            <v>10.44</v>
          </cell>
          <cell r="J26">
            <v>29.16</v>
          </cell>
          <cell r="K26">
            <v>0.2</v>
          </cell>
        </row>
        <row r="27">
          <cell r="B27">
            <v>24.595833333333328</v>
          </cell>
          <cell r="C27">
            <v>32</v>
          </cell>
          <cell r="D27">
            <v>20.7</v>
          </cell>
          <cell r="E27">
            <v>78.375</v>
          </cell>
          <cell r="F27">
            <v>94</v>
          </cell>
          <cell r="G27">
            <v>50</v>
          </cell>
          <cell r="H27">
            <v>16.559999999999999</v>
          </cell>
          <cell r="J27">
            <v>52.2</v>
          </cell>
          <cell r="K27">
            <v>6.2</v>
          </cell>
        </row>
        <row r="28">
          <cell r="B28">
            <v>25.841666666666669</v>
          </cell>
          <cell r="C28">
            <v>36</v>
          </cell>
          <cell r="D28">
            <v>19.5</v>
          </cell>
          <cell r="E28">
            <v>56.428571428571431</v>
          </cell>
          <cell r="F28">
            <v>100</v>
          </cell>
          <cell r="G28">
            <v>28</v>
          </cell>
          <cell r="H28">
            <v>10.8</v>
          </cell>
          <cell r="J28">
            <v>28.08</v>
          </cell>
          <cell r="K28">
            <v>0.2</v>
          </cell>
        </row>
        <row r="29">
          <cell r="B29">
            <v>27.191666666666663</v>
          </cell>
          <cell r="C29">
            <v>38.299999999999997</v>
          </cell>
          <cell r="D29">
            <v>20.5</v>
          </cell>
          <cell r="E29">
            <v>65</v>
          </cell>
          <cell r="F29">
            <v>92</v>
          </cell>
          <cell r="G29">
            <v>24</v>
          </cell>
          <cell r="H29">
            <v>17.28</v>
          </cell>
          <cell r="J29">
            <v>38.519999999999996</v>
          </cell>
          <cell r="K29">
            <v>0</v>
          </cell>
        </row>
        <row r="30">
          <cell r="B30">
            <v>23.483333333333334</v>
          </cell>
          <cell r="C30">
            <v>35.799999999999997</v>
          </cell>
          <cell r="D30">
            <v>19.600000000000001</v>
          </cell>
          <cell r="E30">
            <v>84.409090909090907</v>
          </cell>
          <cell r="F30">
            <v>100</v>
          </cell>
          <cell r="G30">
            <v>39</v>
          </cell>
          <cell r="H30">
            <v>11.879999999999999</v>
          </cell>
          <cell r="J30">
            <v>30.6</v>
          </cell>
          <cell r="K30">
            <v>23.8</v>
          </cell>
        </row>
        <row r="31">
          <cell r="B31">
            <v>23.362500000000001</v>
          </cell>
          <cell r="C31">
            <v>32.200000000000003</v>
          </cell>
          <cell r="D31">
            <v>21.3</v>
          </cell>
          <cell r="E31">
            <v>88.6</v>
          </cell>
          <cell r="F31">
            <v>100</v>
          </cell>
          <cell r="G31">
            <v>57</v>
          </cell>
          <cell r="H31">
            <v>12.6</v>
          </cell>
          <cell r="J31">
            <v>36</v>
          </cell>
          <cell r="K31">
            <v>22.2</v>
          </cell>
        </row>
        <row r="32">
          <cell r="B32">
            <v>22.987500000000001</v>
          </cell>
          <cell r="C32">
            <v>30.9</v>
          </cell>
          <cell r="D32">
            <v>20.3</v>
          </cell>
          <cell r="E32">
            <v>76.333333333333329</v>
          </cell>
          <cell r="F32">
            <v>100</v>
          </cell>
          <cell r="G32">
            <v>38</v>
          </cell>
          <cell r="H32">
            <v>16.559999999999999</v>
          </cell>
          <cell r="J32">
            <v>28.08</v>
          </cell>
          <cell r="K32">
            <v>45.2</v>
          </cell>
        </row>
        <row r="33">
          <cell r="B33">
            <v>24.495833333333337</v>
          </cell>
          <cell r="C33">
            <v>32</v>
          </cell>
          <cell r="D33">
            <v>19.7</v>
          </cell>
          <cell r="E33">
            <v>77.772727272727266</v>
          </cell>
          <cell r="F33">
            <v>100</v>
          </cell>
          <cell r="G33">
            <v>44</v>
          </cell>
          <cell r="H33">
            <v>13.32</v>
          </cell>
          <cell r="J33">
            <v>32.4</v>
          </cell>
          <cell r="K33">
            <v>0</v>
          </cell>
        </row>
        <row r="34">
          <cell r="B34">
            <v>25.691666666666666</v>
          </cell>
          <cell r="C34">
            <v>33.6</v>
          </cell>
          <cell r="D34">
            <v>21.3</v>
          </cell>
          <cell r="E34">
            <v>75.833333333333329</v>
          </cell>
          <cell r="F34">
            <v>93</v>
          </cell>
          <cell r="G34">
            <v>43</v>
          </cell>
          <cell r="H34">
            <v>9</v>
          </cell>
          <cell r="J34">
            <v>23.400000000000002</v>
          </cell>
          <cell r="K34">
            <v>1.8</v>
          </cell>
        </row>
        <row r="35">
          <cell r="B35">
            <v>25.800000000000008</v>
          </cell>
          <cell r="C35">
            <v>34.200000000000003</v>
          </cell>
          <cell r="D35">
            <v>19.5</v>
          </cell>
          <cell r="E35">
            <v>65.0625</v>
          </cell>
          <cell r="F35">
            <v>100</v>
          </cell>
          <cell r="G35">
            <v>37</v>
          </cell>
          <cell r="H35">
            <v>9.7200000000000006</v>
          </cell>
          <cell r="J35">
            <v>27.36</v>
          </cell>
          <cell r="K35">
            <v>6.6000000000000005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29.25833333333334</v>
          </cell>
          <cell r="C5">
            <v>38.1</v>
          </cell>
          <cell r="D5">
            <v>20.6</v>
          </cell>
          <cell r="E5">
            <v>58.875</v>
          </cell>
          <cell r="F5">
            <v>100</v>
          </cell>
          <cell r="G5">
            <v>21</v>
          </cell>
          <cell r="H5">
            <v>14.4</v>
          </cell>
          <cell r="J5">
            <v>32.04</v>
          </cell>
          <cell r="K5">
            <v>0</v>
          </cell>
        </row>
        <row r="6">
          <cell r="B6">
            <v>25.683333333333337</v>
          </cell>
          <cell r="C6">
            <v>33.9</v>
          </cell>
          <cell r="D6">
            <v>21.9</v>
          </cell>
          <cell r="E6">
            <v>79.416666666666671</v>
          </cell>
          <cell r="F6">
            <v>100</v>
          </cell>
          <cell r="G6">
            <v>51</v>
          </cell>
          <cell r="H6">
            <v>19.079999999999998</v>
          </cell>
          <cell r="J6">
            <v>41.04</v>
          </cell>
          <cell r="K6">
            <v>14.799999999999999</v>
          </cell>
        </row>
        <row r="7">
          <cell r="B7">
            <v>25.108333333333334</v>
          </cell>
          <cell r="C7">
            <v>33.4</v>
          </cell>
          <cell r="D7">
            <v>20.8</v>
          </cell>
          <cell r="E7">
            <v>87.125</v>
          </cell>
          <cell r="F7">
            <v>100</v>
          </cell>
          <cell r="G7">
            <v>51</v>
          </cell>
          <cell r="H7">
            <v>19.8</v>
          </cell>
          <cell r="J7">
            <v>40.680000000000007</v>
          </cell>
          <cell r="K7">
            <v>18.600000000000001</v>
          </cell>
        </row>
        <row r="8">
          <cell r="B8">
            <v>27.216666666666669</v>
          </cell>
          <cell r="C8">
            <v>33.6</v>
          </cell>
          <cell r="D8">
            <v>21.8</v>
          </cell>
          <cell r="E8">
            <v>73.791666666666671</v>
          </cell>
          <cell r="F8">
            <v>100</v>
          </cell>
          <cell r="G8">
            <v>35</v>
          </cell>
          <cell r="H8">
            <v>10.44</v>
          </cell>
          <cell r="J8">
            <v>24.48</v>
          </cell>
          <cell r="K8">
            <v>0</v>
          </cell>
        </row>
        <row r="9">
          <cell r="B9">
            <v>26.683333333333326</v>
          </cell>
          <cell r="C9">
            <v>35.1</v>
          </cell>
          <cell r="D9">
            <v>17.3</v>
          </cell>
          <cell r="E9">
            <v>58.083333333333336</v>
          </cell>
          <cell r="F9">
            <v>100</v>
          </cell>
          <cell r="G9">
            <v>22</v>
          </cell>
          <cell r="H9">
            <v>13.32</v>
          </cell>
          <cell r="J9">
            <v>28.44</v>
          </cell>
          <cell r="K9">
            <v>0</v>
          </cell>
        </row>
        <row r="10">
          <cell r="B10">
            <v>27.612499999999997</v>
          </cell>
          <cell r="C10">
            <v>35.5</v>
          </cell>
          <cell r="D10">
            <v>16.8</v>
          </cell>
          <cell r="E10">
            <v>47.083333333333336</v>
          </cell>
          <cell r="F10">
            <v>98</v>
          </cell>
          <cell r="G10">
            <v>24</v>
          </cell>
          <cell r="H10">
            <v>11.879999999999999</v>
          </cell>
          <cell r="J10">
            <v>28.8</v>
          </cell>
          <cell r="K10">
            <v>0</v>
          </cell>
        </row>
        <row r="11">
          <cell r="B11">
            <v>27.504166666666666</v>
          </cell>
          <cell r="C11">
            <v>36.299999999999997</v>
          </cell>
          <cell r="D11">
            <v>17.399999999999999</v>
          </cell>
          <cell r="E11">
            <v>53.291666666666664</v>
          </cell>
          <cell r="F11">
            <v>100</v>
          </cell>
          <cell r="G11">
            <v>25</v>
          </cell>
          <cell r="H11">
            <v>13.32</v>
          </cell>
          <cell r="J11">
            <v>24.840000000000003</v>
          </cell>
          <cell r="K11">
            <v>0</v>
          </cell>
        </row>
        <row r="12">
          <cell r="B12">
            <v>29.195833333333329</v>
          </cell>
          <cell r="C12">
            <v>36.9</v>
          </cell>
          <cell r="D12">
            <v>19.7</v>
          </cell>
          <cell r="E12">
            <v>50.291666666666664</v>
          </cell>
          <cell r="F12">
            <v>100</v>
          </cell>
          <cell r="G12">
            <v>25</v>
          </cell>
          <cell r="H12">
            <v>11.520000000000001</v>
          </cell>
          <cell r="J12">
            <v>24.12</v>
          </cell>
          <cell r="K12">
            <v>0</v>
          </cell>
        </row>
        <row r="13">
          <cell r="B13">
            <v>29.129166666666666</v>
          </cell>
          <cell r="C13">
            <v>37</v>
          </cell>
          <cell r="D13">
            <v>20.2</v>
          </cell>
          <cell r="E13">
            <v>55.166666666666664</v>
          </cell>
          <cell r="F13">
            <v>97</v>
          </cell>
          <cell r="G13">
            <v>32</v>
          </cell>
          <cell r="H13">
            <v>14.04</v>
          </cell>
          <cell r="J13">
            <v>31.680000000000003</v>
          </cell>
          <cell r="K13">
            <v>0</v>
          </cell>
        </row>
        <row r="14">
          <cell r="B14">
            <v>28.891666666666662</v>
          </cell>
          <cell r="C14">
            <v>37.6</v>
          </cell>
          <cell r="D14">
            <v>22.8</v>
          </cell>
          <cell r="E14">
            <v>61.166666666666664</v>
          </cell>
          <cell r="F14">
            <v>86</v>
          </cell>
          <cell r="G14">
            <v>35</v>
          </cell>
          <cell r="H14">
            <v>10.8</v>
          </cell>
          <cell r="J14">
            <v>41.76</v>
          </cell>
          <cell r="K14">
            <v>0.4</v>
          </cell>
        </row>
        <row r="15">
          <cell r="B15">
            <v>28.570833333333329</v>
          </cell>
          <cell r="C15">
            <v>38.200000000000003</v>
          </cell>
          <cell r="D15">
            <v>21.5</v>
          </cell>
          <cell r="E15">
            <v>65.125</v>
          </cell>
          <cell r="F15">
            <v>100</v>
          </cell>
          <cell r="G15">
            <v>26</v>
          </cell>
          <cell r="H15">
            <v>20.88</v>
          </cell>
          <cell r="J15">
            <v>46.800000000000004</v>
          </cell>
          <cell r="K15">
            <v>1.5999999999999999</v>
          </cell>
        </row>
        <row r="16">
          <cell r="B16">
            <v>29.708333333333332</v>
          </cell>
          <cell r="C16">
            <v>36.6</v>
          </cell>
          <cell r="D16">
            <v>21.4</v>
          </cell>
          <cell r="E16">
            <v>45.208333333333336</v>
          </cell>
          <cell r="F16">
            <v>78</v>
          </cell>
          <cell r="G16">
            <v>26</v>
          </cell>
          <cell r="H16">
            <v>11.879999999999999</v>
          </cell>
          <cell r="J16">
            <v>27.720000000000002</v>
          </cell>
          <cell r="K16">
            <v>0</v>
          </cell>
        </row>
        <row r="17">
          <cell r="B17">
            <v>28.279166666666672</v>
          </cell>
          <cell r="C17">
            <v>36.4</v>
          </cell>
          <cell r="D17">
            <v>23</v>
          </cell>
          <cell r="E17">
            <v>62.25</v>
          </cell>
          <cell r="F17">
            <v>98</v>
          </cell>
          <cell r="G17">
            <v>35</v>
          </cell>
          <cell r="H17">
            <v>14.04</v>
          </cell>
          <cell r="J17">
            <v>36.36</v>
          </cell>
          <cell r="K17">
            <v>0.2</v>
          </cell>
        </row>
        <row r="18">
          <cell r="B18">
            <v>26.145833333333332</v>
          </cell>
          <cell r="C18">
            <v>34.1</v>
          </cell>
          <cell r="D18">
            <v>22.1</v>
          </cell>
          <cell r="E18">
            <v>78.708333333333329</v>
          </cell>
          <cell r="F18">
            <v>100</v>
          </cell>
          <cell r="G18">
            <v>46</v>
          </cell>
          <cell r="H18">
            <v>15.840000000000002</v>
          </cell>
          <cell r="J18">
            <v>40.32</v>
          </cell>
          <cell r="K18">
            <v>6.6000000000000005</v>
          </cell>
        </row>
        <row r="19">
          <cell r="B19">
            <v>26.954166666666666</v>
          </cell>
          <cell r="C19">
            <v>36.1</v>
          </cell>
          <cell r="D19">
            <v>21.7</v>
          </cell>
          <cell r="E19">
            <v>71.375</v>
          </cell>
          <cell r="F19">
            <v>100</v>
          </cell>
          <cell r="G19">
            <v>37</v>
          </cell>
          <cell r="H19">
            <v>14.76</v>
          </cell>
          <cell r="J19">
            <v>34.92</v>
          </cell>
          <cell r="K19">
            <v>1.2</v>
          </cell>
        </row>
        <row r="20">
          <cell r="B20">
            <v>27.904166666666669</v>
          </cell>
          <cell r="C20">
            <v>37.299999999999997</v>
          </cell>
          <cell r="D20">
            <v>20.399999999999999</v>
          </cell>
          <cell r="E20">
            <v>68.75</v>
          </cell>
          <cell r="F20">
            <v>100</v>
          </cell>
          <cell r="G20">
            <v>32</v>
          </cell>
          <cell r="H20">
            <v>10.8</v>
          </cell>
          <cell r="J20">
            <v>29.52</v>
          </cell>
          <cell r="K20">
            <v>0</v>
          </cell>
        </row>
        <row r="21">
          <cell r="B21">
            <v>28.937500000000011</v>
          </cell>
          <cell r="C21">
            <v>37.1</v>
          </cell>
          <cell r="D21">
            <v>23.6</v>
          </cell>
          <cell r="E21">
            <v>67.541666666666671</v>
          </cell>
          <cell r="F21">
            <v>100</v>
          </cell>
          <cell r="G21">
            <v>36</v>
          </cell>
          <cell r="H21">
            <v>12.96</v>
          </cell>
          <cell r="J21">
            <v>27</v>
          </cell>
          <cell r="K21">
            <v>0</v>
          </cell>
        </row>
        <row r="22">
          <cell r="B22">
            <v>26.054166666666671</v>
          </cell>
          <cell r="C22">
            <v>34.799999999999997</v>
          </cell>
          <cell r="D22">
            <v>21.6</v>
          </cell>
          <cell r="E22">
            <v>84.208333333333329</v>
          </cell>
          <cell r="F22">
            <v>100</v>
          </cell>
          <cell r="G22">
            <v>49</v>
          </cell>
          <cell r="H22">
            <v>9.3600000000000012</v>
          </cell>
          <cell r="J22">
            <v>36</v>
          </cell>
          <cell r="K22">
            <v>21.200000000000003</v>
          </cell>
        </row>
        <row r="23">
          <cell r="B23">
            <v>26.445833333333329</v>
          </cell>
          <cell r="C23">
            <v>33.6</v>
          </cell>
          <cell r="D23">
            <v>22.7</v>
          </cell>
          <cell r="E23">
            <v>85.375</v>
          </cell>
          <cell r="F23">
            <v>100</v>
          </cell>
          <cell r="G23">
            <v>50</v>
          </cell>
          <cell r="H23">
            <v>14.4</v>
          </cell>
          <cell r="J23">
            <v>25.56</v>
          </cell>
          <cell r="K23">
            <v>0</v>
          </cell>
        </row>
        <row r="24">
          <cell r="B24">
            <v>25.679166666666664</v>
          </cell>
          <cell r="C24">
            <v>30.7</v>
          </cell>
          <cell r="D24">
            <v>22.4</v>
          </cell>
          <cell r="E24">
            <v>87.958333333333329</v>
          </cell>
          <cell r="F24">
            <v>100</v>
          </cell>
          <cell r="G24">
            <v>60</v>
          </cell>
          <cell r="H24">
            <v>17.28</v>
          </cell>
          <cell r="J24">
            <v>39.96</v>
          </cell>
          <cell r="K24">
            <v>5.6000000000000005</v>
          </cell>
        </row>
        <row r="25">
          <cell r="B25">
            <v>26.6</v>
          </cell>
          <cell r="C25">
            <v>33.9</v>
          </cell>
          <cell r="D25">
            <v>21.7</v>
          </cell>
          <cell r="E25">
            <v>80.956521739130437</v>
          </cell>
          <cell r="F25">
            <v>100</v>
          </cell>
          <cell r="G25">
            <v>45</v>
          </cell>
          <cell r="H25">
            <v>19.440000000000001</v>
          </cell>
          <cell r="J25">
            <v>33.480000000000004</v>
          </cell>
          <cell r="K25">
            <v>0.4</v>
          </cell>
        </row>
        <row r="26">
          <cell r="B26">
            <v>27.004166666666666</v>
          </cell>
          <cell r="C26">
            <v>34.5</v>
          </cell>
          <cell r="D26">
            <v>22.3</v>
          </cell>
          <cell r="E26">
            <v>79.833333333333329</v>
          </cell>
          <cell r="F26">
            <v>100</v>
          </cell>
          <cell r="G26">
            <v>45</v>
          </cell>
          <cell r="H26">
            <v>14.76</v>
          </cell>
          <cell r="J26">
            <v>33.119999999999997</v>
          </cell>
          <cell r="K26">
            <v>0</v>
          </cell>
        </row>
        <row r="27">
          <cell r="B27">
            <v>25.391666666666666</v>
          </cell>
          <cell r="C27">
            <v>33.799999999999997</v>
          </cell>
          <cell r="D27">
            <v>22.7</v>
          </cell>
          <cell r="E27">
            <v>87.791666666666671</v>
          </cell>
          <cell r="F27">
            <v>100</v>
          </cell>
          <cell r="G27">
            <v>51</v>
          </cell>
          <cell r="H27">
            <v>13.32</v>
          </cell>
          <cell r="J27">
            <v>48.24</v>
          </cell>
          <cell r="K27">
            <v>1.6</v>
          </cell>
        </row>
        <row r="28">
          <cell r="B28">
            <v>26.587500000000002</v>
          </cell>
          <cell r="C28">
            <v>35.6</v>
          </cell>
          <cell r="D28">
            <v>21.2</v>
          </cell>
          <cell r="E28">
            <v>78.583333333333329</v>
          </cell>
          <cell r="F28">
            <v>100</v>
          </cell>
          <cell r="G28">
            <v>37</v>
          </cell>
          <cell r="H28">
            <v>10.8</v>
          </cell>
          <cell r="J28">
            <v>30.96</v>
          </cell>
          <cell r="K28">
            <v>0</v>
          </cell>
        </row>
        <row r="29">
          <cell r="B29">
            <v>29.658333333333335</v>
          </cell>
          <cell r="C29">
            <v>38.9</v>
          </cell>
          <cell r="D29">
            <v>22.6</v>
          </cell>
          <cell r="E29">
            <v>65.166666666666671</v>
          </cell>
          <cell r="F29">
            <v>100</v>
          </cell>
          <cell r="G29">
            <v>30</v>
          </cell>
          <cell r="H29">
            <v>20.88</v>
          </cell>
          <cell r="J29">
            <v>53.28</v>
          </cell>
          <cell r="K29">
            <v>0</v>
          </cell>
        </row>
        <row r="30">
          <cell r="B30">
            <v>26.117391304347827</v>
          </cell>
          <cell r="C30">
            <v>36</v>
          </cell>
          <cell r="D30">
            <v>21.5</v>
          </cell>
          <cell r="E30">
            <v>79.347826086956516</v>
          </cell>
          <cell r="F30">
            <v>100</v>
          </cell>
          <cell r="G30">
            <v>38</v>
          </cell>
          <cell r="H30">
            <v>14.76</v>
          </cell>
          <cell r="J30">
            <v>36.36</v>
          </cell>
          <cell r="K30">
            <v>0</v>
          </cell>
        </row>
        <row r="31">
          <cell r="B31">
            <v>25.545833333333334</v>
          </cell>
          <cell r="C31">
            <v>34.4</v>
          </cell>
          <cell r="D31">
            <v>22.6</v>
          </cell>
          <cell r="E31">
            <v>88.875</v>
          </cell>
          <cell r="F31">
            <v>100</v>
          </cell>
          <cell r="G31">
            <v>52</v>
          </cell>
          <cell r="H31">
            <v>17.64</v>
          </cell>
          <cell r="J31">
            <v>40.32</v>
          </cell>
          <cell r="K31">
            <v>13.399999999999999</v>
          </cell>
        </row>
        <row r="32">
          <cell r="B32">
            <v>24.737500000000001</v>
          </cell>
          <cell r="C32">
            <v>34.4</v>
          </cell>
          <cell r="D32">
            <v>21.8</v>
          </cell>
          <cell r="E32">
            <v>91.791666666666671</v>
          </cell>
          <cell r="F32">
            <v>100</v>
          </cell>
          <cell r="G32">
            <v>55</v>
          </cell>
          <cell r="H32">
            <v>19.440000000000001</v>
          </cell>
          <cell r="J32">
            <v>56.88</v>
          </cell>
          <cell r="K32">
            <v>31</v>
          </cell>
        </row>
        <row r="33">
          <cell r="B33">
            <v>25.991666666666674</v>
          </cell>
          <cell r="C33">
            <v>33.5</v>
          </cell>
          <cell r="D33">
            <v>20.9</v>
          </cell>
          <cell r="E33">
            <v>79.25</v>
          </cell>
          <cell r="F33">
            <v>100</v>
          </cell>
          <cell r="G33">
            <v>38</v>
          </cell>
          <cell r="H33">
            <v>27.720000000000002</v>
          </cell>
          <cell r="J33">
            <v>58.680000000000007</v>
          </cell>
          <cell r="K33">
            <v>0.2</v>
          </cell>
        </row>
        <row r="34">
          <cell r="B34">
            <v>27.091666666666665</v>
          </cell>
          <cell r="C34">
            <v>34.799999999999997</v>
          </cell>
          <cell r="D34">
            <v>21.6</v>
          </cell>
          <cell r="E34">
            <v>75.458333333333329</v>
          </cell>
          <cell r="F34">
            <v>100</v>
          </cell>
          <cell r="G34">
            <v>44</v>
          </cell>
          <cell r="H34">
            <v>18.720000000000002</v>
          </cell>
          <cell r="J34">
            <v>39.96</v>
          </cell>
          <cell r="K34">
            <v>0.4</v>
          </cell>
        </row>
        <row r="35">
          <cell r="B35">
            <v>25.908333333333335</v>
          </cell>
          <cell r="C35">
            <v>32.4</v>
          </cell>
          <cell r="D35">
            <v>21.6</v>
          </cell>
          <cell r="E35">
            <v>86.416666666666671</v>
          </cell>
          <cell r="F35">
            <v>100</v>
          </cell>
          <cell r="G35">
            <v>54</v>
          </cell>
          <cell r="H35">
            <v>11.879999999999999</v>
          </cell>
          <cell r="J35">
            <v>41.4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28.308333333333334</v>
          </cell>
          <cell r="C5">
            <v>36.799999999999997</v>
          </cell>
          <cell r="D5">
            <v>21.9</v>
          </cell>
          <cell r="E5">
            <v>65.666666666666671</v>
          </cell>
          <cell r="F5">
            <v>97</v>
          </cell>
          <cell r="G5">
            <v>29</v>
          </cell>
          <cell r="H5">
            <v>8.64</v>
          </cell>
          <cell r="J5">
            <v>31.319999999999997</v>
          </cell>
          <cell r="K5">
            <v>0</v>
          </cell>
        </row>
        <row r="6">
          <cell r="B6">
            <v>25.437500000000004</v>
          </cell>
          <cell r="C6">
            <v>30.9</v>
          </cell>
          <cell r="D6">
            <v>22.5</v>
          </cell>
          <cell r="E6">
            <v>76.849999999999994</v>
          </cell>
          <cell r="F6">
            <v>100</v>
          </cell>
          <cell r="G6">
            <v>59</v>
          </cell>
          <cell r="H6">
            <v>12.96</v>
          </cell>
          <cell r="J6">
            <v>38.519999999999996</v>
          </cell>
          <cell r="K6">
            <v>1.4</v>
          </cell>
        </row>
        <row r="7">
          <cell r="B7">
            <v>26.650000000000002</v>
          </cell>
          <cell r="C7">
            <v>33.799999999999997</v>
          </cell>
          <cell r="D7">
            <v>21</v>
          </cell>
          <cell r="E7">
            <v>67.529411764705884</v>
          </cell>
          <cell r="F7">
            <v>100</v>
          </cell>
          <cell r="G7">
            <v>44</v>
          </cell>
          <cell r="H7">
            <v>13.32</v>
          </cell>
          <cell r="J7">
            <v>29.16</v>
          </cell>
          <cell r="K7">
            <v>0</v>
          </cell>
        </row>
        <row r="8">
          <cell r="B8">
            <v>27.095833333333331</v>
          </cell>
          <cell r="C8">
            <v>33.1</v>
          </cell>
          <cell r="D8">
            <v>23.3</v>
          </cell>
          <cell r="E8">
            <v>58.916666666666664</v>
          </cell>
          <cell r="F8">
            <v>89</v>
          </cell>
          <cell r="G8">
            <v>28</v>
          </cell>
          <cell r="H8">
            <v>8.2799999999999994</v>
          </cell>
          <cell r="J8">
            <v>31.319999999999997</v>
          </cell>
          <cell r="K8">
            <v>0</v>
          </cell>
        </row>
        <row r="9">
          <cell r="B9">
            <v>26.454166666666666</v>
          </cell>
          <cell r="C9">
            <v>34.1</v>
          </cell>
          <cell r="D9">
            <v>16.899999999999999</v>
          </cell>
          <cell r="E9">
            <v>44.25</v>
          </cell>
          <cell r="F9">
            <v>81</v>
          </cell>
          <cell r="G9">
            <v>20</v>
          </cell>
          <cell r="H9">
            <v>8.64</v>
          </cell>
          <cell r="J9">
            <v>29.52</v>
          </cell>
          <cell r="K9">
            <v>0</v>
          </cell>
        </row>
        <row r="10">
          <cell r="B10">
            <v>26.141666666666666</v>
          </cell>
          <cell r="C10">
            <v>34.799999999999997</v>
          </cell>
          <cell r="D10">
            <v>16.7</v>
          </cell>
          <cell r="E10">
            <v>47.791666666666664</v>
          </cell>
          <cell r="F10">
            <v>85</v>
          </cell>
          <cell r="G10">
            <v>18</v>
          </cell>
          <cell r="H10">
            <v>3.9600000000000004</v>
          </cell>
          <cell r="J10">
            <v>28.08</v>
          </cell>
          <cell r="K10">
            <v>0</v>
          </cell>
        </row>
        <row r="11">
          <cell r="B11">
            <v>27.3125</v>
          </cell>
          <cell r="C11">
            <v>35.700000000000003</v>
          </cell>
          <cell r="D11">
            <v>17.3</v>
          </cell>
          <cell r="E11">
            <v>46.708333333333336</v>
          </cell>
          <cell r="F11">
            <v>91</v>
          </cell>
          <cell r="G11">
            <v>18</v>
          </cell>
          <cell r="H11">
            <v>7.9200000000000008</v>
          </cell>
          <cell r="J11">
            <v>31.319999999999997</v>
          </cell>
          <cell r="K11">
            <v>0</v>
          </cell>
        </row>
        <row r="12">
          <cell r="B12">
            <v>28.170833333333331</v>
          </cell>
          <cell r="C12">
            <v>36</v>
          </cell>
          <cell r="D12">
            <v>19.600000000000001</v>
          </cell>
          <cell r="E12">
            <v>45.666666666666664</v>
          </cell>
          <cell r="F12">
            <v>76</v>
          </cell>
          <cell r="G12">
            <v>22</v>
          </cell>
          <cell r="H12">
            <v>7.2</v>
          </cell>
          <cell r="J12">
            <v>23.759999999999998</v>
          </cell>
          <cell r="K12">
            <v>0</v>
          </cell>
        </row>
        <row r="13">
          <cell r="B13">
            <v>27.649999999999995</v>
          </cell>
          <cell r="C13">
            <v>35.4</v>
          </cell>
          <cell r="D13">
            <v>21.6</v>
          </cell>
          <cell r="E13">
            <v>55.5</v>
          </cell>
          <cell r="F13">
            <v>83</v>
          </cell>
          <cell r="G13">
            <v>30</v>
          </cell>
          <cell r="H13">
            <v>9</v>
          </cell>
          <cell r="J13">
            <v>25.56</v>
          </cell>
          <cell r="K13">
            <v>0</v>
          </cell>
        </row>
        <row r="14">
          <cell r="B14">
            <v>27.095833333333331</v>
          </cell>
          <cell r="C14">
            <v>35.200000000000003</v>
          </cell>
          <cell r="D14">
            <v>21.5</v>
          </cell>
          <cell r="E14">
            <v>64.208333333333329</v>
          </cell>
          <cell r="F14">
            <v>92</v>
          </cell>
          <cell r="G14">
            <v>35</v>
          </cell>
          <cell r="H14">
            <v>11.520000000000001</v>
          </cell>
          <cell r="J14">
            <v>32.4</v>
          </cell>
          <cell r="K14">
            <v>0.4</v>
          </cell>
        </row>
        <row r="15">
          <cell r="B15">
            <v>28.25</v>
          </cell>
          <cell r="C15">
            <v>36.1</v>
          </cell>
          <cell r="D15">
            <v>22</v>
          </cell>
          <cell r="E15">
            <v>62.708333333333336</v>
          </cell>
          <cell r="F15">
            <v>100</v>
          </cell>
          <cell r="G15">
            <v>23</v>
          </cell>
          <cell r="H15">
            <v>11.879999999999999</v>
          </cell>
          <cell r="J15">
            <v>34.200000000000003</v>
          </cell>
          <cell r="K15">
            <v>0</v>
          </cell>
        </row>
        <row r="16">
          <cell r="B16">
            <v>28.062499999999996</v>
          </cell>
          <cell r="C16">
            <v>35.6</v>
          </cell>
          <cell r="D16">
            <v>21</v>
          </cell>
          <cell r="E16">
            <v>54.583333333333336</v>
          </cell>
          <cell r="F16">
            <v>100</v>
          </cell>
          <cell r="G16">
            <v>25</v>
          </cell>
          <cell r="H16">
            <v>6.84</v>
          </cell>
          <cell r="J16">
            <v>25.92</v>
          </cell>
          <cell r="K16">
            <v>0</v>
          </cell>
        </row>
        <row r="17">
          <cell r="B17">
            <v>27.270833333333329</v>
          </cell>
          <cell r="C17">
            <v>33.6</v>
          </cell>
          <cell r="D17">
            <v>21.6</v>
          </cell>
          <cell r="E17">
            <v>60.583333333333336</v>
          </cell>
          <cell r="F17">
            <v>83</v>
          </cell>
          <cell r="G17">
            <v>30</v>
          </cell>
          <cell r="H17">
            <v>17.64</v>
          </cell>
          <cell r="J17">
            <v>38.519999999999996</v>
          </cell>
          <cell r="K17">
            <v>0</v>
          </cell>
        </row>
        <row r="18">
          <cell r="B18">
            <v>27.700000000000006</v>
          </cell>
          <cell r="C18">
            <v>34.200000000000003</v>
          </cell>
          <cell r="D18">
            <v>21.7</v>
          </cell>
          <cell r="E18">
            <v>57.916666666666664</v>
          </cell>
          <cell r="F18">
            <v>85</v>
          </cell>
          <cell r="G18">
            <v>37</v>
          </cell>
          <cell r="H18">
            <v>13.68</v>
          </cell>
          <cell r="J18">
            <v>36</v>
          </cell>
          <cell r="K18">
            <v>0</v>
          </cell>
        </row>
        <row r="19">
          <cell r="B19">
            <v>26.3125</v>
          </cell>
          <cell r="C19">
            <v>33.700000000000003</v>
          </cell>
          <cell r="D19">
            <v>20.9</v>
          </cell>
          <cell r="E19">
            <v>64.681818181818187</v>
          </cell>
          <cell r="F19">
            <v>100</v>
          </cell>
          <cell r="G19">
            <v>38</v>
          </cell>
          <cell r="H19">
            <v>21.96</v>
          </cell>
          <cell r="J19">
            <v>41.4</v>
          </cell>
          <cell r="K19">
            <v>1.6</v>
          </cell>
        </row>
        <row r="20">
          <cell r="B20">
            <v>28.124999999999996</v>
          </cell>
          <cell r="C20">
            <v>35.9</v>
          </cell>
          <cell r="D20">
            <v>22.1</v>
          </cell>
          <cell r="E20">
            <v>61.041666666666664</v>
          </cell>
          <cell r="F20">
            <v>90</v>
          </cell>
          <cell r="G20">
            <v>28</v>
          </cell>
          <cell r="H20">
            <v>7.9200000000000008</v>
          </cell>
          <cell r="J20">
            <v>35.64</v>
          </cell>
          <cell r="K20">
            <v>0</v>
          </cell>
        </row>
        <row r="21">
          <cell r="B21">
            <v>28.854166666666661</v>
          </cell>
          <cell r="C21">
            <v>36.6</v>
          </cell>
          <cell r="D21">
            <v>23.3</v>
          </cell>
          <cell r="E21">
            <v>63.625</v>
          </cell>
          <cell r="F21">
            <v>95</v>
          </cell>
          <cell r="G21">
            <v>34</v>
          </cell>
          <cell r="H21">
            <v>15.840000000000002</v>
          </cell>
          <cell r="J21">
            <v>37.080000000000005</v>
          </cell>
          <cell r="K21">
            <v>0</v>
          </cell>
        </row>
        <row r="22">
          <cell r="B22">
            <v>27.5625</v>
          </cell>
          <cell r="C22">
            <v>34.299999999999997</v>
          </cell>
          <cell r="D22">
            <v>23</v>
          </cell>
          <cell r="E22">
            <v>68.368421052631575</v>
          </cell>
          <cell r="F22">
            <v>100</v>
          </cell>
          <cell r="G22">
            <v>43</v>
          </cell>
          <cell r="H22">
            <v>3.9600000000000004</v>
          </cell>
          <cell r="J22">
            <v>29.16</v>
          </cell>
          <cell r="K22">
            <v>0</v>
          </cell>
        </row>
        <row r="23">
          <cell r="B23">
            <v>27.329166666666669</v>
          </cell>
          <cell r="C23">
            <v>35.4</v>
          </cell>
          <cell r="D23">
            <v>22.9</v>
          </cell>
          <cell r="E23">
            <v>68.555555555555557</v>
          </cell>
          <cell r="F23">
            <v>100</v>
          </cell>
          <cell r="G23">
            <v>41</v>
          </cell>
          <cell r="H23">
            <v>3.24</v>
          </cell>
          <cell r="J23">
            <v>28.44</v>
          </cell>
          <cell r="K23">
            <v>0</v>
          </cell>
        </row>
        <row r="24">
          <cell r="B24">
            <v>26.38333333333334</v>
          </cell>
          <cell r="C24">
            <v>31.8</v>
          </cell>
          <cell r="D24">
            <v>22</v>
          </cell>
          <cell r="E24">
            <v>71</v>
          </cell>
          <cell r="F24">
            <v>97</v>
          </cell>
          <cell r="G24">
            <v>48</v>
          </cell>
          <cell r="H24">
            <v>17.28</v>
          </cell>
          <cell r="J24">
            <v>37.800000000000004</v>
          </cell>
          <cell r="K24">
            <v>6.6</v>
          </cell>
        </row>
        <row r="25">
          <cell r="B25">
            <v>26.395833333333339</v>
          </cell>
          <cell r="C25">
            <v>34.299999999999997</v>
          </cell>
          <cell r="D25">
            <v>22.2</v>
          </cell>
          <cell r="E25">
            <v>70.5625</v>
          </cell>
          <cell r="F25">
            <v>100</v>
          </cell>
          <cell r="G25">
            <v>43</v>
          </cell>
          <cell r="H25">
            <v>9.7200000000000006</v>
          </cell>
          <cell r="J25">
            <v>30.6</v>
          </cell>
          <cell r="K25">
            <v>0.4</v>
          </cell>
        </row>
        <row r="26">
          <cell r="B26">
            <v>28.066666666666674</v>
          </cell>
          <cell r="C26">
            <v>34.9</v>
          </cell>
          <cell r="D26">
            <v>22.7</v>
          </cell>
          <cell r="E26">
            <v>68.681818181818187</v>
          </cell>
          <cell r="F26">
            <v>100</v>
          </cell>
          <cell r="G26">
            <v>41</v>
          </cell>
          <cell r="H26">
            <v>2.8800000000000003</v>
          </cell>
          <cell r="J26">
            <v>27.720000000000002</v>
          </cell>
          <cell r="K26">
            <v>0</v>
          </cell>
        </row>
        <row r="27">
          <cell r="B27">
            <v>26.445833333333329</v>
          </cell>
          <cell r="C27">
            <v>34.299999999999997</v>
          </cell>
          <cell r="D27">
            <v>22.6</v>
          </cell>
          <cell r="E27">
            <v>76.05263157894737</v>
          </cell>
          <cell r="F27">
            <v>100</v>
          </cell>
          <cell r="G27">
            <v>48</v>
          </cell>
          <cell r="H27">
            <v>15.120000000000001</v>
          </cell>
          <cell r="J27">
            <v>43.56</v>
          </cell>
          <cell r="K27">
            <v>15.999999999999998</v>
          </cell>
        </row>
        <row r="28">
          <cell r="B28">
            <v>26.133333333333336</v>
          </cell>
          <cell r="C28">
            <v>33.299999999999997</v>
          </cell>
          <cell r="D28">
            <v>21.5</v>
          </cell>
          <cell r="E28">
            <v>66.461538461538467</v>
          </cell>
          <cell r="F28">
            <v>91</v>
          </cell>
          <cell r="G28">
            <v>49</v>
          </cell>
          <cell r="H28">
            <v>5.04</v>
          </cell>
          <cell r="J28">
            <v>25.56</v>
          </cell>
          <cell r="K28">
            <v>1.2</v>
          </cell>
        </row>
        <row r="29">
          <cell r="B29">
            <v>27.595833333333331</v>
          </cell>
          <cell r="C29">
            <v>37.5</v>
          </cell>
          <cell r="D29">
            <v>21.9</v>
          </cell>
          <cell r="E29">
            <v>67.349999999999994</v>
          </cell>
          <cell r="F29">
            <v>100</v>
          </cell>
          <cell r="G29">
            <v>29</v>
          </cell>
          <cell r="H29">
            <v>33.480000000000004</v>
          </cell>
          <cell r="J29">
            <v>60.12</v>
          </cell>
          <cell r="K29">
            <v>9</v>
          </cell>
        </row>
        <row r="30">
          <cell r="B30">
            <v>24.645833333333329</v>
          </cell>
          <cell r="C30">
            <v>33.5</v>
          </cell>
          <cell r="D30">
            <v>20.100000000000001</v>
          </cell>
          <cell r="E30">
            <v>71.75</v>
          </cell>
          <cell r="F30">
            <v>100</v>
          </cell>
          <cell r="G30">
            <v>48</v>
          </cell>
          <cell r="H30">
            <v>6.48</v>
          </cell>
          <cell r="J30">
            <v>39.24</v>
          </cell>
          <cell r="K30">
            <v>3</v>
          </cell>
        </row>
        <row r="31">
          <cell r="B31">
            <v>24.737500000000001</v>
          </cell>
          <cell r="C31">
            <v>30.6</v>
          </cell>
          <cell r="D31">
            <v>21.7</v>
          </cell>
          <cell r="E31">
            <v>77.8</v>
          </cell>
          <cell r="F31">
            <v>100</v>
          </cell>
          <cell r="G31">
            <v>60</v>
          </cell>
          <cell r="H31">
            <v>20.16</v>
          </cell>
          <cell r="J31">
            <v>71.64</v>
          </cell>
          <cell r="K31">
            <v>22.2</v>
          </cell>
        </row>
        <row r="32">
          <cell r="B32">
            <v>25.166666666666668</v>
          </cell>
          <cell r="C32">
            <v>30.7</v>
          </cell>
          <cell r="D32">
            <v>21.7</v>
          </cell>
          <cell r="E32">
            <v>73.666666666666671</v>
          </cell>
          <cell r="F32">
            <v>100</v>
          </cell>
          <cell r="G32">
            <v>59</v>
          </cell>
          <cell r="H32">
            <v>5.04</v>
          </cell>
          <cell r="J32">
            <v>30.240000000000002</v>
          </cell>
          <cell r="K32">
            <v>0</v>
          </cell>
        </row>
        <row r="33">
          <cell r="B33">
            <v>26.383333333333329</v>
          </cell>
          <cell r="C33">
            <v>32.4</v>
          </cell>
          <cell r="D33">
            <v>21.4</v>
          </cell>
          <cell r="E33">
            <v>72.235294117647058</v>
          </cell>
          <cell r="F33">
            <v>100</v>
          </cell>
          <cell r="G33">
            <v>51</v>
          </cell>
          <cell r="H33">
            <v>11.879999999999999</v>
          </cell>
          <cell r="J33">
            <v>34.92</v>
          </cell>
          <cell r="K33">
            <v>0</v>
          </cell>
        </row>
        <row r="34">
          <cell r="B34">
            <v>25.395833333333339</v>
          </cell>
          <cell r="C34">
            <v>30.5</v>
          </cell>
          <cell r="D34">
            <v>21.7</v>
          </cell>
          <cell r="E34">
            <v>83.166666666666671</v>
          </cell>
          <cell r="F34">
            <v>100</v>
          </cell>
          <cell r="G34">
            <v>58</v>
          </cell>
          <cell r="H34">
            <v>4.6800000000000006</v>
          </cell>
          <cell r="J34">
            <v>47.16</v>
          </cell>
          <cell r="K34">
            <v>22.6</v>
          </cell>
        </row>
        <row r="35">
          <cell r="B35">
            <v>26.158333333333335</v>
          </cell>
          <cell r="C35">
            <v>33.200000000000003</v>
          </cell>
          <cell r="D35">
            <v>21.1</v>
          </cell>
          <cell r="E35">
            <v>71.588235294117652</v>
          </cell>
          <cell r="F35">
            <v>100</v>
          </cell>
          <cell r="G35">
            <v>43</v>
          </cell>
          <cell r="H35">
            <v>5.4</v>
          </cell>
          <cell r="J35">
            <v>55.080000000000005</v>
          </cell>
          <cell r="K35">
            <v>0.2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28.804166666666664</v>
          </cell>
          <cell r="C5">
            <v>36</v>
          </cell>
          <cell r="D5">
            <v>23.1</v>
          </cell>
          <cell r="E5">
            <v>59.333333333333336</v>
          </cell>
          <cell r="F5">
            <v>84</v>
          </cell>
          <cell r="G5">
            <v>27</v>
          </cell>
          <cell r="H5">
            <v>12.6</v>
          </cell>
          <cell r="J5">
            <v>28.08</v>
          </cell>
          <cell r="K5">
            <v>0</v>
          </cell>
        </row>
        <row r="6">
          <cell r="B6">
            <v>24.566666666666674</v>
          </cell>
          <cell r="C6">
            <v>31.8</v>
          </cell>
          <cell r="D6">
            <v>21.2</v>
          </cell>
          <cell r="E6">
            <v>77.875</v>
          </cell>
          <cell r="F6">
            <v>94</v>
          </cell>
          <cell r="G6">
            <v>54</v>
          </cell>
          <cell r="H6">
            <v>33.119999999999997</v>
          </cell>
          <cell r="J6">
            <v>63.72</v>
          </cell>
          <cell r="K6">
            <v>5.8</v>
          </cell>
        </row>
        <row r="7">
          <cell r="B7">
            <v>25.166666666666661</v>
          </cell>
          <cell r="C7">
            <v>33.1</v>
          </cell>
          <cell r="D7">
            <v>21</v>
          </cell>
          <cell r="E7">
            <v>80.041666666666671</v>
          </cell>
          <cell r="F7">
            <v>96</v>
          </cell>
          <cell r="G7">
            <v>48</v>
          </cell>
          <cell r="H7">
            <v>15.840000000000002</v>
          </cell>
          <cell r="J7">
            <v>50.76</v>
          </cell>
          <cell r="K7">
            <v>15.8</v>
          </cell>
        </row>
        <row r="8">
          <cell r="B8">
            <v>27.283333333333331</v>
          </cell>
          <cell r="C8">
            <v>33.1</v>
          </cell>
          <cell r="D8">
            <v>22</v>
          </cell>
          <cell r="E8">
            <v>62.958333333333336</v>
          </cell>
          <cell r="F8">
            <v>91</v>
          </cell>
          <cell r="G8">
            <v>28</v>
          </cell>
          <cell r="H8">
            <v>16.559999999999999</v>
          </cell>
          <cell r="J8">
            <v>31.680000000000003</v>
          </cell>
          <cell r="K8">
            <v>0</v>
          </cell>
        </row>
        <row r="9">
          <cell r="B9">
            <v>27.779166666666669</v>
          </cell>
          <cell r="C9">
            <v>34.1</v>
          </cell>
          <cell r="D9">
            <v>21.1</v>
          </cell>
          <cell r="E9">
            <v>44.541666666666664</v>
          </cell>
          <cell r="F9">
            <v>69</v>
          </cell>
          <cell r="G9">
            <v>21</v>
          </cell>
          <cell r="H9">
            <v>15.840000000000002</v>
          </cell>
          <cell r="J9">
            <v>32.76</v>
          </cell>
          <cell r="K9">
            <v>0</v>
          </cell>
        </row>
        <row r="10">
          <cell r="B10">
            <v>28.479166666666668</v>
          </cell>
          <cell r="C10">
            <v>34.5</v>
          </cell>
          <cell r="D10">
            <v>22.5</v>
          </cell>
          <cell r="E10">
            <v>37.125</v>
          </cell>
          <cell r="F10">
            <v>52</v>
          </cell>
          <cell r="G10">
            <v>18</v>
          </cell>
          <cell r="H10">
            <v>14.04</v>
          </cell>
          <cell r="J10">
            <v>24.840000000000003</v>
          </cell>
          <cell r="K10">
            <v>0</v>
          </cell>
        </row>
        <row r="11">
          <cell r="B11">
            <v>28.845833333333331</v>
          </cell>
          <cell r="C11">
            <v>35.700000000000003</v>
          </cell>
          <cell r="D11">
            <v>21.8</v>
          </cell>
          <cell r="E11">
            <v>39.625</v>
          </cell>
          <cell r="F11">
            <v>64</v>
          </cell>
          <cell r="G11">
            <v>17</v>
          </cell>
          <cell r="H11">
            <v>11.879999999999999</v>
          </cell>
          <cell r="J11">
            <v>29.16</v>
          </cell>
          <cell r="K11">
            <v>0</v>
          </cell>
        </row>
        <row r="12">
          <cell r="B12">
            <v>29.558333333333337</v>
          </cell>
          <cell r="C12">
            <v>35.9</v>
          </cell>
          <cell r="D12">
            <v>23.1</v>
          </cell>
          <cell r="E12">
            <v>40.375</v>
          </cell>
          <cell r="F12">
            <v>61</v>
          </cell>
          <cell r="G12">
            <v>23</v>
          </cell>
          <cell r="H12">
            <v>11.879999999999999</v>
          </cell>
          <cell r="J12">
            <v>29.880000000000003</v>
          </cell>
          <cell r="K12">
            <v>0</v>
          </cell>
        </row>
        <row r="13">
          <cell r="B13">
            <v>29.379166666666674</v>
          </cell>
          <cell r="C13">
            <v>36.4</v>
          </cell>
          <cell r="D13">
            <v>22.9</v>
          </cell>
          <cell r="E13">
            <v>50.125</v>
          </cell>
          <cell r="F13">
            <v>77</v>
          </cell>
          <cell r="G13">
            <v>25</v>
          </cell>
          <cell r="H13">
            <v>11.879999999999999</v>
          </cell>
          <cell r="J13">
            <v>34.56</v>
          </cell>
          <cell r="K13">
            <v>0</v>
          </cell>
        </row>
        <row r="14">
          <cell r="B14">
            <v>28.929166666666664</v>
          </cell>
          <cell r="C14">
            <v>35.6</v>
          </cell>
          <cell r="D14">
            <v>23.7</v>
          </cell>
          <cell r="E14">
            <v>55</v>
          </cell>
          <cell r="F14">
            <v>78</v>
          </cell>
          <cell r="G14">
            <v>31</v>
          </cell>
          <cell r="H14">
            <v>14.76</v>
          </cell>
          <cell r="J14">
            <v>30.240000000000002</v>
          </cell>
          <cell r="K14">
            <v>0</v>
          </cell>
        </row>
        <row r="15">
          <cell r="B15">
            <v>28.958333333333329</v>
          </cell>
          <cell r="C15">
            <v>35.5</v>
          </cell>
          <cell r="D15">
            <v>23.8</v>
          </cell>
          <cell r="E15">
            <v>58.708333333333336</v>
          </cell>
          <cell r="F15">
            <v>80</v>
          </cell>
          <cell r="G15">
            <v>34</v>
          </cell>
          <cell r="H15">
            <v>16.920000000000002</v>
          </cell>
          <cell r="J15">
            <v>47.88</v>
          </cell>
          <cell r="K15">
            <v>0</v>
          </cell>
        </row>
        <row r="16">
          <cell r="B16">
            <v>29.229166666666671</v>
          </cell>
          <cell r="C16">
            <v>34.700000000000003</v>
          </cell>
          <cell r="D16">
            <v>22.4</v>
          </cell>
          <cell r="E16">
            <v>53.291666666666664</v>
          </cell>
          <cell r="F16">
            <v>90</v>
          </cell>
          <cell r="G16">
            <v>26</v>
          </cell>
          <cell r="H16">
            <v>14.76</v>
          </cell>
          <cell r="J16">
            <v>34.200000000000003</v>
          </cell>
          <cell r="K16">
            <v>0</v>
          </cell>
        </row>
        <row r="17">
          <cell r="B17">
            <v>27.774999999999995</v>
          </cell>
          <cell r="C17">
            <v>34.700000000000003</v>
          </cell>
          <cell r="D17">
            <v>21.8</v>
          </cell>
          <cell r="E17">
            <v>58.291666666666664</v>
          </cell>
          <cell r="F17">
            <v>80</v>
          </cell>
          <cell r="G17">
            <v>35</v>
          </cell>
          <cell r="H17">
            <v>14.76</v>
          </cell>
          <cell r="J17">
            <v>30.6</v>
          </cell>
          <cell r="K17">
            <v>0</v>
          </cell>
        </row>
        <row r="18">
          <cell r="B18">
            <v>28.074999999999999</v>
          </cell>
          <cell r="C18">
            <v>34.299999999999997</v>
          </cell>
          <cell r="D18">
            <v>23.1</v>
          </cell>
          <cell r="E18">
            <v>58.666666666666664</v>
          </cell>
          <cell r="F18">
            <v>87</v>
          </cell>
          <cell r="G18">
            <v>32</v>
          </cell>
          <cell r="H18">
            <v>15.120000000000001</v>
          </cell>
          <cell r="J18">
            <v>32.4</v>
          </cell>
          <cell r="K18">
            <v>0</v>
          </cell>
        </row>
        <row r="19">
          <cell r="B19">
            <v>28.604166666666671</v>
          </cell>
          <cell r="C19">
            <v>35.4</v>
          </cell>
          <cell r="D19">
            <v>22.9</v>
          </cell>
          <cell r="E19">
            <v>51.916666666666664</v>
          </cell>
          <cell r="F19">
            <v>78</v>
          </cell>
          <cell r="G19">
            <v>28</v>
          </cell>
          <cell r="H19">
            <v>11.520000000000001</v>
          </cell>
          <cell r="J19">
            <v>30.240000000000002</v>
          </cell>
          <cell r="K19">
            <v>0</v>
          </cell>
        </row>
        <row r="20">
          <cell r="B20">
            <v>29.879166666666666</v>
          </cell>
          <cell r="C20">
            <v>36.4</v>
          </cell>
          <cell r="D20">
            <v>23.8</v>
          </cell>
          <cell r="E20">
            <v>50.708333333333336</v>
          </cell>
          <cell r="F20">
            <v>78</v>
          </cell>
          <cell r="G20">
            <v>26</v>
          </cell>
          <cell r="H20">
            <v>13.32</v>
          </cell>
          <cell r="J20">
            <v>28.8</v>
          </cell>
          <cell r="K20">
            <v>0</v>
          </cell>
        </row>
        <row r="21">
          <cell r="B21">
            <v>27.633333333333329</v>
          </cell>
          <cell r="C21">
            <v>35.1</v>
          </cell>
          <cell r="D21">
            <v>23.8</v>
          </cell>
          <cell r="E21">
            <v>71.083333333333329</v>
          </cell>
          <cell r="F21">
            <v>90</v>
          </cell>
          <cell r="G21">
            <v>37</v>
          </cell>
          <cell r="H21">
            <v>16.920000000000002</v>
          </cell>
          <cell r="J21">
            <v>32.76</v>
          </cell>
          <cell r="K21">
            <v>7</v>
          </cell>
        </row>
        <row r="22">
          <cell r="B22">
            <v>25.408333333333335</v>
          </cell>
          <cell r="C22">
            <v>31.1</v>
          </cell>
          <cell r="D22">
            <v>22.7</v>
          </cell>
          <cell r="E22">
            <v>84.458333333333329</v>
          </cell>
          <cell r="F22">
            <v>95</v>
          </cell>
          <cell r="G22">
            <v>58</v>
          </cell>
          <cell r="H22">
            <v>18.36</v>
          </cell>
          <cell r="J22">
            <v>50.4</v>
          </cell>
          <cell r="K22">
            <v>11.799999999999999</v>
          </cell>
        </row>
        <row r="23">
          <cell r="B23">
            <v>26.529166666666665</v>
          </cell>
          <cell r="C23">
            <v>33.5</v>
          </cell>
          <cell r="D23">
            <v>22.6</v>
          </cell>
          <cell r="E23">
            <v>78.291666666666671</v>
          </cell>
          <cell r="F23">
            <v>96</v>
          </cell>
          <cell r="G23">
            <v>44</v>
          </cell>
          <cell r="H23">
            <v>18</v>
          </cell>
          <cell r="J23">
            <v>38.880000000000003</v>
          </cell>
          <cell r="K23">
            <v>0.2</v>
          </cell>
        </row>
        <row r="24">
          <cell r="B24">
            <v>25.279166666666658</v>
          </cell>
          <cell r="C24">
            <v>31.6</v>
          </cell>
          <cell r="D24">
            <v>22.6</v>
          </cell>
          <cell r="E24">
            <v>83.916666666666671</v>
          </cell>
          <cell r="F24">
            <v>95</v>
          </cell>
          <cell r="G24">
            <v>56</v>
          </cell>
          <cell r="H24">
            <v>23.400000000000002</v>
          </cell>
          <cell r="J24">
            <v>54.72</v>
          </cell>
          <cell r="K24">
            <v>14.2</v>
          </cell>
        </row>
        <row r="25">
          <cell r="B25">
            <v>26.4375</v>
          </cell>
          <cell r="C25">
            <v>33.5</v>
          </cell>
          <cell r="D25">
            <v>22.9</v>
          </cell>
          <cell r="E25">
            <v>78.041666666666671</v>
          </cell>
          <cell r="F25">
            <v>95</v>
          </cell>
          <cell r="G25">
            <v>42</v>
          </cell>
          <cell r="H25">
            <v>14.04</v>
          </cell>
          <cell r="J25">
            <v>37.440000000000005</v>
          </cell>
          <cell r="K25">
            <v>1</v>
          </cell>
        </row>
        <row r="26">
          <cell r="B26">
            <v>27.691666666666663</v>
          </cell>
          <cell r="C26">
            <v>34.1</v>
          </cell>
          <cell r="D26">
            <v>23.3</v>
          </cell>
          <cell r="E26">
            <v>67.958333333333329</v>
          </cell>
          <cell r="F26">
            <v>89</v>
          </cell>
          <cell r="G26">
            <v>40</v>
          </cell>
          <cell r="H26">
            <v>16.559999999999999</v>
          </cell>
          <cell r="J26">
            <v>34.200000000000003</v>
          </cell>
          <cell r="K26">
            <v>0</v>
          </cell>
        </row>
        <row r="27">
          <cell r="B27">
            <v>27.020833333333329</v>
          </cell>
          <cell r="C27">
            <v>34</v>
          </cell>
          <cell r="D27">
            <v>23.5</v>
          </cell>
          <cell r="E27">
            <v>73.375</v>
          </cell>
          <cell r="F27">
            <v>88</v>
          </cell>
          <cell r="G27">
            <v>41</v>
          </cell>
          <cell r="H27">
            <v>19.079999999999998</v>
          </cell>
          <cell r="J27">
            <v>48.96</v>
          </cell>
          <cell r="K27">
            <v>1.8</v>
          </cell>
        </row>
        <row r="28">
          <cell r="B28">
            <v>26.520833333333339</v>
          </cell>
          <cell r="C28">
            <v>35.4</v>
          </cell>
          <cell r="D28">
            <v>21.9</v>
          </cell>
          <cell r="E28">
            <v>72.708333333333329</v>
          </cell>
          <cell r="F28">
            <v>94</v>
          </cell>
          <cell r="G28">
            <v>30</v>
          </cell>
          <cell r="H28">
            <v>13.32</v>
          </cell>
          <cell r="J28">
            <v>25.56</v>
          </cell>
          <cell r="K28">
            <v>0</v>
          </cell>
        </row>
        <row r="29">
          <cell r="B29">
            <v>29.525000000000002</v>
          </cell>
          <cell r="C29">
            <v>36.9</v>
          </cell>
          <cell r="D29">
            <v>22.9</v>
          </cell>
          <cell r="E29">
            <v>57.958333333333336</v>
          </cell>
          <cell r="F29">
            <v>87</v>
          </cell>
          <cell r="G29">
            <v>32</v>
          </cell>
          <cell r="H29">
            <v>22.32</v>
          </cell>
          <cell r="J29">
            <v>73.44</v>
          </cell>
          <cell r="K29">
            <v>5.2</v>
          </cell>
        </row>
        <row r="30">
          <cell r="B30">
            <v>26.133333333333336</v>
          </cell>
          <cell r="C30">
            <v>34.9</v>
          </cell>
          <cell r="D30">
            <v>21.4</v>
          </cell>
          <cell r="E30">
            <v>74.625</v>
          </cell>
          <cell r="F30">
            <v>95</v>
          </cell>
          <cell r="G30">
            <v>41</v>
          </cell>
          <cell r="H30">
            <v>13.68</v>
          </cell>
          <cell r="J30">
            <v>32.04</v>
          </cell>
          <cell r="K30">
            <v>6.3999999999999995</v>
          </cell>
        </row>
        <row r="31">
          <cell r="B31">
            <v>25.8</v>
          </cell>
          <cell r="C31">
            <v>32.9</v>
          </cell>
          <cell r="D31">
            <v>22.3</v>
          </cell>
          <cell r="E31">
            <v>75.625</v>
          </cell>
          <cell r="F31">
            <v>92</v>
          </cell>
          <cell r="G31">
            <v>47</v>
          </cell>
          <cell r="H31">
            <v>16.2</v>
          </cell>
          <cell r="J31">
            <v>56.16</v>
          </cell>
          <cell r="K31">
            <v>7.2</v>
          </cell>
        </row>
        <row r="32">
          <cell r="B32">
            <v>24.512499999999999</v>
          </cell>
          <cell r="C32">
            <v>33</v>
          </cell>
          <cell r="D32">
            <v>21.9</v>
          </cell>
          <cell r="E32">
            <v>85.291666666666671</v>
          </cell>
          <cell r="F32">
            <v>95</v>
          </cell>
          <cell r="G32">
            <v>51</v>
          </cell>
          <cell r="H32">
            <v>21.96</v>
          </cell>
          <cell r="J32">
            <v>45</v>
          </cell>
          <cell r="K32">
            <v>25</v>
          </cell>
        </row>
        <row r="33">
          <cell r="B33">
            <v>26.729166666666668</v>
          </cell>
          <cell r="C33">
            <v>34.299999999999997</v>
          </cell>
          <cell r="D33">
            <v>22</v>
          </cell>
          <cell r="E33">
            <v>74.583333333333329</v>
          </cell>
          <cell r="F33">
            <v>93</v>
          </cell>
          <cell r="G33">
            <v>42</v>
          </cell>
          <cell r="H33">
            <v>17.28</v>
          </cell>
          <cell r="J33">
            <v>37.080000000000005</v>
          </cell>
          <cell r="K33">
            <v>0.2</v>
          </cell>
        </row>
        <row r="34">
          <cell r="B34">
            <v>27.133333333333329</v>
          </cell>
          <cell r="C34">
            <v>34.200000000000003</v>
          </cell>
          <cell r="D34">
            <v>23.2</v>
          </cell>
          <cell r="E34">
            <v>70.125</v>
          </cell>
          <cell r="F34">
            <v>97</v>
          </cell>
          <cell r="G34">
            <v>40</v>
          </cell>
          <cell r="H34">
            <v>21.240000000000002</v>
          </cell>
          <cell r="J34">
            <v>39.96</v>
          </cell>
          <cell r="K34">
            <v>25.8</v>
          </cell>
        </row>
        <row r="35">
          <cell r="B35">
            <v>26.241666666666674</v>
          </cell>
          <cell r="C35">
            <v>32.5</v>
          </cell>
          <cell r="D35">
            <v>21.7</v>
          </cell>
          <cell r="E35">
            <v>74.75</v>
          </cell>
          <cell r="F35">
            <v>96</v>
          </cell>
          <cell r="G35">
            <v>38</v>
          </cell>
          <cell r="H35">
            <v>13.68</v>
          </cell>
          <cell r="J35">
            <v>32.4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>
            <v>56.75</v>
          </cell>
          <cell r="F5">
            <v>94</v>
          </cell>
          <cell r="G5">
            <v>28</v>
          </cell>
          <cell r="H5">
            <v>12.6</v>
          </cell>
          <cell r="J5">
            <v>29.16</v>
          </cell>
          <cell r="K5">
            <v>0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>
            <v>65.375</v>
          </cell>
          <cell r="F6">
            <v>86</v>
          </cell>
          <cell r="G6">
            <v>48</v>
          </cell>
          <cell r="H6">
            <v>12.96</v>
          </cell>
          <cell r="J6">
            <v>29.16</v>
          </cell>
          <cell r="K6">
            <v>0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>
            <v>62.470588235294116</v>
          </cell>
          <cell r="F7">
            <v>87</v>
          </cell>
          <cell r="G7">
            <v>33</v>
          </cell>
          <cell r="H7">
            <v>9</v>
          </cell>
          <cell r="J7">
            <v>25.56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>
            <v>61.588235294117645</v>
          </cell>
          <cell r="F8">
            <v>89</v>
          </cell>
          <cell r="G8">
            <v>39</v>
          </cell>
          <cell r="H8">
            <v>12.96</v>
          </cell>
          <cell r="J8">
            <v>33.840000000000003</v>
          </cell>
          <cell r="K8">
            <v>8.1999999999999993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>
            <v>48.277777777777779</v>
          </cell>
          <cell r="F9">
            <v>96</v>
          </cell>
          <cell r="G9">
            <v>18</v>
          </cell>
          <cell r="H9">
            <v>8.64</v>
          </cell>
          <cell r="J9">
            <v>20.88</v>
          </cell>
          <cell r="K9">
            <v>0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>
            <v>50.333333333333336</v>
          </cell>
          <cell r="F10">
            <v>86</v>
          </cell>
          <cell r="G10">
            <v>20</v>
          </cell>
          <cell r="H10">
            <v>10.44</v>
          </cell>
          <cell r="J10">
            <v>23.040000000000003</v>
          </cell>
          <cell r="K10">
            <v>0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>
            <v>48.5</v>
          </cell>
          <cell r="F11">
            <v>83</v>
          </cell>
          <cell r="G11">
            <v>13</v>
          </cell>
          <cell r="H11">
            <v>7.2</v>
          </cell>
          <cell r="J11">
            <v>22.68</v>
          </cell>
          <cell r="K11">
            <v>0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>
            <v>53.291666666666664</v>
          </cell>
          <cell r="F12">
            <v>88</v>
          </cell>
          <cell r="G12">
            <v>20</v>
          </cell>
          <cell r="H12">
            <v>9.7200000000000006</v>
          </cell>
          <cell r="J12">
            <v>18.36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>
            <v>53.458333333333336</v>
          </cell>
          <cell r="F13">
            <v>85</v>
          </cell>
          <cell r="G13">
            <v>26</v>
          </cell>
          <cell r="H13">
            <v>9</v>
          </cell>
          <cell r="J13">
            <v>35.28</v>
          </cell>
          <cell r="K13">
            <v>0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>
            <v>65.291666666666671</v>
          </cell>
          <cell r="F14">
            <v>98</v>
          </cell>
          <cell r="G14">
            <v>29</v>
          </cell>
          <cell r="H14">
            <v>13.32</v>
          </cell>
          <cell r="J14">
            <v>41.4</v>
          </cell>
          <cell r="K14">
            <v>3.8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>
            <v>56.4</v>
          </cell>
          <cell r="F15">
            <v>86</v>
          </cell>
          <cell r="G15">
            <v>20</v>
          </cell>
          <cell r="H15">
            <v>8.64</v>
          </cell>
          <cell r="J15">
            <v>26.28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>
            <v>48.272727272727273</v>
          </cell>
          <cell r="F16">
            <v>100</v>
          </cell>
          <cell r="G16">
            <v>20</v>
          </cell>
          <cell r="H16">
            <v>9</v>
          </cell>
          <cell r="J16">
            <v>21.6</v>
          </cell>
          <cell r="K16">
            <v>0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>
            <v>53.75</v>
          </cell>
          <cell r="F17">
            <v>82</v>
          </cell>
          <cell r="G17">
            <v>24</v>
          </cell>
          <cell r="H17">
            <v>8.2799999999999994</v>
          </cell>
          <cell r="J17">
            <v>21.6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>
            <v>58.875</v>
          </cell>
          <cell r="F18">
            <v>84</v>
          </cell>
          <cell r="G18">
            <v>30</v>
          </cell>
          <cell r="H18">
            <v>14.4</v>
          </cell>
          <cell r="J18">
            <v>34.200000000000003</v>
          </cell>
          <cell r="K18">
            <v>0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>
            <v>61.5</v>
          </cell>
          <cell r="F19">
            <v>85</v>
          </cell>
          <cell r="G19">
            <v>33</v>
          </cell>
          <cell r="H19">
            <v>20.52</v>
          </cell>
          <cell r="J19">
            <v>39.24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>
            <v>54.916666666666664</v>
          </cell>
          <cell r="F20">
            <v>86</v>
          </cell>
          <cell r="G20">
            <v>25</v>
          </cell>
          <cell r="H20">
            <v>16.2</v>
          </cell>
          <cell r="J20">
            <v>26.64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>
            <v>54.791666666666664</v>
          </cell>
          <cell r="F21">
            <v>87</v>
          </cell>
          <cell r="G21">
            <v>26</v>
          </cell>
          <cell r="H21">
            <v>9.7200000000000006</v>
          </cell>
          <cell r="J21">
            <v>25.2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>
            <v>63.545454545454547</v>
          </cell>
          <cell r="F22">
            <v>85</v>
          </cell>
          <cell r="G22">
            <v>35</v>
          </cell>
          <cell r="H22">
            <v>10.44</v>
          </cell>
          <cell r="J22">
            <v>34.56</v>
          </cell>
          <cell r="K22">
            <v>2.4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>
            <v>61.416666666666664</v>
          </cell>
          <cell r="F23">
            <v>92</v>
          </cell>
          <cell r="G23">
            <v>45</v>
          </cell>
          <cell r="H23">
            <v>12.24</v>
          </cell>
          <cell r="J23">
            <v>25.2</v>
          </cell>
          <cell r="K23">
            <v>0.2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>
            <v>66</v>
          </cell>
          <cell r="F24">
            <v>86</v>
          </cell>
          <cell r="G24">
            <v>51</v>
          </cell>
          <cell r="H24">
            <v>9.3600000000000012</v>
          </cell>
          <cell r="J24">
            <v>23.400000000000002</v>
          </cell>
          <cell r="K24">
            <v>43.2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>
            <v>69.615384615384613</v>
          </cell>
          <cell r="F25">
            <v>90</v>
          </cell>
          <cell r="G25">
            <v>47</v>
          </cell>
          <cell r="H25">
            <v>15.120000000000001</v>
          </cell>
          <cell r="J25">
            <v>33.119999999999997</v>
          </cell>
          <cell r="K25">
            <v>16.2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>
            <v>72.375</v>
          </cell>
          <cell r="F26">
            <v>94</v>
          </cell>
          <cell r="G26">
            <v>43</v>
          </cell>
          <cell r="H26">
            <v>14.04</v>
          </cell>
          <cell r="J26">
            <v>29.52</v>
          </cell>
          <cell r="K26">
            <v>10.799999999999999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>
            <v>64.333333333333329</v>
          </cell>
          <cell r="F27">
            <v>100</v>
          </cell>
          <cell r="G27">
            <v>51</v>
          </cell>
          <cell r="H27">
            <v>24.48</v>
          </cell>
          <cell r="J27">
            <v>56.519999999999996</v>
          </cell>
          <cell r="K27">
            <v>27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>
            <v>48.666666666666664</v>
          </cell>
          <cell r="F28">
            <v>77</v>
          </cell>
          <cell r="G28">
            <v>35</v>
          </cell>
          <cell r="H28">
            <v>11.16</v>
          </cell>
          <cell r="J28">
            <v>25.56</v>
          </cell>
          <cell r="K28">
            <v>0.2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>
            <v>55.789473684210527</v>
          </cell>
          <cell r="F29">
            <v>85</v>
          </cell>
          <cell r="G29">
            <v>31</v>
          </cell>
          <cell r="H29">
            <v>12.6</v>
          </cell>
          <cell r="J29">
            <v>25.92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>
            <v>60.45</v>
          </cell>
          <cell r="F30">
            <v>96</v>
          </cell>
          <cell r="G30">
            <v>37</v>
          </cell>
          <cell r="H30">
            <v>10.08</v>
          </cell>
          <cell r="J30">
            <v>33.119999999999997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>
            <v>66.083333333333329</v>
          </cell>
          <cell r="F31">
            <v>81</v>
          </cell>
          <cell r="G31">
            <v>48</v>
          </cell>
          <cell r="H31">
            <v>15.840000000000002</v>
          </cell>
          <cell r="J31">
            <v>35.64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>
            <v>69.958333333333329</v>
          </cell>
          <cell r="F32">
            <v>94</v>
          </cell>
          <cell r="G32">
            <v>38</v>
          </cell>
          <cell r="H32">
            <v>12.96</v>
          </cell>
          <cell r="J32">
            <v>42.12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>
            <v>72.7</v>
          </cell>
          <cell r="F33">
            <v>96</v>
          </cell>
          <cell r="G33">
            <v>45</v>
          </cell>
          <cell r="H33">
            <v>14.04</v>
          </cell>
          <cell r="J33">
            <v>38.880000000000003</v>
          </cell>
          <cell r="K33">
            <v>2.8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>
            <v>62.3125</v>
          </cell>
          <cell r="F34">
            <v>96</v>
          </cell>
          <cell r="G34">
            <v>43</v>
          </cell>
          <cell r="H34">
            <v>10.44</v>
          </cell>
          <cell r="J34">
            <v>39.96</v>
          </cell>
          <cell r="K34">
            <v>6.2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>
            <v>65</v>
          </cell>
          <cell r="F35">
            <v>90</v>
          </cell>
          <cell r="G35">
            <v>35</v>
          </cell>
          <cell r="H35">
            <v>10.08</v>
          </cell>
          <cell r="J35">
            <v>29.880000000000003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29.275000000000002</v>
          </cell>
          <cell r="C5">
            <v>37</v>
          </cell>
          <cell r="D5">
            <v>22.7</v>
          </cell>
          <cell r="E5">
            <v>59.25</v>
          </cell>
          <cell r="F5">
            <v>87</v>
          </cell>
          <cell r="G5">
            <v>24</v>
          </cell>
          <cell r="H5">
            <v>1.08</v>
          </cell>
          <cell r="J5">
            <v>29.16</v>
          </cell>
          <cell r="K5">
            <v>0</v>
          </cell>
        </row>
        <row r="6">
          <cell r="B6">
            <v>26.087499999999995</v>
          </cell>
          <cell r="C6">
            <v>32.799999999999997</v>
          </cell>
          <cell r="D6">
            <v>23.2</v>
          </cell>
          <cell r="E6">
            <v>74.125</v>
          </cell>
          <cell r="F6">
            <v>90</v>
          </cell>
          <cell r="G6">
            <v>35</v>
          </cell>
          <cell r="H6">
            <v>10.8</v>
          </cell>
          <cell r="J6">
            <v>50.76</v>
          </cell>
          <cell r="K6">
            <v>0.6</v>
          </cell>
        </row>
        <row r="7">
          <cell r="B7">
            <v>25.979166666666668</v>
          </cell>
          <cell r="C7">
            <v>34</v>
          </cell>
          <cell r="D7">
            <v>21.3</v>
          </cell>
          <cell r="E7">
            <v>79.666666666666671</v>
          </cell>
          <cell r="F7">
            <v>100</v>
          </cell>
          <cell r="G7">
            <v>46</v>
          </cell>
          <cell r="H7">
            <v>1.4400000000000002</v>
          </cell>
          <cell r="J7">
            <v>24.840000000000003</v>
          </cell>
          <cell r="K7">
            <v>0.8</v>
          </cell>
        </row>
        <row r="8">
          <cell r="B8">
            <v>26.841666666666669</v>
          </cell>
          <cell r="C8">
            <v>33.6</v>
          </cell>
          <cell r="D8">
            <v>21.9</v>
          </cell>
          <cell r="E8">
            <v>67.25</v>
          </cell>
          <cell r="F8">
            <v>96</v>
          </cell>
          <cell r="G8">
            <v>30</v>
          </cell>
          <cell r="H8">
            <v>5.4</v>
          </cell>
          <cell r="J8">
            <v>24.48</v>
          </cell>
          <cell r="K8">
            <v>0.2</v>
          </cell>
        </row>
        <row r="9">
          <cell r="B9">
            <v>26.333333333333332</v>
          </cell>
          <cell r="C9">
            <v>35.200000000000003</v>
          </cell>
          <cell r="D9">
            <v>18.100000000000001</v>
          </cell>
          <cell r="E9">
            <v>50.5</v>
          </cell>
          <cell r="F9">
            <v>84</v>
          </cell>
          <cell r="G9">
            <v>19</v>
          </cell>
          <cell r="H9">
            <v>6.12</v>
          </cell>
          <cell r="J9">
            <v>43.92</v>
          </cell>
          <cell r="K9">
            <v>0</v>
          </cell>
        </row>
        <row r="10">
          <cell r="B10">
            <v>26.00833333333334</v>
          </cell>
          <cell r="C10">
            <v>34.4</v>
          </cell>
          <cell r="D10">
            <v>16.8</v>
          </cell>
          <cell r="E10">
            <v>48.75</v>
          </cell>
          <cell r="F10">
            <v>84</v>
          </cell>
          <cell r="G10">
            <v>21</v>
          </cell>
          <cell r="H10">
            <v>2.8800000000000003</v>
          </cell>
          <cell r="J10">
            <v>24.840000000000003</v>
          </cell>
          <cell r="K10">
            <v>0</v>
          </cell>
        </row>
        <row r="11">
          <cell r="B11">
            <v>27.099999999999998</v>
          </cell>
          <cell r="C11">
            <v>36.799999999999997</v>
          </cell>
          <cell r="D11">
            <v>18.600000000000001</v>
          </cell>
          <cell r="E11">
            <v>49</v>
          </cell>
          <cell r="F11">
            <v>85</v>
          </cell>
          <cell r="G11">
            <v>21</v>
          </cell>
          <cell r="H11">
            <v>3.9600000000000004</v>
          </cell>
          <cell r="J11">
            <v>28.8</v>
          </cell>
          <cell r="K11">
            <v>0</v>
          </cell>
        </row>
        <row r="12">
          <cell r="B12">
            <v>28.504166666666659</v>
          </cell>
          <cell r="C12">
            <v>37</v>
          </cell>
          <cell r="D12">
            <v>20.399999999999999</v>
          </cell>
          <cell r="E12">
            <v>43.833333333333336</v>
          </cell>
          <cell r="F12">
            <v>73</v>
          </cell>
          <cell r="G12">
            <v>21</v>
          </cell>
          <cell r="H12">
            <v>3.6</v>
          </cell>
          <cell r="J12">
            <v>26.64</v>
          </cell>
          <cell r="K12">
            <v>0</v>
          </cell>
        </row>
        <row r="13">
          <cell r="B13">
            <v>28.716666666666665</v>
          </cell>
          <cell r="C13">
            <v>37.4</v>
          </cell>
          <cell r="D13">
            <v>21.4</v>
          </cell>
          <cell r="E13">
            <v>51.375</v>
          </cell>
          <cell r="F13">
            <v>80</v>
          </cell>
          <cell r="G13">
            <v>23</v>
          </cell>
          <cell r="H13">
            <v>2.52</v>
          </cell>
          <cell r="J13">
            <v>24.840000000000003</v>
          </cell>
          <cell r="K13">
            <v>0</v>
          </cell>
        </row>
        <row r="14">
          <cell r="B14">
            <v>28.629166666666659</v>
          </cell>
          <cell r="C14">
            <v>37.299999999999997</v>
          </cell>
          <cell r="D14">
            <v>23</v>
          </cell>
          <cell r="E14">
            <v>58.75</v>
          </cell>
          <cell r="F14">
            <v>78</v>
          </cell>
          <cell r="G14">
            <v>29</v>
          </cell>
          <cell r="H14">
            <v>19.8</v>
          </cell>
          <cell r="J14">
            <v>43.92</v>
          </cell>
          <cell r="K14">
            <v>0</v>
          </cell>
        </row>
        <row r="15">
          <cell r="B15">
            <v>28.908333333333335</v>
          </cell>
          <cell r="C15">
            <v>35.9</v>
          </cell>
          <cell r="D15">
            <v>22.8</v>
          </cell>
          <cell r="E15">
            <v>58.541666666666664</v>
          </cell>
          <cell r="F15">
            <v>87</v>
          </cell>
          <cell r="G15">
            <v>25</v>
          </cell>
          <cell r="H15">
            <v>11.16</v>
          </cell>
          <cell r="J15">
            <v>36.36</v>
          </cell>
          <cell r="K15">
            <v>0</v>
          </cell>
        </row>
        <row r="16">
          <cell r="B16">
            <v>28.620833333333337</v>
          </cell>
          <cell r="C16">
            <v>35.9</v>
          </cell>
          <cell r="D16">
            <v>21.4</v>
          </cell>
          <cell r="E16">
            <v>50.5</v>
          </cell>
          <cell r="F16">
            <v>73</v>
          </cell>
          <cell r="G16">
            <v>24</v>
          </cell>
          <cell r="H16">
            <v>0</v>
          </cell>
          <cell r="J16">
            <v>33.480000000000004</v>
          </cell>
          <cell r="K16">
            <v>0</v>
          </cell>
        </row>
        <row r="17">
          <cell r="B17">
            <v>28.262499999999999</v>
          </cell>
          <cell r="C17">
            <v>35.200000000000003</v>
          </cell>
          <cell r="D17">
            <v>23</v>
          </cell>
          <cell r="E17">
            <v>58.333333333333336</v>
          </cell>
          <cell r="F17">
            <v>80</v>
          </cell>
          <cell r="G17">
            <v>34</v>
          </cell>
          <cell r="H17">
            <v>8.64</v>
          </cell>
          <cell r="J17">
            <v>32.76</v>
          </cell>
          <cell r="K17">
            <v>0</v>
          </cell>
        </row>
        <row r="18">
          <cell r="B18">
            <v>27.716666666666669</v>
          </cell>
          <cell r="C18">
            <v>33.799999999999997</v>
          </cell>
          <cell r="D18">
            <v>22.5</v>
          </cell>
          <cell r="E18">
            <v>62.125</v>
          </cell>
          <cell r="F18">
            <v>83</v>
          </cell>
          <cell r="G18">
            <v>41</v>
          </cell>
          <cell r="H18">
            <v>11.520000000000001</v>
          </cell>
          <cell r="J18">
            <v>41.76</v>
          </cell>
          <cell r="K18">
            <v>0</v>
          </cell>
        </row>
        <row r="19">
          <cell r="B19">
            <v>27.3125</v>
          </cell>
          <cell r="C19">
            <v>34.700000000000003</v>
          </cell>
          <cell r="D19">
            <v>21.5</v>
          </cell>
          <cell r="E19">
            <v>60.958333333333336</v>
          </cell>
          <cell r="F19">
            <v>90</v>
          </cell>
          <cell r="G19">
            <v>33</v>
          </cell>
          <cell r="H19">
            <v>13.68</v>
          </cell>
          <cell r="J19">
            <v>31.680000000000003</v>
          </cell>
          <cell r="K19">
            <v>0</v>
          </cell>
        </row>
        <row r="20">
          <cell r="B20">
            <v>28.658333333333328</v>
          </cell>
          <cell r="C20">
            <v>37.1</v>
          </cell>
          <cell r="D20">
            <v>21.7</v>
          </cell>
          <cell r="E20">
            <v>58.166666666666664</v>
          </cell>
          <cell r="F20">
            <v>85</v>
          </cell>
          <cell r="G20">
            <v>29</v>
          </cell>
          <cell r="H20">
            <v>1.08</v>
          </cell>
          <cell r="J20">
            <v>29.16</v>
          </cell>
          <cell r="K20">
            <v>0</v>
          </cell>
        </row>
        <row r="21">
          <cell r="B21">
            <v>29.970833333333328</v>
          </cell>
          <cell r="C21">
            <v>36.9</v>
          </cell>
          <cell r="D21">
            <v>24.1</v>
          </cell>
          <cell r="E21">
            <v>58.875</v>
          </cell>
          <cell r="F21">
            <v>88</v>
          </cell>
          <cell r="G21">
            <v>32</v>
          </cell>
          <cell r="H21">
            <v>5.4</v>
          </cell>
          <cell r="J21">
            <v>25.2</v>
          </cell>
          <cell r="K21">
            <v>0</v>
          </cell>
        </row>
        <row r="22">
          <cell r="B22">
            <v>27.933333333333341</v>
          </cell>
          <cell r="C22">
            <v>34.299999999999997</v>
          </cell>
          <cell r="D22">
            <v>23.8</v>
          </cell>
          <cell r="E22">
            <v>71.666666666666671</v>
          </cell>
          <cell r="F22">
            <v>91</v>
          </cell>
          <cell r="G22">
            <v>46</v>
          </cell>
          <cell r="H22">
            <v>4.6800000000000006</v>
          </cell>
          <cell r="J22">
            <v>40.680000000000007</v>
          </cell>
          <cell r="K22">
            <v>0</v>
          </cell>
        </row>
        <row r="23">
          <cell r="B23">
            <v>27.3125</v>
          </cell>
          <cell r="C23">
            <v>34.4</v>
          </cell>
          <cell r="D23">
            <v>23.4</v>
          </cell>
          <cell r="E23">
            <v>75.041666666666671</v>
          </cell>
          <cell r="F23">
            <v>96</v>
          </cell>
          <cell r="G23">
            <v>42</v>
          </cell>
          <cell r="H23">
            <v>0.72000000000000008</v>
          </cell>
          <cell r="J23">
            <v>25.92</v>
          </cell>
          <cell r="K23">
            <v>0</v>
          </cell>
        </row>
        <row r="24">
          <cell r="B24">
            <v>24.829166666666669</v>
          </cell>
          <cell r="C24">
            <v>30.8</v>
          </cell>
          <cell r="D24">
            <v>21.6</v>
          </cell>
          <cell r="E24">
            <v>85.75</v>
          </cell>
          <cell r="F24">
            <v>100</v>
          </cell>
          <cell r="G24">
            <v>57</v>
          </cell>
          <cell r="H24">
            <v>16.2</v>
          </cell>
          <cell r="J24">
            <v>37.080000000000005</v>
          </cell>
          <cell r="K24">
            <v>28.000000000000004</v>
          </cell>
        </row>
        <row r="25">
          <cell r="B25">
            <v>26.454166666666669</v>
          </cell>
          <cell r="C25">
            <v>32.5</v>
          </cell>
          <cell r="D25">
            <v>22.8</v>
          </cell>
          <cell r="E25">
            <v>80.166666666666671</v>
          </cell>
          <cell r="F25">
            <v>94</v>
          </cell>
          <cell r="G25">
            <v>50</v>
          </cell>
          <cell r="H25">
            <v>1.8</v>
          </cell>
          <cell r="J25">
            <v>25.2</v>
          </cell>
          <cell r="K25">
            <v>0</v>
          </cell>
        </row>
        <row r="26">
          <cell r="B26">
            <v>27.483333333333338</v>
          </cell>
          <cell r="C26">
            <v>34.1</v>
          </cell>
          <cell r="D26">
            <v>22.6</v>
          </cell>
          <cell r="E26">
            <v>72.708333333333329</v>
          </cell>
          <cell r="F26">
            <v>92</v>
          </cell>
          <cell r="G26">
            <v>43</v>
          </cell>
          <cell r="H26">
            <v>1.4400000000000002</v>
          </cell>
          <cell r="J26">
            <v>28.8</v>
          </cell>
          <cell r="K26">
            <v>0</v>
          </cell>
        </row>
        <row r="27">
          <cell r="B27">
            <v>26.595833333333331</v>
          </cell>
          <cell r="C27">
            <v>34.299999999999997</v>
          </cell>
          <cell r="D27">
            <v>22.8</v>
          </cell>
          <cell r="E27">
            <v>76.25</v>
          </cell>
          <cell r="F27">
            <v>93</v>
          </cell>
          <cell r="G27">
            <v>49</v>
          </cell>
          <cell r="H27">
            <v>9.3600000000000012</v>
          </cell>
          <cell r="J27">
            <v>41.04</v>
          </cell>
          <cell r="K27">
            <v>3.4000000000000004</v>
          </cell>
        </row>
        <row r="28">
          <cell r="B28">
            <v>26.741666666666664</v>
          </cell>
          <cell r="C28">
            <v>34.700000000000003</v>
          </cell>
          <cell r="D28">
            <v>21.3</v>
          </cell>
          <cell r="E28">
            <v>74.125</v>
          </cell>
          <cell r="F28">
            <v>96</v>
          </cell>
          <cell r="G28">
            <v>38</v>
          </cell>
          <cell r="H28">
            <v>5.7600000000000007</v>
          </cell>
          <cell r="J28">
            <v>26.64</v>
          </cell>
          <cell r="K28">
            <v>0</v>
          </cell>
        </row>
        <row r="29">
          <cell r="B29">
            <v>27.979166666666671</v>
          </cell>
          <cell r="C29">
            <v>37.799999999999997</v>
          </cell>
          <cell r="D29">
            <v>22.7</v>
          </cell>
          <cell r="E29">
            <v>68.541666666666671</v>
          </cell>
          <cell r="F29">
            <v>91</v>
          </cell>
          <cell r="G29">
            <v>31</v>
          </cell>
          <cell r="H29">
            <v>26.64</v>
          </cell>
          <cell r="J29">
            <v>60.12</v>
          </cell>
          <cell r="K29">
            <v>5.2</v>
          </cell>
        </row>
        <row r="30">
          <cell r="B30">
            <v>24.279166666666669</v>
          </cell>
          <cell r="C30">
            <v>34.299999999999997</v>
          </cell>
          <cell r="D30">
            <v>20.8</v>
          </cell>
          <cell r="E30">
            <v>86.458333333333329</v>
          </cell>
          <cell r="F30">
            <v>100</v>
          </cell>
          <cell r="G30">
            <v>46</v>
          </cell>
          <cell r="H30">
            <v>7.5600000000000005</v>
          </cell>
          <cell r="J30">
            <v>48.6</v>
          </cell>
          <cell r="K30">
            <v>3.2</v>
          </cell>
        </row>
        <row r="31">
          <cell r="B31">
            <v>24.25833333333334</v>
          </cell>
          <cell r="C31">
            <v>32.5</v>
          </cell>
          <cell r="D31">
            <v>21.7</v>
          </cell>
          <cell r="E31">
            <v>89.375</v>
          </cell>
          <cell r="F31">
            <v>100</v>
          </cell>
          <cell r="G31">
            <v>57</v>
          </cell>
          <cell r="H31">
            <v>19.079999999999998</v>
          </cell>
          <cell r="J31">
            <v>65.52</v>
          </cell>
          <cell r="K31">
            <v>16.8</v>
          </cell>
        </row>
        <row r="32">
          <cell r="B32">
            <v>23.858333333333334</v>
          </cell>
          <cell r="C32">
            <v>31.4</v>
          </cell>
          <cell r="D32">
            <v>21.4</v>
          </cell>
          <cell r="E32">
            <v>89.75</v>
          </cell>
          <cell r="F32">
            <v>100</v>
          </cell>
          <cell r="G32">
            <v>64</v>
          </cell>
          <cell r="H32">
            <v>13.32</v>
          </cell>
          <cell r="J32">
            <v>41.76</v>
          </cell>
          <cell r="K32">
            <v>0.8</v>
          </cell>
        </row>
        <row r="33">
          <cell r="B33">
            <v>26.008333333333336</v>
          </cell>
          <cell r="C33">
            <v>32.6</v>
          </cell>
          <cell r="D33">
            <v>21.4</v>
          </cell>
          <cell r="E33">
            <v>77.958333333333329</v>
          </cell>
          <cell r="F33">
            <v>95</v>
          </cell>
          <cell r="G33">
            <v>49</v>
          </cell>
          <cell r="H33">
            <v>11.520000000000001</v>
          </cell>
          <cell r="J33">
            <v>31.680000000000003</v>
          </cell>
          <cell r="K33">
            <v>0.2</v>
          </cell>
        </row>
        <row r="34">
          <cell r="B34">
            <v>25.920833333333334</v>
          </cell>
          <cell r="C34">
            <v>32.1</v>
          </cell>
          <cell r="D34">
            <v>22</v>
          </cell>
          <cell r="E34">
            <v>77.041666666666671</v>
          </cell>
          <cell r="F34">
            <v>94</v>
          </cell>
          <cell r="G34">
            <v>50</v>
          </cell>
          <cell r="H34">
            <v>4.32</v>
          </cell>
          <cell r="J34">
            <v>37.440000000000005</v>
          </cell>
          <cell r="K34">
            <v>7</v>
          </cell>
        </row>
        <row r="35">
          <cell r="B35">
            <v>25.829166666666666</v>
          </cell>
          <cell r="C35">
            <v>32.4</v>
          </cell>
          <cell r="D35">
            <v>21.3</v>
          </cell>
          <cell r="E35">
            <v>80.625</v>
          </cell>
          <cell r="F35">
            <v>100</v>
          </cell>
          <cell r="G35">
            <v>51</v>
          </cell>
          <cell r="H35">
            <v>0.72000000000000008</v>
          </cell>
          <cell r="J35">
            <v>39.24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27.708333333333329</v>
          </cell>
          <cell r="C5">
            <v>36.5</v>
          </cell>
          <cell r="D5">
            <v>20.100000000000001</v>
          </cell>
          <cell r="E5">
            <v>63</v>
          </cell>
          <cell r="F5">
            <v>96</v>
          </cell>
          <cell r="G5">
            <v>27</v>
          </cell>
          <cell r="H5">
            <v>14.4</v>
          </cell>
          <cell r="J5">
            <v>47.16</v>
          </cell>
          <cell r="K5">
            <v>0</v>
          </cell>
        </row>
        <row r="6">
          <cell r="B6">
            <v>24.8125</v>
          </cell>
          <cell r="C6">
            <v>30.8</v>
          </cell>
          <cell r="D6">
            <v>22.4</v>
          </cell>
          <cell r="E6">
            <v>80.666666666666671</v>
          </cell>
          <cell r="F6">
            <v>95</v>
          </cell>
          <cell r="G6">
            <v>55</v>
          </cell>
          <cell r="H6">
            <v>29.52</v>
          </cell>
          <cell r="J6">
            <v>52.56</v>
          </cell>
          <cell r="K6">
            <v>1.2</v>
          </cell>
        </row>
        <row r="7">
          <cell r="B7">
            <v>26.266666666666666</v>
          </cell>
          <cell r="C7">
            <v>34.299999999999997</v>
          </cell>
          <cell r="D7">
            <v>19.8</v>
          </cell>
          <cell r="E7">
            <v>76.416666666666671</v>
          </cell>
          <cell r="F7">
            <v>98</v>
          </cell>
          <cell r="G7">
            <v>41</v>
          </cell>
          <cell r="H7">
            <v>18</v>
          </cell>
          <cell r="J7">
            <v>30.6</v>
          </cell>
          <cell r="K7">
            <v>0.2</v>
          </cell>
        </row>
        <row r="8">
          <cell r="B8">
            <v>26.412500000000005</v>
          </cell>
          <cell r="C8">
            <v>33.6</v>
          </cell>
          <cell r="D8">
            <v>20.9</v>
          </cell>
          <cell r="E8">
            <v>69</v>
          </cell>
          <cell r="F8">
            <v>97</v>
          </cell>
          <cell r="G8">
            <v>31</v>
          </cell>
          <cell r="H8">
            <v>18</v>
          </cell>
          <cell r="J8">
            <v>30.6</v>
          </cell>
          <cell r="K8">
            <v>0.60000000000000009</v>
          </cell>
        </row>
        <row r="9">
          <cell r="B9">
            <v>25.787500000000005</v>
          </cell>
          <cell r="C9">
            <v>34.4</v>
          </cell>
          <cell r="D9">
            <v>18.600000000000001</v>
          </cell>
          <cell r="E9">
            <v>47.583333333333336</v>
          </cell>
          <cell r="F9">
            <v>80</v>
          </cell>
          <cell r="G9">
            <v>16</v>
          </cell>
          <cell r="H9">
            <v>23.759999999999998</v>
          </cell>
          <cell r="J9">
            <v>37.800000000000004</v>
          </cell>
          <cell r="K9">
            <v>0</v>
          </cell>
        </row>
        <row r="10">
          <cell r="B10">
            <v>25.674999999999994</v>
          </cell>
          <cell r="C10">
            <v>34.9</v>
          </cell>
          <cell r="D10">
            <v>15.3</v>
          </cell>
          <cell r="E10">
            <v>45.708333333333336</v>
          </cell>
          <cell r="F10">
            <v>82</v>
          </cell>
          <cell r="G10">
            <v>20</v>
          </cell>
          <cell r="H10">
            <v>15.48</v>
          </cell>
          <cell r="J10">
            <v>30.240000000000002</v>
          </cell>
          <cell r="K10">
            <v>0</v>
          </cell>
        </row>
        <row r="11">
          <cell r="B11">
            <v>26.658333333333331</v>
          </cell>
          <cell r="C11">
            <v>36.6</v>
          </cell>
          <cell r="D11">
            <v>17.100000000000001</v>
          </cell>
          <cell r="E11">
            <v>48.5</v>
          </cell>
          <cell r="F11">
            <v>83</v>
          </cell>
          <cell r="G11">
            <v>20</v>
          </cell>
          <cell r="H11">
            <v>16.2</v>
          </cell>
          <cell r="J11">
            <v>29.52</v>
          </cell>
          <cell r="K11">
            <v>0</v>
          </cell>
        </row>
        <row r="12">
          <cell r="B12">
            <v>27.875</v>
          </cell>
          <cell r="C12">
            <v>36.5</v>
          </cell>
          <cell r="D12">
            <v>19.3</v>
          </cell>
          <cell r="E12">
            <v>43.583333333333336</v>
          </cell>
          <cell r="F12">
            <v>78</v>
          </cell>
          <cell r="G12">
            <v>24</v>
          </cell>
          <cell r="H12">
            <v>18.36</v>
          </cell>
          <cell r="J12">
            <v>38.159999999999997</v>
          </cell>
          <cell r="K12">
            <v>0</v>
          </cell>
        </row>
        <row r="13">
          <cell r="B13">
            <v>27.912499999999994</v>
          </cell>
          <cell r="C13">
            <v>37.200000000000003</v>
          </cell>
          <cell r="D13">
            <v>19.3</v>
          </cell>
          <cell r="E13">
            <v>48.083333333333336</v>
          </cell>
          <cell r="F13">
            <v>78</v>
          </cell>
          <cell r="G13">
            <v>24</v>
          </cell>
          <cell r="H13">
            <v>14.76</v>
          </cell>
          <cell r="J13">
            <v>33.119999999999997</v>
          </cell>
          <cell r="K13">
            <v>0</v>
          </cell>
        </row>
        <row r="14">
          <cell r="B14">
            <v>28.316666666666663</v>
          </cell>
          <cell r="C14">
            <v>37.799999999999997</v>
          </cell>
          <cell r="D14">
            <v>20.3</v>
          </cell>
          <cell r="E14">
            <v>55.958333333333336</v>
          </cell>
          <cell r="F14">
            <v>84</v>
          </cell>
          <cell r="G14">
            <v>23</v>
          </cell>
          <cell r="H14">
            <v>21.6</v>
          </cell>
          <cell r="J14">
            <v>39.6</v>
          </cell>
          <cell r="K14">
            <v>0</v>
          </cell>
        </row>
        <row r="15">
          <cell r="B15">
            <v>28.25</v>
          </cell>
          <cell r="C15">
            <v>36.6</v>
          </cell>
          <cell r="D15">
            <v>21.7</v>
          </cell>
          <cell r="E15">
            <v>54.791666666666664</v>
          </cell>
          <cell r="F15">
            <v>89</v>
          </cell>
          <cell r="G15">
            <v>22</v>
          </cell>
          <cell r="H15">
            <v>23.759999999999998</v>
          </cell>
          <cell r="J15">
            <v>46.800000000000004</v>
          </cell>
          <cell r="K15">
            <v>0</v>
          </cell>
        </row>
        <row r="16">
          <cell r="B16">
            <v>27.904166666666665</v>
          </cell>
          <cell r="C16">
            <v>36.1</v>
          </cell>
          <cell r="D16">
            <v>20.7</v>
          </cell>
          <cell r="E16">
            <v>45.125</v>
          </cell>
          <cell r="F16">
            <v>66</v>
          </cell>
          <cell r="G16">
            <v>23</v>
          </cell>
          <cell r="H16">
            <v>15.120000000000001</v>
          </cell>
          <cell r="J16">
            <v>34.200000000000003</v>
          </cell>
          <cell r="K16">
            <v>0</v>
          </cell>
        </row>
        <row r="17">
          <cell r="B17">
            <v>27.137500000000003</v>
          </cell>
          <cell r="C17">
            <v>35.1</v>
          </cell>
          <cell r="D17">
            <v>21.2</v>
          </cell>
          <cell r="E17">
            <v>58.75</v>
          </cell>
          <cell r="F17">
            <v>88</v>
          </cell>
          <cell r="G17">
            <v>34</v>
          </cell>
          <cell r="H17">
            <v>23.759999999999998</v>
          </cell>
          <cell r="J17">
            <v>43.2</v>
          </cell>
          <cell r="K17">
            <v>0</v>
          </cell>
        </row>
        <row r="18">
          <cell r="B18">
            <v>26.229166666666668</v>
          </cell>
          <cell r="C18">
            <v>33.5</v>
          </cell>
          <cell r="D18">
            <v>20.100000000000001</v>
          </cell>
          <cell r="E18">
            <v>69</v>
          </cell>
          <cell r="F18">
            <v>93</v>
          </cell>
          <cell r="G18">
            <v>41</v>
          </cell>
          <cell r="H18">
            <v>21.240000000000002</v>
          </cell>
          <cell r="J18">
            <v>35.64</v>
          </cell>
          <cell r="K18">
            <v>0</v>
          </cell>
        </row>
        <row r="19">
          <cell r="B19">
            <v>25.537499999999998</v>
          </cell>
          <cell r="C19">
            <v>34.6</v>
          </cell>
          <cell r="D19">
            <v>20.3</v>
          </cell>
          <cell r="E19">
            <v>68.833333333333329</v>
          </cell>
          <cell r="F19">
            <v>93</v>
          </cell>
          <cell r="G19">
            <v>37</v>
          </cell>
          <cell r="H19">
            <v>22.68</v>
          </cell>
          <cell r="J19">
            <v>45.72</v>
          </cell>
          <cell r="K19">
            <v>3.4</v>
          </cell>
        </row>
        <row r="20">
          <cell r="B20">
            <v>26.633333333333336</v>
          </cell>
          <cell r="C20">
            <v>36.6</v>
          </cell>
          <cell r="D20">
            <v>19.7</v>
          </cell>
          <cell r="E20">
            <v>66.75</v>
          </cell>
          <cell r="F20">
            <v>95</v>
          </cell>
          <cell r="G20">
            <v>31</v>
          </cell>
          <cell r="H20">
            <v>18.720000000000002</v>
          </cell>
          <cell r="J20">
            <v>32.4</v>
          </cell>
          <cell r="K20">
            <v>0.2</v>
          </cell>
        </row>
        <row r="21">
          <cell r="B21">
            <v>28.020833333333339</v>
          </cell>
          <cell r="C21">
            <v>37.799999999999997</v>
          </cell>
          <cell r="D21">
            <v>21.7</v>
          </cell>
          <cell r="E21">
            <v>63.833333333333336</v>
          </cell>
          <cell r="F21">
            <v>93</v>
          </cell>
          <cell r="G21">
            <v>30</v>
          </cell>
          <cell r="H21">
            <v>20.88</v>
          </cell>
          <cell r="J21">
            <v>36.72</v>
          </cell>
          <cell r="K21">
            <v>0</v>
          </cell>
        </row>
        <row r="22">
          <cell r="B22">
            <v>25.720833333333342</v>
          </cell>
          <cell r="C22">
            <v>36.799999999999997</v>
          </cell>
          <cell r="D22">
            <v>22.2</v>
          </cell>
          <cell r="E22">
            <v>81.041666666666671</v>
          </cell>
          <cell r="F22">
            <v>97</v>
          </cell>
          <cell r="G22">
            <v>39</v>
          </cell>
          <cell r="H22">
            <v>19.079999999999998</v>
          </cell>
          <cell r="J22">
            <v>53.64</v>
          </cell>
          <cell r="K22">
            <v>19.200000000000003</v>
          </cell>
        </row>
        <row r="23">
          <cell r="B23">
            <v>25.279166666666665</v>
          </cell>
          <cell r="C23">
            <v>33.200000000000003</v>
          </cell>
          <cell r="D23">
            <v>21.8</v>
          </cell>
          <cell r="E23">
            <v>84.708333333333329</v>
          </cell>
          <cell r="F23">
            <v>98</v>
          </cell>
          <cell r="G23">
            <v>49</v>
          </cell>
          <cell r="H23">
            <v>17.28</v>
          </cell>
          <cell r="J23">
            <v>28.8</v>
          </cell>
          <cell r="K23">
            <v>0.60000000000000009</v>
          </cell>
        </row>
        <row r="24">
          <cell r="B24">
            <v>24.008333333333329</v>
          </cell>
          <cell r="C24">
            <v>27.9</v>
          </cell>
          <cell r="D24">
            <v>21.5</v>
          </cell>
          <cell r="E24">
            <v>86.541666666666671</v>
          </cell>
          <cell r="F24">
            <v>98</v>
          </cell>
          <cell r="G24">
            <v>68</v>
          </cell>
          <cell r="H24">
            <v>21.6</v>
          </cell>
          <cell r="J24">
            <v>45.72</v>
          </cell>
          <cell r="K24">
            <v>5.2</v>
          </cell>
        </row>
        <row r="25">
          <cell r="B25">
            <v>25.541666666666661</v>
          </cell>
          <cell r="C25">
            <v>31.8</v>
          </cell>
          <cell r="D25">
            <v>21.3</v>
          </cell>
          <cell r="E25">
            <v>79.166666666666671</v>
          </cell>
          <cell r="F25">
            <v>98</v>
          </cell>
          <cell r="G25">
            <v>48</v>
          </cell>
          <cell r="H25">
            <v>20.88</v>
          </cell>
          <cell r="J25">
            <v>36.72</v>
          </cell>
          <cell r="K25">
            <v>0.6</v>
          </cell>
        </row>
        <row r="26">
          <cell r="B26">
            <v>26.241666666666664</v>
          </cell>
          <cell r="C26">
            <v>33.5</v>
          </cell>
          <cell r="D26">
            <v>20.8</v>
          </cell>
          <cell r="E26">
            <v>76.25</v>
          </cell>
          <cell r="F26">
            <v>97</v>
          </cell>
          <cell r="G26">
            <v>45</v>
          </cell>
          <cell r="H26">
            <v>20.52</v>
          </cell>
          <cell r="J26">
            <v>36.36</v>
          </cell>
          <cell r="K26">
            <v>0.2</v>
          </cell>
        </row>
        <row r="27">
          <cell r="B27">
            <v>24.791666666666668</v>
          </cell>
          <cell r="C27">
            <v>33.299999999999997</v>
          </cell>
          <cell r="D27">
            <v>21</v>
          </cell>
          <cell r="E27">
            <v>82.041666666666671</v>
          </cell>
          <cell r="F27">
            <v>98</v>
          </cell>
          <cell r="G27">
            <v>48</v>
          </cell>
          <cell r="H27">
            <v>18.720000000000002</v>
          </cell>
          <cell r="J27">
            <v>54.36</v>
          </cell>
          <cell r="K27">
            <v>31.4</v>
          </cell>
        </row>
        <row r="28">
          <cell r="B28">
            <v>25.370833333333334</v>
          </cell>
          <cell r="C28">
            <v>33.4</v>
          </cell>
          <cell r="D28">
            <v>19.899999999999999</v>
          </cell>
          <cell r="E28">
            <v>78.75</v>
          </cell>
          <cell r="F28">
            <v>99</v>
          </cell>
          <cell r="G28">
            <v>41</v>
          </cell>
          <cell r="H28">
            <v>17.64</v>
          </cell>
          <cell r="J28">
            <v>33.840000000000003</v>
          </cell>
          <cell r="K28">
            <v>0.2</v>
          </cell>
        </row>
        <row r="29">
          <cell r="B29">
            <v>27.795833333333334</v>
          </cell>
          <cell r="C29">
            <v>36.6</v>
          </cell>
          <cell r="D29">
            <v>22.1</v>
          </cell>
          <cell r="E29">
            <v>69.791666666666671</v>
          </cell>
          <cell r="F29">
            <v>94</v>
          </cell>
          <cell r="G29">
            <v>30</v>
          </cell>
          <cell r="H29">
            <v>34.200000000000003</v>
          </cell>
          <cell r="J29">
            <v>64.44</v>
          </cell>
          <cell r="K29">
            <v>0</v>
          </cell>
        </row>
        <row r="30">
          <cell r="B30">
            <v>23.820833333333336</v>
          </cell>
          <cell r="C30">
            <v>33.299999999999997</v>
          </cell>
          <cell r="D30">
            <v>20.100000000000001</v>
          </cell>
          <cell r="E30">
            <v>85.541666666666671</v>
          </cell>
          <cell r="F30">
            <v>98</v>
          </cell>
          <cell r="G30">
            <v>49</v>
          </cell>
          <cell r="H30">
            <v>17.64</v>
          </cell>
          <cell r="J30">
            <v>67.319999999999993</v>
          </cell>
          <cell r="K30">
            <v>5</v>
          </cell>
        </row>
        <row r="31">
          <cell r="B31">
            <v>23.804166666666664</v>
          </cell>
          <cell r="C31">
            <v>32.1</v>
          </cell>
          <cell r="D31">
            <v>21.4</v>
          </cell>
          <cell r="E31">
            <v>89.208333333333329</v>
          </cell>
          <cell r="F31">
            <v>98</v>
          </cell>
          <cell r="G31">
            <v>57</v>
          </cell>
          <cell r="H31">
            <v>25.2</v>
          </cell>
          <cell r="J31">
            <v>87.48</v>
          </cell>
          <cell r="K31">
            <v>5</v>
          </cell>
        </row>
        <row r="32">
          <cell r="B32">
            <v>23.2</v>
          </cell>
          <cell r="C32">
            <v>31.7</v>
          </cell>
          <cell r="D32">
            <v>20.7</v>
          </cell>
          <cell r="E32">
            <v>90.333333333333329</v>
          </cell>
          <cell r="F32">
            <v>99</v>
          </cell>
          <cell r="G32">
            <v>61</v>
          </cell>
          <cell r="H32">
            <v>21.6</v>
          </cell>
          <cell r="J32">
            <v>47.519999999999996</v>
          </cell>
          <cell r="K32">
            <v>1.4000000000000001</v>
          </cell>
        </row>
        <row r="33">
          <cell r="B33">
            <v>25.037499999999998</v>
          </cell>
          <cell r="C33">
            <v>31.7</v>
          </cell>
          <cell r="D33">
            <v>20.100000000000001</v>
          </cell>
          <cell r="E33">
            <v>76.708333333333329</v>
          </cell>
          <cell r="F33">
            <v>99</v>
          </cell>
          <cell r="G33">
            <v>41</v>
          </cell>
          <cell r="H33">
            <v>28.44</v>
          </cell>
          <cell r="J33">
            <v>42.12</v>
          </cell>
          <cell r="K33">
            <v>0</v>
          </cell>
        </row>
        <row r="34">
          <cell r="B34">
            <v>25.458333333333332</v>
          </cell>
          <cell r="C34">
            <v>31</v>
          </cell>
          <cell r="D34">
            <v>21.4</v>
          </cell>
          <cell r="E34">
            <v>78.25</v>
          </cell>
          <cell r="F34">
            <v>94</v>
          </cell>
          <cell r="G34">
            <v>50</v>
          </cell>
          <cell r="H34">
            <v>11.879999999999999</v>
          </cell>
          <cell r="J34">
            <v>30.6</v>
          </cell>
          <cell r="K34">
            <v>1.4</v>
          </cell>
        </row>
        <row r="35">
          <cell r="B35">
            <v>25.108333333333331</v>
          </cell>
          <cell r="C35">
            <v>32.9</v>
          </cell>
          <cell r="D35">
            <v>19.8</v>
          </cell>
          <cell r="E35">
            <v>80.666666666666671</v>
          </cell>
          <cell r="F35">
            <v>98</v>
          </cell>
          <cell r="G35">
            <v>40</v>
          </cell>
          <cell r="H35">
            <v>22.32</v>
          </cell>
          <cell r="J35">
            <v>42.12</v>
          </cell>
          <cell r="K3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26.787500000000005</v>
          </cell>
          <cell r="C5">
            <v>35.1</v>
          </cell>
          <cell r="D5">
            <v>18.100000000000001</v>
          </cell>
          <cell r="E5">
            <v>68.583333333333329</v>
          </cell>
          <cell r="F5">
            <v>92</v>
          </cell>
          <cell r="G5">
            <v>34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>
            <v>24.158333333333328</v>
          </cell>
          <cell r="C6">
            <v>30.7</v>
          </cell>
          <cell r="D6">
            <v>20.6</v>
          </cell>
          <cell r="E6">
            <v>85.166666666666671</v>
          </cell>
          <cell r="F6">
            <v>96</v>
          </cell>
          <cell r="G6">
            <v>66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>
            <v>25.258333333333336</v>
          </cell>
          <cell r="C7">
            <v>33.5</v>
          </cell>
          <cell r="D7">
            <v>19.3</v>
          </cell>
          <cell r="E7">
            <v>81.083333333333329</v>
          </cell>
          <cell r="F7">
            <v>96</v>
          </cell>
          <cell r="G7">
            <v>52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>
            <v>25.937499999999996</v>
          </cell>
          <cell r="C8">
            <v>32.799999999999997</v>
          </cell>
          <cell r="D8">
            <v>21.2</v>
          </cell>
          <cell r="E8">
            <v>74.875</v>
          </cell>
          <cell r="F8">
            <v>96</v>
          </cell>
          <cell r="G8">
            <v>39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>
            <v>25.550000000000008</v>
          </cell>
          <cell r="C9">
            <v>33.5</v>
          </cell>
          <cell r="D9">
            <v>17.5</v>
          </cell>
          <cell r="E9">
            <v>63.875</v>
          </cell>
          <cell r="F9">
            <v>91</v>
          </cell>
          <cell r="G9">
            <v>33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>
            <v>24.704166666666666</v>
          </cell>
          <cell r="C10">
            <v>34.200000000000003</v>
          </cell>
          <cell r="D10">
            <v>16.100000000000001</v>
          </cell>
          <cell r="E10">
            <v>65.5</v>
          </cell>
          <cell r="F10">
            <v>88</v>
          </cell>
          <cell r="G10">
            <v>32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>
            <v>25.883333333333336</v>
          </cell>
          <cell r="C11">
            <v>34.9</v>
          </cell>
          <cell r="D11">
            <v>17.100000000000001</v>
          </cell>
          <cell r="E11">
            <v>66.208333333333329</v>
          </cell>
          <cell r="F11">
            <v>87</v>
          </cell>
          <cell r="G11">
            <v>33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>
            <v>26.566666666666663</v>
          </cell>
          <cell r="C12">
            <v>35.4</v>
          </cell>
          <cell r="D12">
            <v>18.100000000000001</v>
          </cell>
          <cell r="E12">
            <v>65.541666666666671</v>
          </cell>
          <cell r="F12">
            <v>89</v>
          </cell>
          <cell r="G12">
            <v>34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>
            <v>26.816666666666663</v>
          </cell>
          <cell r="C13">
            <v>36</v>
          </cell>
          <cell r="D13">
            <v>18.399999999999999</v>
          </cell>
          <cell r="E13">
            <v>69.375</v>
          </cell>
          <cell r="F13">
            <v>89</v>
          </cell>
          <cell r="G13">
            <v>40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>
            <v>28.233333333333334</v>
          </cell>
          <cell r="C14">
            <v>36.700000000000003</v>
          </cell>
          <cell r="D14">
            <v>21.6</v>
          </cell>
          <cell r="E14">
            <v>70.541666666666671</v>
          </cell>
          <cell r="F14">
            <v>91</v>
          </cell>
          <cell r="G14">
            <v>40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>
            <v>27.887499999999992</v>
          </cell>
          <cell r="C15">
            <v>36.200000000000003</v>
          </cell>
          <cell r="D15">
            <v>20.7</v>
          </cell>
          <cell r="E15">
            <v>66.416666666666671</v>
          </cell>
          <cell r="F15">
            <v>93</v>
          </cell>
          <cell r="G15">
            <v>32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>
            <v>27.624999999999989</v>
          </cell>
          <cell r="C16">
            <v>35</v>
          </cell>
          <cell r="D16">
            <v>20.100000000000001</v>
          </cell>
          <cell r="E16">
            <v>58.375</v>
          </cell>
          <cell r="F16">
            <v>86</v>
          </cell>
          <cell r="G16">
            <v>34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>
            <v>26.499999999999996</v>
          </cell>
          <cell r="C17">
            <v>34.6</v>
          </cell>
          <cell r="D17">
            <v>19.600000000000001</v>
          </cell>
          <cell r="E17">
            <v>70.958333333333329</v>
          </cell>
          <cell r="F17">
            <v>91</v>
          </cell>
          <cell r="G17">
            <v>32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>
            <v>26.083333333333329</v>
          </cell>
          <cell r="C18">
            <v>34.799999999999997</v>
          </cell>
          <cell r="D18">
            <v>21.5</v>
          </cell>
          <cell r="E18">
            <v>74.5</v>
          </cell>
          <cell r="F18">
            <v>93</v>
          </cell>
          <cell r="G18">
            <v>38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>
            <v>25.429166666666664</v>
          </cell>
          <cell r="C19">
            <v>35.1</v>
          </cell>
          <cell r="D19">
            <v>20.399999999999999</v>
          </cell>
          <cell r="E19">
            <v>74.458333333333329</v>
          </cell>
          <cell r="F19">
            <v>92</v>
          </cell>
          <cell r="G19">
            <v>38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>
            <v>25.887500000000003</v>
          </cell>
          <cell r="C20">
            <v>35.1</v>
          </cell>
          <cell r="D20">
            <v>19</v>
          </cell>
          <cell r="E20">
            <v>72.166666666666671</v>
          </cell>
          <cell r="F20">
            <v>95</v>
          </cell>
          <cell r="G20">
            <v>33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>
            <v>27.375</v>
          </cell>
          <cell r="C21">
            <v>35.700000000000003</v>
          </cell>
          <cell r="D21">
            <v>21.3</v>
          </cell>
          <cell r="E21">
            <v>71.833333333333329</v>
          </cell>
          <cell r="F21">
            <v>92</v>
          </cell>
          <cell r="G21">
            <v>33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>
            <v>25.783333333333335</v>
          </cell>
          <cell r="C22">
            <v>33.799999999999997</v>
          </cell>
          <cell r="D22">
            <v>22</v>
          </cell>
          <cell r="E22">
            <v>80.583333333333329</v>
          </cell>
          <cell r="F22">
            <v>95</v>
          </cell>
          <cell r="G22">
            <v>56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>
            <v>25.620833333333334</v>
          </cell>
          <cell r="C23">
            <v>31.9</v>
          </cell>
          <cell r="D23">
            <v>22.1</v>
          </cell>
          <cell r="E23">
            <v>82.75</v>
          </cell>
          <cell r="F23">
            <v>95</v>
          </cell>
          <cell r="G23">
            <v>56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>
            <v>25.874999999999996</v>
          </cell>
          <cell r="C24">
            <v>31.1</v>
          </cell>
          <cell r="D24">
            <v>21.9</v>
          </cell>
          <cell r="E24">
            <v>80</v>
          </cell>
          <cell r="F24">
            <v>95</v>
          </cell>
          <cell r="G24">
            <v>57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>
            <v>25.658333333333328</v>
          </cell>
          <cell r="C25">
            <v>32.6</v>
          </cell>
          <cell r="D25">
            <v>20.6</v>
          </cell>
          <cell r="E25">
            <v>77.5</v>
          </cell>
          <cell r="F25">
            <v>96</v>
          </cell>
          <cell r="G25">
            <v>51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>
            <v>26.145833333333329</v>
          </cell>
          <cell r="C26">
            <v>33.9</v>
          </cell>
          <cell r="D26">
            <v>21</v>
          </cell>
          <cell r="E26">
            <v>77.041666666666671</v>
          </cell>
          <cell r="F26">
            <v>94</v>
          </cell>
          <cell r="G26">
            <v>47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>
            <v>24.424999999999997</v>
          </cell>
          <cell r="C27">
            <v>33.4</v>
          </cell>
          <cell r="D27">
            <v>20.6</v>
          </cell>
          <cell r="E27">
            <v>84.291666666666671</v>
          </cell>
          <cell r="F27">
            <v>96</v>
          </cell>
          <cell r="G27">
            <v>52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>
            <v>25.412499999999998</v>
          </cell>
          <cell r="C28">
            <v>34.6</v>
          </cell>
          <cell r="D28">
            <v>19.2</v>
          </cell>
          <cell r="E28">
            <v>78.666666666666671</v>
          </cell>
          <cell r="F28">
            <v>96</v>
          </cell>
          <cell r="G28">
            <v>43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>
            <v>27.745833333333326</v>
          </cell>
          <cell r="C29">
            <v>36</v>
          </cell>
          <cell r="D29">
            <v>21.4</v>
          </cell>
          <cell r="E29">
            <v>70.625</v>
          </cell>
          <cell r="F29">
            <v>93</v>
          </cell>
          <cell r="G29">
            <v>39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>
            <v>26.645833333333332</v>
          </cell>
          <cell r="C30">
            <v>35.5</v>
          </cell>
          <cell r="D30">
            <v>20.7</v>
          </cell>
          <cell r="E30">
            <v>75.083333333333329</v>
          </cell>
          <cell r="F30">
            <v>95</v>
          </cell>
          <cell r="G30">
            <v>43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>
            <v>26.037499999999998</v>
          </cell>
          <cell r="C31">
            <v>34</v>
          </cell>
          <cell r="D31">
            <v>22</v>
          </cell>
          <cell r="E31">
            <v>80.583333333333329</v>
          </cell>
          <cell r="F31">
            <v>96</v>
          </cell>
          <cell r="G31">
            <v>49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>
            <v>24.566666666666666</v>
          </cell>
          <cell r="C32">
            <v>34.200000000000003</v>
          </cell>
          <cell r="D32">
            <v>20.9</v>
          </cell>
          <cell r="E32">
            <v>85.083333333333329</v>
          </cell>
          <cell r="F32">
            <v>96</v>
          </cell>
          <cell r="G32">
            <v>47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>
            <v>25.229166666666661</v>
          </cell>
          <cell r="C33">
            <v>32.5</v>
          </cell>
          <cell r="D33">
            <v>19.899999999999999</v>
          </cell>
          <cell r="E33">
            <v>79.083333333333329</v>
          </cell>
          <cell r="F33">
            <v>96</v>
          </cell>
          <cell r="G33">
            <v>39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>
            <v>25.987499999999997</v>
          </cell>
          <cell r="C34">
            <v>33.299999999999997</v>
          </cell>
          <cell r="D34">
            <v>20.399999999999999</v>
          </cell>
          <cell r="E34">
            <v>74</v>
          </cell>
          <cell r="F34">
            <v>92</v>
          </cell>
          <cell r="G34">
            <v>47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>
            <v>26.008333333333336</v>
          </cell>
          <cell r="C35">
            <v>34</v>
          </cell>
          <cell r="D35">
            <v>20.6</v>
          </cell>
          <cell r="E35">
            <v>76.958333333333329</v>
          </cell>
          <cell r="F35">
            <v>95</v>
          </cell>
          <cell r="G35">
            <v>45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28.930434782608696</v>
          </cell>
          <cell r="C5">
            <v>36.5</v>
          </cell>
          <cell r="D5">
            <v>21.9</v>
          </cell>
          <cell r="E5">
            <v>65.130434782608702</v>
          </cell>
          <cell r="F5">
            <v>90</v>
          </cell>
          <cell r="G5">
            <v>36</v>
          </cell>
          <cell r="H5">
            <v>11.16</v>
          </cell>
          <cell r="J5">
            <v>26.64</v>
          </cell>
          <cell r="K5">
            <v>0</v>
          </cell>
        </row>
        <row r="6">
          <cell r="B6">
            <v>27.591666666666672</v>
          </cell>
          <cell r="C6">
            <v>33.6</v>
          </cell>
          <cell r="D6">
            <v>24</v>
          </cell>
          <cell r="E6">
            <v>74</v>
          </cell>
          <cell r="F6">
            <v>89</v>
          </cell>
          <cell r="G6">
            <v>42</v>
          </cell>
          <cell r="H6">
            <v>7.5600000000000005</v>
          </cell>
          <cell r="J6">
            <v>17.28</v>
          </cell>
          <cell r="K6">
            <v>0.2</v>
          </cell>
        </row>
        <row r="7">
          <cell r="B7">
            <v>26.978260869565219</v>
          </cell>
          <cell r="C7">
            <v>32.5</v>
          </cell>
          <cell r="D7">
            <v>23.4</v>
          </cell>
          <cell r="E7">
            <v>78.086956521739125</v>
          </cell>
          <cell r="F7">
            <v>91</v>
          </cell>
          <cell r="G7">
            <v>56</v>
          </cell>
          <cell r="H7">
            <v>7.9200000000000008</v>
          </cell>
          <cell r="J7">
            <v>34.200000000000003</v>
          </cell>
          <cell r="K7">
            <v>7</v>
          </cell>
        </row>
        <row r="8">
          <cell r="B8">
            <v>27.052380952380954</v>
          </cell>
          <cell r="C8">
            <v>33</v>
          </cell>
          <cell r="D8">
            <v>23.6</v>
          </cell>
          <cell r="E8">
            <v>74.476190476190482</v>
          </cell>
          <cell r="F8">
            <v>92</v>
          </cell>
          <cell r="G8">
            <v>46</v>
          </cell>
          <cell r="H8">
            <v>6.84</v>
          </cell>
          <cell r="J8">
            <v>17.64</v>
          </cell>
          <cell r="K8">
            <v>0.4</v>
          </cell>
        </row>
        <row r="9">
          <cell r="B9">
            <v>28.9</v>
          </cell>
          <cell r="C9">
            <v>35.6</v>
          </cell>
          <cell r="D9">
            <v>23.6</v>
          </cell>
          <cell r="E9">
            <v>66.571428571428569</v>
          </cell>
          <cell r="F9">
            <v>91</v>
          </cell>
          <cell r="G9">
            <v>32</v>
          </cell>
          <cell r="H9">
            <v>7.9200000000000008</v>
          </cell>
          <cell r="J9">
            <v>16.2</v>
          </cell>
          <cell r="K9">
            <v>0</v>
          </cell>
        </row>
        <row r="10">
          <cell r="B10">
            <v>29.413636363636364</v>
          </cell>
          <cell r="C10">
            <v>36.5</v>
          </cell>
          <cell r="D10">
            <v>23</v>
          </cell>
          <cell r="E10">
            <v>64.409090909090907</v>
          </cell>
          <cell r="F10">
            <v>91</v>
          </cell>
          <cell r="G10">
            <v>29</v>
          </cell>
          <cell r="H10">
            <v>10.08</v>
          </cell>
          <cell r="J10">
            <v>34.200000000000003</v>
          </cell>
          <cell r="K10">
            <v>0</v>
          </cell>
        </row>
        <row r="11">
          <cell r="B11">
            <v>28.226086956521737</v>
          </cell>
          <cell r="C11">
            <v>36.9</v>
          </cell>
          <cell r="D11">
            <v>23.9</v>
          </cell>
          <cell r="E11">
            <v>71.391304347826093</v>
          </cell>
          <cell r="F11">
            <v>92</v>
          </cell>
          <cell r="G11">
            <v>36</v>
          </cell>
          <cell r="H11">
            <v>12.24</v>
          </cell>
          <cell r="J11">
            <v>38.519999999999996</v>
          </cell>
          <cell r="K11">
            <v>2.2000000000000002</v>
          </cell>
        </row>
        <row r="12">
          <cell r="B12">
            <v>29.261904761904766</v>
          </cell>
          <cell r="C12">
            <v>37</v>
          </cell>
          <cell r="D12">
            <v>23.2</v>
          </cell>
          <cell r="E12">
            <v>65.19047619047619</v>
          </cell>
          <cell r="F12">
            <v>91</v>
          </cell>
          <cell r="G12">
            <v>32</v>
          </cell>
          <cell r="H12">
            <v>7.5600000000000005</v>
          </cell>
          <cell r="J12">
            <v>24.48</v>
          </cell>
          <cell r="K12">
            <v>0</v>
          </cell>
        </row>
        <row r="13">
          <cell r="B13">
            <v>29.409999999999997</v>
          </cell>
          <cell r="C13">
            <v>36.4</v>
          </cell>
          <cell r="D13">
            <v>24.5</v>
          </cell>
          <cell r="E13">
            <v>68.7</v>
          </cell>
          <cell r="F13">
            <v>90</v>
          </cell>
          <cell r="G13">
            <v>41</v>
          </cell>
          <cell r="H13">
            <v>9.7200000000000006</v>
          </cell>
          <cell r="J13">
            <v>33.840000000000003</v>
          </cell>
          <cell r="K13">
            <v>0.2</v>
          </cell>
        </row>
        <row r="14">
          <cell r="B14">
            <v>28.976190476190474</v>
          </cell>
          <cell r="C14">
            <v>38.200000000000003</v>
          </cell>
          <cell r="D14">
            <v>23.6</v>
          </cell>
          <cell r="E14">
            <v>70.047619047619051</v>
          </cell>
          <cell r="F14">
            <v>91</v>
          </cell>
          <cell r="G14">
            <v>34</v>
          </cell>
          <cell r="H14">
            <v>12.96</v>
          </cell>
          <cell r="J14">
            <v>51.84</v>
          </cell>
          <cell r="K14">
            <v>6.4</v>
          </cell>
        </row>
        <row r="15">
          <cell r="B15">
            <v>28.690909090909088</v>
          </cell>
          <cell r="C15">
            <v>36.6</v>
          </cell>
          <cell r="D15">
            <v>24.1</v>
          </cell>
          <cell r="E15">
            <v>71.36363636363636</v>
          </cell>
          <cell r="F15">
            <v>91</v>
          </cell>
          <cell r="G15">
            <v>40</v>
          </cell>
          <cell r="H15">
            <v>16.559999999999999</v>
          </cell>
          <cell r="J15">
            <v>29.52</v>
          </cell>
          <cell r="K15">
            <v>1.4</v>
          </cell>
        </row>
        <row r="16">
          <cell r="B16">
            <v>28.777272727272727</v>
          </cell>
          <cell r="C16">
            <v>34.799999999999997</v>
          </cell>
          <cell r="D16">
            <v>23.3</v>
          </cell>
          <cell r="E16">
            <v>66.545454545454547</v>
          </cell>
          <cell r="F16">
            <v>91</v>
          </cell>
          <cell r="G16">
            <v>38</v>
          </cell>
          <cell r="H16">
            <v>8.64</v>
          </cell>
          <cell r="J16">
            <v>24.48</v>
          </cell>
          <cell r="K16">
            <v>0.2</v>
          </cell>
        </row>
        <row r="17">
          <cell r="B17">
            <v>28.933333333333334</v>
          </cell>
          <cell r="C17">
            <v>36.1</v>
          </cell>
          <cell r="D17">
            <v>23</v>
          </cell>
          <cell r="E17">
            <v>65.666666666666671</v>
          </cell>
          <cell r="F17">
            <v>92</v>
          </cell>
          <cell r="G17">
            <v>35</v>
          </cell>
          <cell r="H17">
            <v>9</v>
          </cell>
          <cell r="J17">
            <v>28.08</v>
          </cell>
          <cell r="K17">
            <v>0</v>
          </cell>
        </row>
        <row r="18">
          <cell r="B18">
            <v>28.250000000000004</v>
          </cell>
          <cell r="C18">
            <v>35.6</v>
          </cell>
          <cell r="D18">
            <v>22.2</v>
          </cell>
          <cell r="E18">
            <v>66.545454545454547</v>
          </cell>
          <cell r="F18">
            <v>89</v>
          </cell>
          <cell r="G18">
            <v>38</v>
          </cell>
          <cell r="H18">
            <v>8.64</v>
          </cell>
          <cell r="J18">
            <v>23.400000000000002</v>
          </cell>
          <cell r="K18">
            <v>0</v>
          </cell>
        </row>
        <row r="19">
          <cell r="B19">
            <v>27.943478260869568</v>
          </cell>
          <cell r="C19">
            <v>37.200000000000003</v>
          </cell>
          <cell r="D19">
            <v>24</v>
          </cell>
          <cell r="E19">
            <v>71.260869565217391</v>
          </cell>
          <cell r="F19">
            <v>90</v>
          </cell>
          <cell r="G19">
            <v>34</v>
          </cell>
          <cell r="H19">
            <v>9</v>
          </cell>
          <cell r="J19">
            <v>32.04</v>
          </cell>
          <cell r="K19">
            <v>1.2</v>
          </cell>
        </row>
        <row r="20">
          <cell r="B20">
            <v>29.56190476190476</v>
          </cell>
          <cell r="C20">
            <v>37.200000000000003</v>
          </cell>
          <cell r="D20">
            <v>23.1</v>
          </cell>
          <cell r="E20">
            <v>63.428571428571431</v>
          </cell>
          <cell r="F20">
            <v>91</v>
          </cell>
          <cell r="G20">
            <v>32</v>
          </cell>
          <cell r="H20">
            <v>7.2</v>
          </cell>
          <cell r="J20">
            <v>19.079999999999998</v>
          </cell>
          <cell r="K20">
            <v>0</v>
          </cell>
        </row>
        <row r="21">
          <cell r="B21">
            <v>30.45454545454546</v>
          </cell>
          <cell r="C21">
            <v>38.700000000000003</v>
          </cell>
          <cell r="D21">
            <v>24.1</v>
          </cell>
          <cell r="E21">
            <v>60.18181818181818</v>
          </cell>
          <cell r="F21">
            <v>87</v>
          </cell>
          <cell r="G21">
            <v>29</v>
          </cell>
          <cell r="H21">
            <v>7.5600000000000005</v>
          </cell>
          <cell r="J21">
            <v>25.2</v>
          </cell>
          <cell r="K21">
            <v>0.4</v>
          </cell>
        </row>
        <row r="22">
          <cell r="B22">
            <v>27.026086956521741</v>
          </cell>
          <cell r="C22">
            <v>34.799999999999997</v>
          </cell>
          <cell r="D22">
            <v>23.5</v>
          </cell>
          <cell r="E22">
            <v>72.652173913043484</v>
          </cell>
          <cell r="F22">
            <v>88</v>
          </cell>
          <cell r="G22">
            <v>47</v>
          </cell>
          <cell r="H22">
            <v>14.76</v>
          </cell>
          <cell r="J22">
            <v>32.04</v>
          </cell>
          <cell r="K22">
            <v>0</v>
          </cell>
        </row>
        <row r="23">
          <cell r="B23">
            <v>26.633333333333326</v>
          </cell>
          <cell r="C23">
            <v>32.6</v>
          </cell>
          <cell r="D23">
            <v>22.8</v>
          </cell>
          <cell r="E23">
            <v>76.38095238095238</v>
          </cell>
          <cell r="F23">
            <v>92</v>
          </cell>
          <cell r="G23">
            <v>53</v>
          </cell>
          <cell r="H23">
            <v>9.7200000000000006</v>
          </cell>
          <cell r="J23">
            <v>20.88</v>
          </cell>
          <cell r="K23">
            <v>0.60000000000000009</v>
          </cell>
        </row>
        <row r="24">
          <cell r="B24">
            <v>26.52</v>
          </cell>
          <cell r="C24">
            <v>31.8</v>
          </cell>
          <cell r="D24">
            <v>22.5</v>
          </cell>
          <cell r="E24">
            <v>74.95</v>
          </cell>
          <cell r="F24">
            <v>93</v>
          </cell>
          <cell r="G24">
            <v>52</v>
          </cell>
          <cell r="H24">
            <v>8.2799999999999994</v>
          </cell>
          <cell r="J24">
            <v>18.720000000000002</v>
          </cell>
          <cell r="K24">
            <v>26.6</v>
          </cell>
        </row>
        <row r="25">
          <cell r="B25">
            <v>26.868181818181814</v>
          </cell>
          <cell r="C25">
            <v>32.6</v>
          </cell>
          <cell r="D25">
            <v>22.8</v>
          </cell>
          <cell r="E25">
            <v>76.727272727272734</v>
          </cell>
          <cell r="F25">
            <v>92</v>
          </cell>
          <cell r="G25">
            <v>52</v>
          </cell>
          <cell r="H25">
            <v>8.64</v>
          </cell>
          <cell r="J25">
            <v>31.680000000000003</v>
          </cell>
          <cell r="K25">
            <v>3.4000000000000004</v>
          </cell>
        </row>
        <row r="26">
          <cell r="B26">
            <v>26.417391304347827</v>
          </cell>
          <cell r="C26">
            <v>32.9</v>
          </cell>
          <cell r="D26">
            <v>23.4</v>
          </cell>
          <cell r="E26">
            <v>79.130434782608702</v>
          </cell>
          <cell r="F26">
            <v>90</v>
          </cell>
          <cell r="G26">
            <v>51</v>
          </cell>
          <cell r="H26">
            <v>8.2799999999999994</v>
          </cell>
          <cell r="J26">
            <v>21.6</v>
          </cell>
          <cell r="K26">
            <v>4.2</v>
          </cell>
        </row>
        <row r="27">
          <cell r="B27">
            <v>27.512500000000003</v>
          </cell>
          <cell r="C27">
            <v>33.6</v>
          </cell>
          <cell r="D27">
            <v>24</v>
          </cell>
          <cell r="E27">
            <v>76.125</v>
          </cell>
          <cell r="F27">
            <v>92</v>
          </cell>
          <cell r="G27">
            <v>47</v>
          </cell>
          <cell r="H27">
            <v>14.04</v>
          </cell>
          <cell r="J27">
            <v>37.440000000000005</v>
          </cell>
          <cell r="K27">
            <v>0.2</v>
          </cell>
        </row>
        <row r="28">
          <cell r="B28">
            <v>28.857142857142858</v>
          </cell>
          <cell r="C28">
            <v>35.799999999999997</v>
          </cell>
          <cell r="D28">
            <v>22.8</v>
          </cell>
          <cell r="E28">
            <v>67.476190476190482</v>
          </cell>
          <cell r="F28">
            <v>91</v>
          </cell>
          <cell r="G28">
            <v>33</v>
          </cell>
          <cell r="H28">
            <v>9.3600000000000012</v>
          </cell>
          <cell r="J28">
            <v>24.48</v>
          </cell>
          <cell r="K28">
            <v>0</v>
          </cell>
        </row>
        <row r="29">
          <cell r="B29">
            <v>28.595652173913042</v>
          </cell>
          <cell r="C29">
            <v>36.299999999999997</v>
          </cell>
          <cell r="D29">
            <v>24</v>
          </cell>
          <cell r="E29">
            <v>69.826086956521735</v>
          </cell>
          <cell r="F29">
            <v>89</v>
          </cell>
          <cell r="G29">
            <v>39</v>
          </cell>
          <cell r="H29">
            <v>13.32</v>
          </cell>
          <cell r="J29">
            <v>42.84</v>
          </cell>
          <cell r="K29">
            <v>0.8</v>
          </cell>
        </row>
        <row r="30">
          <cell r="B30">
            <v>29.5</v>
          </cell>
          <cell r="C30">
            <v>35.9</v>
          </cell>
          <cell r="D30">
            <v>23.8</v>
          </cell>
          <cell r="E30">
            <v>64.272727272727266</v>
          </cell>
          <cell r="F30">
            <v>90</v>
          </cell>
          <cell r="G30">
            <v>38</v>
          </cell>
          <cell r="H30">
            <v>8.2799999999999994</v>
          </cell>
          <cell r="J30">
            <v>32.04</v>
          </cell>
          <cell r="K30">
            <v>0.2</v>
          </cell>
        </row>
        <row r="31">
          <cell r="B31">
            <v>29.240909090909099</v>
          </cell>
          <cell r="C31">
            <v>36.6</v>
          </cell>
          <cell r="D31">
            <v>25.6</v>
          </cell>
          <cell r="E31">
            <v>68.13636363636364</v>
          </cell>
          <cell r="F31">
            <v>86</v>
          </cell>
          <cell r="G31">
            <v>37</v>
          </cell>
          <cell r="H31">
            <v>10.44</v>
          </cell>
          <cell r="J31">
            <v>44.64</v>
          </cell>
          <cell r="K31">
            <v>0</v>
          </cell>
        </row>
        <row r="32">
          <cell r="B32">
            <v>30.019047619047619</v>
          </cell>
          <cell r="C32">
            <v>37.799999999999997</v>
          </cell>
          <cell r="D32">
            <v>24</v>
          </cell>
          <cell r="E32">
            <v>63.857142857142854</v>
          </cell>
          <cell r="F32">
            <v>89</v>
          </cell>
          <cell r="G32">
            <v>32</v>
          </cell>
          <cell r="H32">
            <v>11.879999999999999</v>
          </cell>
          <cell r="J32">
            <v>29.16</v>
          </cell>
          <cell r="K32">
            <v>0</v>
          </cell>
        </row>
        <row r="33">
          <cell r="B33">
            <v>27.104347826086961</v>
          </cell>
          <cell r="C33">
            <v>31.3</v>
          </cell>
          <cell r="D33">
            <v>24</v>
          </cell>
          <cell r="E33">
            <v>73.695652173913047</v>
          </cell>
          <cell r="F33">
            <v>88</v>
          </cell>
          <cell r="G33">
            <v>56</v>
          </cell>
          <cell r="H33">
            <v>10.44</v>
          </cell>
          <cell r="J33">
            <v>27.720000000000002</v>
          </cell>
          <cell r="K33">
            <v>0.8</v>
          </cell>
        </row>
        <row r="34">
          <cell r="B34">
            <v>25.872727272727275</v>
          </cell>
          <cell r="C34">
            <v>33.4</v>
          </cell>
          <cell r="D34">
            <v>23.5</v>
          </cell>
          <cell r="E34">
            <v>83.454545454545453</v>
          </cell>
          <cell r="F34">
            <v>94</v>
          </cell>
          <cell r="G34">
            <v>49</v>
          </cell>
          <cell r="H34">
            <v>18.720000000000002</v>
          </cell>
          <cell r="J34">
            <v>36</v>
          </cell>
          <cell r="K34">
            <v>9</v>
          </cell>
        </row>
        <row r="35">
          <cell r="B35">
            <v>27.554545454545451</v>
          </cell>
          <cell r="C35">
            <v>34.6</v>
          </cell>
          <cell r="D35">
            <v>22.9</v>
          </cell>
          <cell r="E35">
            <v>75.86363636363636</v>
          </cell>
          <cell r="F35">
            <v>94</v>
          </cell>
          <cell r="G35">
            <v>46</v>
          </cell>
          <cell r="H35">
            <v>14.4</v>
          </cell>
          <cell r="J35">
            <v>36.36</v>
          </cell>
          <cell r="K35">
            <v>1.4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29.787500000000005</v>
          </cell>
          <cell r="C5">
            <v>36.6</v>
          </cell>
          <cell r="D5">
            <v>24</v>
          </cell>
          <cell r="E5">
            <v>68.75</v>
          </cell>
          <cell r="F5">
            <v>90</v>
          </cell>
          <cell r="G5">
            <v>39</v>
          </cell>
          <cell r="H5">
            <v>15.48</v>
          </cell>
          <cell r="J5">
            <v>29.16</v>
          </cell>
          <cell r="K5">
            <v>0</v>
          </cell>
        </row>
        <row r="6">
          <cell r="B6">
            <v>26.912500000000005</v>
          </cell>
          <cell r="C6">
            <v>31.2</v>
          </cell>
          <cell r="D6">
            <v>21</v>
          </cell>
          <cell r="E6">
            <v>79.083333333333329</v>
          </cell>
          <cell r="F6">
            <v>91</v>
          </cell>
          <cell r="G6">
            <v>60</v>
          </cell>
          <cell r="H6">
            <v>25.92</v>
          </cell>
          <cell r="J6">
            <v>54.36</v>
          </cell>
          <cell r="K6">
            <v>14.799999999999999</v>
          </cell>
        </row>
        <row r="7">
          <cell r="B7">
            <v>27.195833333333329</v>
          </cell>
          <cell r="C7">
            <v>32.799999999999997</v>
          </cell>
          <cell r="D7">
            <v>23.3</v>
          </cell>
          <cell r="E7">
            <v>78.291666666666671</v>
          </cell>
          <cell r="F7">
            <v>91</v>
          </cell>
          <cell r="G7">
            <v>56</v>
          </cell>
          <cell r="H7">
            <v>15.48</v>
          </cell>
          <cell r="J7">
            <v>29.52</v>
          </cell>
          <cell r="K7">
            <v>0</v>
          </cell>
        </row>
        <row r="8">
          <cell r="B8">
            <v>26.5625</v>
          </cell>
          <cell r="C8">
            <v>31.5</v>
          </cell>
          <cell r="D8">
            <v>24</v>
          </cell>
          <cell r="E8">
            <v>83.5</v>
          </cell>
          <cell r="F8">
            <v>93</v>
          </cell>
          <cell r="G8">
            <v>63</v>
          </cell>
          <cell r="H8">
            <v>19.440000000000001</v>
          </cell>
          <cell r="J8">
            <v>32.76</v>
          </cell>
          <cell r="K8">
            <v>10.399999999999999</v>
          </cell>
        </row>
        <row r="9">
          <cell r="B9">
            <v>26.804166666666671</v>
          </cell>
          <cell r="C9">
            <v>32.299999999999997</v>
          </cell>
          <cell r="D9">
            <v>24</v>
          </cell>
          <cell r="E9">
            <v>85.625</v>
          </cell>
          <cell r="F9">
            <v>98</v>
          </cell>
          <cell r="G9">
            <v>59</v>
          </cell>
          <cell r="H9">
            <v>22.68</v>
          </cell>
          <cell r="J9">
            <v>39.96</v>
          </cell>
          <cell r="K9">
            <v>51.8</v>
          </cell>
        </row>
        <row r="10">
          <cell r="B10">
            <v>27.600000000000005</v>
          </cell>
          <cell r="C10">
            <v>34.700000000000003</v>
          </cell>
          <cell r="D10">
            <v>24</v>
          </cell>
          <cell r="E10">
            <v>81.625</v>
          </cell>
          <cell r="F10">
            <v>96</v>
          </cell>
          <cell r="G10">
            <v>49</v>
          </cell>
          <cell r="H10">
            <v>17.28</v>
          </cell>
          <cell r="J10">
            <v>48.6</v>
          </cell>
          <cell r="K10">
            <v>24.2</v>
          </cell>
        </row>
        <row r="11">
          <cell r="B11">
            <v>27.224999999999998</v>
          </cell>
          <cell r="C11">
            <v>33.6</v>
          </cell>
          <cell r="D11">
            <v>24.1</v>
          </cell>
          <cell r="E11">
            <v>82</v>
          </cell>
          <cell r="F11">
            <v>98</v>
          </cell>
          <cell r="G11">
            <v>56</v>
          </cell>
          <cell r="H11">
            <v>20.88</v>
          </cell>
          <cell r="J11">
            <v>32.76</v>
          </cell>
          <cell r="K11">
            <v>0.4</v>
          </cell>
        </row>
        <row r="12">
          <cell r="B12">
            <v>28.108333333333334</v>
          </cell>
          <cell r="C12">
            <v>35.200000000000003</v>
          </cell>
          <cell r="D12">
            <v>24</v>
          </cell>
          <cell r="E12">
            <v>76.833333333333329</v>
          </cell>
          <cell r="F12">
            <v>95</v>
          </cell>
          <cell r="G12">
            <v>46</v>
          </cell>
          <cell r="H12">
            <v>9.3600000000000012</v>
          </cell>
          <cell r="J12">
            <v>15.48</v>
          </cell>
          <cell r="K12">
            <v>0.2</v>
          </cell>
        </row>
        <row r="13">
          <cell r="B13">
            <v>29.099999999999994</v>
          </cell>
          <cell r="C13">
            <v>35.5</v>
          </cell>
          <cell r="D13">
            <v>25.1</v>
          </cell>
          <cell r="E13">
            <v>75.666666666666671</v>
          </cell>
          <cell r="F13">
            <v>98</v>
          </cell>
          <cell r="G13">
            <v>48</v>
          </cell>
          <cell r="H13">
            <v>15.120000000000001</v>
          </cell>
          <cell r="J13">
            <v>37.080000000000005</v>
          </cell>
          <cell r="K13">
            <v>2</v>
          </cell>
        </row>
        <row r="14">
          <cell r="B14">
            <v>29.933333333333334</v>
          </cell>
          <cell r="C14">
            <v>36.9</v>
          </cell>
          <cell r="D14">
            <v>24.3</v>
          </cell>
          <cell r="E14">
            <v>71.208333333333329</v>
          </cell>
          <cell r="F14">
            <v>93</v>
          </cell>
          <cell r="G14">
            <v>38</v>
          </cell>
          <cell r="H14">
            <v>9</v>
          </cell>
          <cell r="J14">
            <v>20.52</v>
          </cell>
          <cell r="K14">
            <v>0</v>
          </cell>
        </row>
        <row r="15">
          <cell r="B15">
            <v>28.816666666666663</v>
          </cell>
          <cell r="C15">
            <v>36.700000000000003</v>
          </cell>
          <cell r="D15">
            <v>23.4</v>
          </cell>
          <cell r="E15">
            <v>73.916666666666671</v>
          </cell>
          <cell r="F15">
            <v>90</v>
          </cell>
          <cell r="G15">
            <v>40</v>
          </cell>
          <cell r="H15">
            <v>22.68</v>
          </cell>
          <cell r="J15">
            <v>58.32</v>
          </cell>
          <cell r="K15">
            <v>20.200000000000003</v>
          </cell>
        </row>
        <row r="16">
          <cell r="B16">
            <v>26.945833333333336</v>
          </cell>
          <cell r="C16">
            <v>35.299999999999997</v>
          </cell>
          <cell r="D16">
            <v>23</v>
          </cell>
          <cell r="E16">
            <v>76.25</v>
          </cell>
          <cell r="F16">
            <v>93</v>
          </cell>
          <cell r="G16">
            <v>46</v>
          </cell>
          <cell r="H16">
            <v>28.44</v>
          </cell>
          <cell r="J16">
            <v>50.04</v>
          </cell>
          <cell r="K16">
            <v>6.8</v>
          </cell>
        </row>
        <row r="17">
          <cell r="B17">
            <v>27.254166666666674</v>
          </cell>
          <cell r="C17">
            <v>32.4</v>
          </cell>
          <cell r="D17">
            <v>24</v>
          </cell>
          <cell r="E17">
            <v>78.625</v>
          </cell>
          <cell r="F17">
            <v>93</v>
          </cell>
          <cell r="G17">
            <v>57</v>
          </cell>
          <cell r="H17">
            <v>12.96</v>
          </cell>
          <cell r="J17">
            <v>20.16</v>
          </cell>
          <cell r="K17">
            <v>0.60000000000000009</v>
          </cell>
        </row>
        <row r="18">
          <cell r="B18">
            <v>28.354166666666668</v>
          </cell>
          <cell r="C18">
            <v>34.1</v>
          </cell>
          <cell r="D18">
            <v>24.5</v>
          </cell>
          <cell r="E18">
            <v>75.666666666666671</v>
          </cell>
          <cell r="F18">
            <v>93</v>
          </cell>
          <cell r="G18">
            <v>53</v>
          </cell>
          <cell r="H18">
            <v>12.6</v>
          </cell>
          <cell r="J18">
            <v>21.240000000000002</v>
          </cell>
          <cell r="K18">
            <v>0</v>
          </cell>
        </row>
        <row r="19">
          <cell r="B19">
            <v>28.983333333333331</v>
          </cell>
          <cell r="C19">
            <v>36.6</v>
          </cell>
          <cell r="D19">
            <v>24.4</v>
          </cell>
          <cell r="E19">
            <v>71.166666666666671</v>
          </cell>
          <cell r="F19">
            <v>96</v>
          </cell>
          <cell r="G19">
            <v>31</v>
          </cell>
          <cell r="H19">
            <v>22.32</v>
          </cell>
          <cell r="J19">
            <v>37.080000000000005</v>
          </cell>
          <cell r="K19">
            <v>0</v>
          </cell>
        </row>
        <row r="20">
          <cell r="B20">
            <v>29.362499999999994</v>
          </cell>
          <cell r="C20">
            <v>37.200000000000003</v>
          </cell>
          <cell r="D20">
            <v>23.9</v>
          </cell>
          <cell r="E20">
            <v>70.208333333333329</v>
          </cell>
          <cell r="F20">
            <v>93</v>
          </cell>
          <cell r="G20">
            <v>36</v>
          </cell>
          <cell r="H20">
            <v>8.64</v>
          </cell>
          <cell r="J20">
            <v>18.36</v>
          </cell>
          <cell r="K20">
            <v>0</v>
          </cell>
        </row>
        <row r="21">
          <cell r="B21">
            <v>29.112499999999997</v>
          </cell>
          <cell r="C21">
            <v>34.5</v>
          </cell>
          <cell r="D21">
            <v>25.3</v>
          </cell>
          <cell r="E21">
            <v>73.5</v>
          </cell>
          <cell r="F21">
            <v>89</v>
          </cell>
          <cell r="G21">
            <v>50</v>
          </cell>
          <cell r="H21">
            <v>27</v>
          </cell>
          <cell r="J21">
            <v>42.480000000000004</v>
          </cell>
          <cell r="K21">
            <v>0</v>
          </cell>
        </row>
        <row r="22">
          <cell r="B22">
            <v>27.595833333333328</v>
          </cell>
          <cell r="C22">
            <v>34</v>
          </cell>
          <cell r="D22">
            <v>22.9</v>
          </cell>
          <cell r="E22">
            <v>73.291666666666671</v>
          </cell>
          <cell r="F22">
            <v>90</v>
          </cell>
          <cell r="G22">
            <v>50</v>
          </cell>
          <cell r="H22">
            <v>15.840000000000002</v>
          </cell>
          <cell r="J22">
            <v>39.6</v>
          </cell>
          <cell r="K22">
            <v>1.8</v>
          </cell>
        </row>
        <row r="23">
          <cell r="B23">
            <v>25.975000000000005</v>
          </cell>
          <cell r="C23">
            <v>31.5</v>
          </cell>
          <cell r="D23">
            <v>22.7</v>
          </cell>
          <cell r="E23">
            <v>81.333333333333329</v>
          </cell>
          <cell r="F23">
            <v>92</v>
          </cell>
          <cell r="G23">
            <v>57</v>
          </cell>
          <cell r="H23">
            <v>21.96</v>
          </cell>
          <cell r="J23">
            <v>46.080000000000005</v>
          </cell>
          <cell r="K23">
            <v>15.599999999999998</v>
          </cell>
        </row>
        <row r="24">
          <cell r="B24">
            <v>25.566666666666666</v>
          </cell>
          <cell r="C24">
            <v>30.8</v>
          </cell>
          <cell r="D24">
            <v>23.7</v>
          </cell>
          <cell r="E24">
            <v>87.208333333333329</v>
          </cell>
          <cell r="F24">
            <v>98</v>
          </cell>
          <cell r="G24">
            <v>65</v>
          </cell>
          <cell r="H24">
            <v>16.2</v>
          </cell>
          <cell r="J24">
            <v>33.119999999999997</v>
          </cell>
          <cell r="K24">
            <v>42.2</v>
          </cell>
        </row>
        <row r="25">
          <cell r="B25">
            <v>26.316666666666666</v>
          </cell>
          <cell r="C25">
            <v>32.5</v>
          </cell>
          <cell r="D25">
            <v>23.4</v>
          </cell>
          <cell r="E25">
            <v>82.583333333333329</v>
          </cell>
          <cell r="F25">
            <v>98</v>
          </cell>
          <cell r="G25">
            <v>53</v>
          </cell>
          <cell r="H25">
            <v>16.559999999999999</v>
          </cell>
          <cell r="J25">
            <v>36</v>
          </cell>
          <cell r="K25">
            <v>10.4</v>
          </cell>
        </row>
        <row r="26">
          <cell r="B26">
            <v>27.175000000000001</v>
          </cell>
          <cell r="C26">
            <v>33.1</v>
          </cell>
          <cell r="D26">
            <v>23</v>
          </cell>
          <cell r="E26">
            <v>77.25</v>
          </cell>
          <cell r="F26">
            <v>98</v>
          </cell>
          <cell r="G26">
            <v>49</v>
          </cell>
          <cell r="H26">
            <v>12.6</v>
          </cell>
          <cell r="J26">
            <v>24.12</v>
          </cell>
          <cell r="K26">
            <v>23.199999999999996</v>
          </cell>
        </row>
        <row r="27">
          <cell r="B27">
            <v>27.066666666666666</v>
          </cell>
          <cell r="C27">
            <v>32.1</v>
          </cell>
          <cell r="D27">
            <v>22</v>
          </cell>
          <cell r="E27">
            <v>79.458333333333329</v>
          </cell>
          <cell r="F27">
            <v>93</v>
          </cell>
          <cell r="G27">
            <v>55</v>
          </cell>
          <cell r="H27">
            <v>28.08</v>
          </cell>
          <cell r="J27">
            <v>45.72</v>
          </cell>
          <cell r="K27">
            <v>2.8000000000000003</v>
          </cell>
        </row>
        <row r="28">
          <cell r="B28">
            <v>28.854166666666668</v>
          </cell>
          <cell r="C28">
            <v>35.799999999999997</v>
          </cell>
          <cell r="D28">
            <v>23.7</v>
          </cell>
          <cell r="E28">
            <v>75.666666666666671</v>
          </cell>
          <cell r="F28">
            <v>99</v>
          </cell>
          <cell r="G28">
            <v>38</v>
          </cell>
          <cell r="H28">
            <v>11.520000000000001</v>
          </cell>
          <cell r="J28">
            <v>21.96</v>
          </cell>
          <cell r="K28">
            <v>0</v>
          </cell>
        </row>
        <row r="29">
          <cell r="B29">
            <v>28.895833333333329</v>
          </cell>
          <cell r="C29">
            <v>36.799999999999997</v>
          </cell>
          <cell r="D29">
            <v>24.5</v>
          </cell>
          <cell r="E29">
            <v>75.708333333333329</v>
          </cell>
          <cell r="F29">
            <v>94</v>
          </cell>
          <cell r="G29">
            <v>44</v>
          </cell>
          <cell r="H29">
            <v>15.48</v>
          </cell>
          <cell r="J29">
            <v>40.32</v>
          </cell>
          <cell r="K29">
            <v>1.6</v>
          </cell>
        </row>
        <row r="30">
          <cell r="B30">
            <v>28.516666666666666</v>
          </cell>
          <cell r="C30">
            <v>35</v>
          </cell>
          <cell r="D30">
            <v>24.2</v>
          </cell>
          <cell r="E30">
            <v>76.125</v>
          </cell>
          <cell r="F30">
            <v>98</v>
          </cell>
          <cell r="G30">
            <v>46</v>
          </cell>
          <cell r="H30">
            <v>12.96</v>
          </cell>
          <cell r="J30">
            <v>23.040000000000003</v>
          </cell>
          <cell r="K30">
            <v>0.4</v>
          </cell>
        </row>
        <row r="31">
          <cell r="B31">
            <v>27.816666666666666</v>
          </cell>
          <cell r="C31">
            <v>35.4</v>
          </cell>
          <cell r="D31">
            <v>24.9</v>
          </cell>
          <cell r="E31">
            <v>78.916666666666671</v>
          </cell>
          <cell r="F31">
            <v>91</v>
          </cell>
          <cell r="G31">
            <v>49</v>
          </cell>
          <cell r="H31">
            <v>19.079999999999998</v>
          </cell>
          <cell r="J31">
            <v>38.519999999999996</v>
          </cell>
          <cell r="K31">
            <v>0</v>
          </cell>
        </row>
        <row r="32">
          <cell r="B32">
            <v>29.183333333333326</v>
          </cell>
          <cell r="C32">
            <v>35.799999999999997</v>
          </cell>
          <cell r="D32">
            <v>24.7</v>
          </cell>
          <cell r="E32">
            <v>72.041666666666671</v>
          </cell>
          <cell r="F32">
            <v>90</v>
          </cell>
          <cell r="G32">
            <v>44</v>
          </cell>
          <cell r="H32">
            <v>15.840000000000002</v>
          </cell>
          <cell r="J32">
            <v>27.720000000000002</v>
          </cell>
          <cell r="K32">
            <v>0</v>
          </cell>
        </row>
        <row r="33">
          <cell r="B33">
            <v>27.608333333333334</v>
          </cell>
          <cell r="C33">
            <v>34.4</v>
          </cell>
          <cell r="D33">
            <v>24.7</v>
          </cell>
          <cell r="E33">
            <v>80.791666666666671</v>
          </cell>
          <cell r="F33">
            <v>92</v>
          </cell>
          <cell r="G33">
            <v>54</v>
          </cell>
          <cell r="H33">
            <v>26.64</v>
          </cell>
          <cell r="J33">
            <v>60.839999999999996</v>
          </cell>
          <cell r="K33">
            <v>3.2</v>
          </cell>
        </row>
        <row r="34">
          <cell r="B34">
            <v>27.466666666666665</v>
          </cell>
          <cell r="C34">
            <v>33.6</v>
          </cell>
          <cell r="D34">
            <v>23.9</v>
          </cell>
          <cell r="E34">
            <v>81.083333333333329</v>
          </cell>
          <cell r="F34">
            <v>99</v>
          </cell>
          <cell r="G34">
            <v>54</v>
          </cell>
          <cell r="H34">
            <v>21.240000000000002</v>
          </cell>
          <cell r="J34">
            <v>46.800000000000004</v>
          </cell>
          <cell r="K34">
            <v>15</v>
          </cell>
        </row>
        <row r="35">
          <cell r="B35">
            <v>25.983333333333334</v>
          </cell>
          <cell r="C35">
            <v>32.1</v>
          </cell>
          <cell r="D35">
            <v>23.7</v>
          </cell>
          <cell r="E35">
            <v>84.375</v>
          </cell>
          <cell r="F35">
            <v>98</v>
          </cell>
          <cell r="G35">
            <v>62</v>
          </cell>
          <cell r="H35">
            <v>16.559999999999999</v>
          </cell>
          <cell r="J35">
            <v>38.159999999999997</v>
          </cell>
          <cell r="K3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27.724999999999994</v>
          </cell>
          <cell r="C5">
            <v>36.4</v>
          </cell>
          <cell r="D5">
            <v>21.2</v>
          </cell>
          <cell r="E5">
            <v>66.166666666666671</v>
          </cell>
          <cell r="F5">
            <v>89</v>
          </cell>
          <cell r="G5">
            <v>40</v>
          </cell>
          <cell r="H5">
            <v>8.64</v>
          </cell>
          <cell r="J5">
            <v>27.720000000000002</v>
          </cell>
          <cell r="K5">
            <v>0</v>
          </cell>
        </row>
        <row r="6">
          <cell r="B6">
            <v>24.679166666666671</v>
          </cell>
          <cell r="C6">
            <v>33.700000000000003</v>
          </cell>
          <cell r="D6">
            <v>22.1</v>
          </cell>
          <cell r="E6">
            <v>79.25</v>
          </cell>
          <cell r="F6">
            <v>94</v>
          </cell>
          <cell r="G6">
            <v>54</v>
          </cell>
          <cell r="H6">
            <v>13.68</v>
          </cell>
          <cell r="J6">
            <v>36.36</v>
          </cell>
          <cell r="K6">
            <v>2</v>
          </cell>
        </row>
        <row r="7">
          <cell r="B7">
            <v>25.475000000000005</v>
          </cell>
          <cell r="C7">
            <v>34.799999999999997</v>
          </cell>
          <cell r="D7">
            <v>20.2</v>
          </cell>
          <cell r="E7">
            <v>80.458333333333329</v>
          </cell>
          <cell r="F7">
            <v>97</v>
          </cell>
          <cell r="G7">
            <v>47</v>
          </cell>
          <cell r="H7">
            <v>12.6</v>
          </cell>
          <cell r="J7">
            <v>42.480000000000004</v>
          </cell>
          <cell r="K7">
            <v>0.2</v>
          </cell>
        </row>
        <row r="8">
          <cell r="B8">
            <v>26.987500000000001</v>
          </cell>
          <cell r="C8">
            <v>34.299999999999997</v>
          </cell>
          <cell r="D8">
            <v>21.1</v>
          </cell>
          <cell r="E8">
            <v>71.833333333333329</v>
          </cell>
          <cell r="F8">
            <v>95</v>
          </cell>
          <cell r="G8">
            <v>43</v>
          </cell>
          <cell r="H8">
            <v>11.879999999999999</v>
          </cell>
          <cell r="J8">
            <v>24.48</v>
          </cell>
          <cell r="K8">
            <v>0</v>
          </cell>
        </row>
        <row r="9">
          <cell r="B9">
            <v>25.595833333333331</v>
          </cell>
          <cell r="C9">
            <v>34.1</v>
          </cell>
          <cell r="D9">
            <v>18.399999999999999</v>
          </cell>
          <cell r="E9">
            <v>66.208333333333329</v>
          </cell>
          <cell r="F9">
            <v>97</v>
          </cell>
          <cell r="G9">
            <v>29</v>
          </cell>
          <cell r="H9">
            <v>11.879999999999999</v>
          </cell>
          <cell r="J9">
            <v>24.48</v>
          </cell>
          <cell r="K9">
            <v>0</v>
          </cell>
        </row>
        <row r="10">
          <cell r="B10">
            <v>25.854166666666661</v>
          </cell>
          <cell r="C10">
            <v>35.799999999999997</v>
          </cell>
          <cell r="D10">
            <v>16.5</v>
          </cell>
          <cell r="E10">
            <v>62.416666666666664</v>
          </cell>
          <cell r="F10">
            <v>95</v>
          </cell>
          <cell r="G10">
            <v>28</v>
          </cell>
          <cell r="H10">
            <v>12.6</v>
          </cell>
          <cell r="J10">
            <v>30.96</v>
          </cell>
          <cell r="K10">
            <v>0</v>
          </cell>
        </row>
        <row r="11">
          <cell r="B11">
            <v>26.387500000000003</v>
          </cell>
          <cell r="C11">
            <v>36</v>
          </cell>
          <cell r="D11">
            <v>17.399999999999999</v>
          </cell>
          <cell r="E11">
            <v>63.833333333333336</v>
          </cell>
          <cell r="F11">
            <v>93</v>
          </cell>
          <cell r="G11">
            <v>28</v>
          </cell>
          <cell r="H11">
            <v>10.44</v>
          </cell>
          <cell r="J11">
            <v>26.64</v>
          </cell>
          <cell r="K11">
            <v>0</v>
          </cell>
        </row>
        <row r="12">
          <cell r="B12">
            <v>27.429166666666664</v>
          </cell>
          <cell r="C12">
            <v>36.200000000000003</v>
          </cell>
          <cell r="D12">
            <v>19.3</v>
          </cell>
          <cell r="E12">
            <v>65.458333333333329</v>
          </cell>
          <cell r="F12">
            <v>93</v>
          </cell>
          <cell r="G12">
            <v>33</v>
          </cell>
          <cell r="H12">
            <v>9.7200000000000006</v>
          </cell>
          <cell r="J12">
            <v>24.48</v>
          </cell>
          <cell r="K12">
            <v>0</v>
          </cell>
        </row>
        <row r="13">
          <cell r="B13">
            <v>27.874999999999996</v>
          </cell>
          <cell r="C13">
            <v>37.299999999999997</v>
          </cell>
          <cell r="D13">
            <v>19.899999999999999</v>
          </cell>
          <cell r="E13">
            <v>65.791666666666671</v>
          </cell>
          <cell r="F13">
            <v>93</v>
          </cell>
          <cell r="G13">
            <v>34</v>
          </cell>
          <cell r="H13">
            <v>11.520000000000001</v>
          </cell>
          <cell r="J13">
            <v>27.720000000000002</v>
          </cell>
          <cell r="K13">
            <v>0</v>
          </cell>
        </row>
        <row r="14">
          <cell r="B14">
            <v>28.712500000000006</v>
          </cell>
          <cell r="C14">
            <v>37.700000000000003</v>
          </cell>
          <cell r="D14">
            <v>21.3</v>
          </cell>
          <cell r="E14">
            <v>63.916666666666664</v>
          </cell>
          <cell r="F14">
            <v>94</v>
          </cell>
          <cell r="G14">
            <v>30</v>
          </cell>
          <cell r="H14">
            <v>10.44</v>
          </cell>
          <cell r="J14">
            <v>41.76</v>
          </cell>
          <cell r="K14">
            <v>0</v>
          </cell>
        </row>
        <row r="15">
          <cell r="B15">
            <v>28.587499999999995</v>
          </cell>
          <cell r="C15">
            <v>36.799999999999997</v>
          </cell>
          <cell r="D15">
            <v>22.1</v>
          </cell>
          <cell r="E15">
            <v>68.708333333333329</v>
          </cell>
          <cell r="F15">
            <v>97</v>
          </cell>
          <cell r="G15">
            <v>37</v>
          </cell>
          <cell r="H15">
            <v>10.8</v>
          </cell>
          <cell r="J15">
            <v>30.6</v>
          </cell>
          <cell r="K15">
            <v>3.4000000000000004</v>
          </cell>
        </row>
        <row r="16">
          <cell r="B16">
            <v>28.083333333333332</v>
          </cell>
          <cell r="C16">
            <v>35.6</v>
          </cell>
          <cell r="D16">
            <v>21.5</v>
          </cell>
          <cell r="E16">
            <v>61.833333333333336</v>
          </cell>
          <cell r="F16">
            <v>91</v>
          </cell>
          <cell r="G16">
            <v>29</v>
          </cell>
          <cell r="H16">
            <v>10.44</v>
          </cell>
          <cell r="J16">
            <v>25.56</v>
          </cell>
          <cell r="K16">
            <v>0</v>
          </cell>
        </row>
        <row r="17">
          <cell r="B17">
            <v>27.291666666666661</v>
          </cell>
          <cell r="C17">
            <v>35.700000000000003</v>
          </cell>
          <cell r="D17">
            <v>23.4</v>
          </cell>
          <cell r="E17">
            <v>69.375</v>
          </cell>
          <cell r="F17">
            <v>90</v>
          </cell>
          <cell r="G17">
            <v>40</v>
          </cell>
          <cell r="H17">
            <v>15.840000000000002</v>
          </cell>
          <cell r="J17">
            <v>39.24</v>
          </cell>
          <cell r="K17">
            <v>0.2</v>
          </cell>
        </row>
        <row r="18">
          <cell r="B18">
            <v>25.279166666666669</v>
          </cell>
          <cell r="C18">
            <v>33.799999999999997</v>
          </cell>
          <cell r="D18">
            <v>21.6</v>
          </cell>
          <cell r="E18">
            <v>76.583333333333329</v>
          </cell>
          <cell r="F18">
            <v>93</v>
          </cell>
          <cell r="G18">
            <v>45</v>
          </cell>
          <cell r="H18">
            <v>15.48</v>
          </cell>
          <cell r="J18">
            <v>36.72</v>
          </cell>
          <cell r="K18">
            <v>1.5999999999999999</v>
          </cell>
        </row>
        <row r="19">
          <cell r="B19">
            <v>26.887499999999999</v>
          </cell>
          <cell r="C19">
            <v>35.6</v>
          </cell>
          <cell r="D19">
            <v>20.7</v>
          </cell>
          <cell r="E19">
            <v>68.708333333333329</v>
          </cell>
          <cell r="F19">
            <v>97</v>
          </cell>
          <cell r="G19">
            <v>33</v>
          </cell>
          <cell r="H19">
            <v>11.520000000000001</v>
          </cell>
          <cell r="J19">
            <v>34.92</v>
          </cell>
          <cell r="K19">
            <v>0</v>
          </cell>
        </row>
        <row r="20">
          <cell r="B20">
            <v>27.641666666666669</v>
          </cell>
          <cell r="C20">
            <v>36.4</v>
          </cell>
          <cell r="D20">
            <v>20.3</v>
          </cell>
          <cell r="E20">
            <v>67.083333333333329</v>
          </cell>
          <cell r="F20">
            <v>97</v>
          </cell>
          <cell r="G20">
            <v>33</v>
          </cell>
          <cell r="H20">
            <v>13.32</v>
          </cell>
          <cell r="J20">
            <v>30.240000000000002</v>
          </cell>
          <cell r="K20">
            <v>0</v>
          </cell>
        </row>
        <row r="21">
          <cell r="B21">
            <v>28.545833333333331</v>
          </cell>
          <cell r="C21">
            <v>34.6</v>
          </cell>
          <cell r="D21">
            <v>22.5</v>
          </cell>
          <cell r="E21">
            <v>69.208333333333329</v>
          </cell>
          <cell r="F21">
            <v>96</v>
          </cell>
          <cell r="G21">
            <v>48</v>
          </cell>
          <cell r="H21">
            <v>15.120000000000001</v>
          </cell>
          <cell r="J21">
            <v>29.16</v>
          </cell>
          <cell r="K21">
            <v>0</v>
          </cell>
        </row>
        <row r="22">
          <cell r="B22">
            <v>24.995833333333334</v>
          </cell>
          <cell r="C22">
            <v>29.3</v>
          </cell>
          <cell r="D22">
            <v>21.9</v>
          </cell>
          <cell r="E22">
            <v>87.666666666666671</v>
          </cell>
          <cell r="F22">
            <v>97</v>
          </cell>
          <cell r="G22">
            <v>65</v>
          </cell>
          <cell r="H22">
            <v>10.08</v>
          </cell>
          <cell r="J22">
            <v>35.64</v>
          </cell>
          <cell r="K22">
            <v>12.200000000000001</v>
          </cell>
        </row>
        <row r="23">
          <cell r="B23">
            <v>26.758333333333329</v>
          </cell>
          <cell r="C23">
            <v>34.700000000000003</v>
          </cell>
          <cell r="D23">
            <v>22.7</v>
          </cell>
          <cell r="E23">
            <v>80.041666666666671</v>
          </cell>
          <cell r="F23">
            <v>97</v>
          </cell>
          <cell r="G23">
            <v>47</v>
          </cell>
          <cell r="H23">
            <v>14.04</v>
          </cell>
          <cell r="J23">
            <v>34.56</v>
          </cell>
          <cell r="K23">
            <v>11</v>
          </cell>
        </row>
        <row r="24">
          <cell r="B24">
            <v>26.337499999999995</v>
          </cell>
          <cell r="C24">
            <v>33.5</v>
          </cell>
          <cell r="D24">
            <v>23.1</v>
          </cell>
          <cell r="E24">
            <v>82.375</v>
          </cell>
          <cell r="F24">
            <v>96</v>
          </cell>
          <cell r="G24">
            <v>55</v>
          </cell>
          <cell r="H24">
            <v>17.64</v>
          </cell>
          <cell r="J24">
            <v>37.800000000000004</v>
          </cell>
          <cell r="K24">
            <v>1.6</v>
          </cell>
        </row>
        <row r="25">
          <cell r="B25">
            <v>26.334782608695651</v>
          </cell>
          <cell r="C25">
            <v>34.700000000000003</v>
          </cell>
          <cell r="D25">
            <v>21.7</v>
          </cell>
          <cell r="E25">
            <v>76.782608695652172</v>
          </cell>
          <cell r="F25">
            <v>96</v>
          </cell>
          <cell r="G25">
            <v>42</v>
          </cell>
          <cell r="H25">
            <v>14.4</v>
          </cell>
          <cell r="J25">
            <v>28.08</v>
          </cell>
          <cell r="K25">
            <v>0</v>
          </cell>
        </row>
        <row r="26">
          <cell r="B26">
            <v>26.866666666666664</v>
          </cell>
          <cell r="C26">
            <v>35.700000000000003</v>
          </cell>
          <cell r="D26">
            <v>21.6</v>
          </cell>
          <cell r="E26">
            <v>75</v>
          </cell>
          <cell r="F26">
            <v>97</v>
          </cell>
          <cell r="G26">
            <v>42</v>
          </cell>
          <cell r="H26">
            <v>8.64</v>
          </cell>
          <cell r="J26">
            <v>33.840000000000003</v>
          </cell>
          <cell r="K26">
            <v>0.8</v>
          </cell>
        </row>
        <row r="27">
          <cell r="B27">
            <v>25.270833333333332</v>
          </cell>
          <cell r="C27">
            <v>34.799999999999997</v>
          </cell>
          <cell r="D27">
            <v>22.5</v>
          </cell>
          <cell r="E27">
            <v>83.583333333333329</v>
          </cell>
          <cell r="F27">
            <v>95</v>
          </cell>
          <cell r="G27">
            <v>47</v>
          </cell>
          <cell r="H27">
            <v>28.44</v>
          </cell>
          <cell r="J27">
            <v>63.360000000000007</v>
          </cell>
          <cell r="K27">
            <v>3.4</v>
          </cell>
        </row>
        <row r="28">
          <cell r="B28">
            <v>26.504166666666666</v>
          </cell>
          <cell r="C28">
            <v>35.6</v>
          </cell>
          <cell r="D28">
            <v>20.8</v>
          </cell>
          <cell r="E28">
            <v>76.5</v>
          </cell>
          <cell r="F28">
            <v>98</v>
          </cell>
          <cell r="G28">
            <v>35</v>
          </cell>
          <cell r="H28">
            <v>10.08</v>
          </cell>
          <cell r="J28">
            <v>24.48</v>
          </cell>
          <cell r="K28">
            <v>0</v>
          </cell>
        </row>
        <row r="29">
          <cell r="B29">
            <v>28.229166666666661</v>
          </cell>
          <cell r="C29">
            <v>38</v>
          </cell>
          <cell r="D29">
            <v>22.2</v>
          </cell>
          <cell r="E29">
            <v>68.125</v>
          </cell>
          <cell r="F29">
            <v>94</v>
          </cell>
          <cell r="G29">
            <v>36</v>
          </cell>
          <cell r="H29">
            <v>18</v>
          </cell>
          <cell r="J29">
            <v>42.12</v>
          </cell>
          <cell r="K29">
            <v>0</v>
          </cell>
        </row>
        <row r="30">
          <cell r="B30">
            <v>26.929166666666664</v>
          </cell>
          <cell r="C30">
            <v>36.799999999999997</v>
          </cell>
          <cell r="D30">
            <v>20.399999999999999</v>
          </cell>
          <cell r="E30">
            <v>74.416666666666671</v>
          </cell>
          <cell r="F30">
            <v>96</v>
          </cell>
          <cell r="G30">
            <v>40</v>
          </cell>
          <cell r="H30">
            <v>10.8</v>
          </cell>
          <cell r="J30">
            <v>29.16</v>
          </cell>
          <cell r="K30">
            <v>1.2</v>
          </cell>
        </row>
        <row r="31">
          <cell r="B31">
            <v>26.445833333333336</v>
          </cell>
          <cell r="C31">
            <v>35.9</v>
          </cell>
          <cell r="D31">
            <v>22.2</v>
          </cell>
          <cell r="E31">
            <v>80.041666666666671</v>
          </cell>
          <cell r="F31">
            <v>97</v>
          </cell>
          <cell r="G31">
            <v>46</v>
          </cell>
          <cell r="H31">
            <v>19.079999999999998</v>
          </cell>
          <cell r="J31">
            <v>46.080000000000005</v>
          </cell>
          <cell r="K31">
            <v>40</v>
          </cell>
        </row>
        <row r="32">
          <cell r="B32">
            <v>25.400000000000002</v>
          </cell>
          <cell r="C32">
            <v>35.5</v>
          </cell>
          <cell r="D32">
            <v>22</v>
          </cell>
          <cell r="E32">
            <v>85.541666666666671</v>
          </cell>
          <cell r="F32">
            <v>97</v>
          </cell>
          <cell r="G32">
            <v>47</v>
          </cell>
          <cell r="H32">
            <v>29.16</v>
          </cell>
          <cell r="J32">
            <v>59.4</v>
          </cell>
          <cell r="K32">
            <v>14.8</v>
          </cell>
        </row>
        <row r="33">
          <cell r="B33">
            <v>24.979166666666668</v>
          </cell>
          <cell r="C33">
            <v>34.5</v>
          </cell>
          <cell r="D33">
            <v>20.7</v>
          </cell>
          <cell r="E33">
            <v>85.916666666666671</v>
          </cell>
          <cell r="F33">
            <v>98</v>
          </cell>
          <cell r="G33">
            <v>54</v>
          </cell>
          <cell r="H33">
            <v>13.68</v>
          </cell>
          <cell r="J33">
            <v>43.92</v>
          </cell>
          <cell r="K33">
            <v>0.2</v>
          </cell>
        </row>
        <row r="34">
          <cell r="B34">
            <v>26.016666666666662</v>
          </cell>
          <cell r="C34">
            <v>34.200000000000003</v>
          </cell>
          <cell r="D34">
            <v>21.1</v>
          </cell>
          <cell r="E34">
            <v>79.166666666666671</v>
          </cell>
          <cell r="F34">
            <v>97</v>
          </cell>
          <cell r="G34">
            <v>47</v>
          </cell>
          <cell r="H34">
            <v>16.2</v>
          </cell>
          <cell r="J34">
            <v>36</v>
          </cell>
          <cell r="K34">
            <v>0</v>
          </cell>
        </row>
        <row r="35">
          <cell r="B35">
            <v>26.391666666666669</v>
          </cell>
          <cell r="C35">
            <v>34.700000000000003</v>
          </cell>
          <cell r="D35">
            <v>21.7</v>
          </cell>
          <cell r="E35">
            <v>78</v>
          </cell>
          <cell r="F35">
            <v>95</v>
          </cell>
          <cell r="G35">
            <v>47</v>
          </cell>
          <cell r="H35">
            <v>14.76</v>
          </cell>
          <cell r="J35">
            <v>43.92</v>
          </cell>
          <cell r="K35">
            <v>5.4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28.958333333333332</v>
          </cell>
          <cell r="C5">
            <v>37</v>
          </cell>
          <cell r="D5">
            <v>23</v>
          </cell>
          <cell r="E5">
            <v>61.958333333333336</v>
          </cell>
          <cell r="F5">
            <v>87</v>
          </cell>
          <cell r="G5">
            <v>30</v>
          </cell>
          <cell r="H5">
            <v>14.4</v>
          </cell>
          <cell r="J5">
            <v>31.680000000000003</v>
          </cell>
          <cell r="K5">
            <v>0</v>
          </cell>
        </row>
        <row r="6">
          <cell r="B6">
            <v>24.754166666666674</v>
          </cell>
          <cell r="C6">
            <v>34.200000000000003</v>
          </cell>
          <cell r="D6">
            <v>20.7</v>
          </cell>
          <cell r="E6">
            <v>82.083333333333329</v>
          </cell>
          <cell r="F6">
            <v>99</v>
          </cell>
          <cell r="G6">
            <v>49</v>
          </cell>
          <cell r="H6">
            <v>18.36</v>
          </cell>
          <cell r="J6">
            <v>75.960000000000008</v>
          </cell>
          <cell r="K6">
            <v>17.400000000000002</v>
          </cell>
        </row>
        <row r="7">
          <cell r="B7">
            <v>25.525000000000002</v>
          </cell>
          <cell r="C7">
            <v>34.299999999999997</v>
          </cell>
          <cell r="D7">
            <v>20.6</v>
          </cell>
          <cell r="E7">
            <v>82.625</v>
          </cell>
          <cell r="F7">
            <v>99</v>
          </cell>
          <cell r="G7">
            <v>48</v>
          </cell>
          <cell r="H7">
            <v>12.24</v>
          </cell>
          <cell r="J7">
            <v>49.32</v>
          </cell>
          <cell r="K7">
            <v>0.4</v>
          </cell>
        </row>
        <row r="8">
          <cell r="B8">
            <v>27.400000000000016</v>
          </cell>
          <cell r="C8">
            <v>33.4</v>
          </cell>
          <cell r="D8">
            <v>22</v>
          </cell>
          <cell r="E8">
            <v>66.791666666666671</v>
          </cell>
          <cell r="F8">
            <v>96</v>
          </cell>
          <cell r="G8">
            <v>33</v>
          </cell>
          <cell r="H8">
            <v>16.920000000000002</v>
          </cell>
          <cell r="J8">
            <v>28.8</v>
          </cell>
          <cell r="K8">
            <v>0</v>
          </cell>
        </row>
        <row r="9">
          <cell r="B9">
            <v>27.433333333333334</v>
          </cell>
          <cell r="C9">
            <v>34.5</v>
          </cell>
          <cell r="D9">
            <v>18.2</v>
          </cell>
          <cell r="E9">
            <v>52.166666666666664</v>
          </cell>
          <cell r="F9">
            <v>89</v>
          </cell>
          <cell r="G9">
            <v>25</v>
          </cell>
          <cell r="H9">
            <v>14.76</v>
          </cell>
          <cell r="J9">
            <v>40.32</v>
          </cell>
          <cell r="K9">
            <v>0</v>
          </cell>
        </row>
        <row r="10">
          <cell r="B10">
            <v>27.712499999999995</v>
          </cell>
          <cell r="C10">
            <v>34.9</v>
          </cell>
          <cell r="D10">
            <v>18.600000000000001</v>
          </cell>
          <cell r="E10">
            <v>46.791666666666664</v>
          </cell>
          <cell r="F10">
            <v>83</v>
          </cell>
          <cell r="G10">
            <v>22</v>
          </cell>
          <cell r="H10">
            <v>16.2</v>
          </cell>
          <cell r="J10">
            <v>33.840000000000003</v>
          </cell>
          <cell r="K10">
            <v>0</v>
          </cell>
        </row>
        <row r="11">
          <cell r="B11">
            <v>27.704166666666662</v>
          </cell>
          <cell r="C11">
            <v>35.6</v>
          </cell>
          <cell r="D11">
            <v>18.399999999999999</v>
          </cell>
          <cell r="E11">
            <v>50.5</v>
          </cell>
          <cell r="F11">
            <v>85</v>
          </cell>
          <cell r="G11">
            <v>25</v>
          </cell>
          <cell r="H11">
            <v>12.6</v>
          </cell>
          <cell r="J11">
            <v>27.36</v>
          </cell>
          <cell r="K11">
            <v>0</v>
          </cell>
        </row>
        <row r="12">
          <cell r="B12">
            <v>28.933333333333326</v>
          </cell>
          <cell r="C12">
            <v>36.299999999999997</v>
          </cell>
          <cell r="D12">
            <v>22</v>
          </cell>
          <cell r="E12">
            <v>47.333333333333336</v>
          </cell>
          <cell r="F12">
            <v>77</v>
          </cell>
          <cell r="G12">
            <v>25</v>
          </cell>
          <cell r="H12">
            <v>12.6</v>
          </cell>
          <cell r="J12">
            <v>27.720000000000002</v>
          </cell>
          <cell r="K12">
            <v>0</v>
          </cell>
        </row>
        <row r="13">
          <cell r="B13">
            <v>29.158333333333342</v>
          </cell>
          <cell r="C13">
            <v>37.1</v>
          </cell>
          <cell r="D13">
            <v>22.4</v>
          </cell>
          <cell r="E13">
            <v>53.333333333333336</v>
          </cell>
          <cell r="F13">
            <v>81</v>
          </cell>
          <cell r="G13">
            <v>24</v>
          </cell>
          <cell r="H13">
            <v>13.68</v>
          </cell>
          <cell r="J13">
            <v>39.24</v>
          </cell>
          <cell r="K13">
            <v>0</v>
          </cell>
        </row>
        <row r="14">
          <cell r="B14">
            <v>29.283333333333331</v>
          </cell>
          <cell r="C14">
            <v>37.4</v>
          </cell>
          <cell r="D14">
            <v>23.4</v>
          </cell>
          <cell r="E14">
            <v>57.291666666666664</v>
          </cell>
          <cell r="F14">
            <v>84</v>
          </cell>
          <cell r="G14">
            <v>32</v>
          </cell>
          <cell r="H14">
            <v>16.2</v>
          </cell>
          <cell r="J14">
            <v>35.28</v>
          </cell>
          <cell r="K14">
            <v>0</v>
          </cell>
        </row>
        <row r="15">
          <cell r="B15">
            <v>29.187500000000004</v>
          </cell>
          <cell r="C15">
            <v>36.6</v>
          </cell>
          <cell r="D15">
            <v>23.2</v>
          </cell>
          <cell r="E15">
            <v>61.541666666666664</v>
          </cell>
          <cell r="F15">
            <v>88</v>
          </cell>
          <cell r="G15">
            <v>36</v>
          </cell>
          <cell r="H15">
            <v>14.04</v>
          </cell>
          <cell r="J15">
            <v>35.64</v>
          </cell>
          <cell r="K15">
            <v>0</v>
          </cell>
        </row>
        <row r="16">
          <cell r="B16">
            <v>28.920833333333331</v>
          </cell>
          <cell r="C16">
            <v>35.700000000000003</v>
          </cell>
          <cell r="D16">
            <v>21.8</v>
          </cell>
          <cell r="E16">
            <v>57.083333333333336</v>
          </cell>
          <cell r="F16">
            <v>94</v>
          </cell>
          <cell r="G16">
            <v>29</v>
          </cell>
          <cell r="H16">
            <v>9.3600000000000012</v>
          </cell>
          <cell r="J16">
            <v>30.96</v>
          </cell>
          <cell r="K16">
            <v>0</v>
          </cell>
        </row>
        <row r="17">
          <cell r="B17">
            <v>28.125000000000004</v>
          </cell>
          <cell r="C17">
            <v>35.6</v>
          </cell>
          <cell r="D17">
            <v>22.1</v>
          </cell>
          <cell r="E17">
            <v>60.333333333333336</v>
          </cell>
          <cell r="F17">
            <v>83</v>
          </cell>
          <cell r="G17">
            <v>35</v>
          </cell>
          <cell r="H17">
            <v>20.52</v>
          </cell>
          <cell r="J17">
            <v>35.64</v>
          </cell>
          <cell r="K17">
            <v>0</v>
          </cell>
        </row>
        <row r="18">
          <cell r="B18">
            <v>28.425000000000001</v>
          </cell>
          <cell r="C18">
            <v>35.4</v>
          </cell>
          <cell r="D18">
            <v>22.9</v>
          </cell>
          <cell r="E18">
            <v>61.083333333333336</v>
          </cell>
          <cell r="F18">
            <v>93</v>
          </cell>
          <cell r="G18">
            <v>32</v>
          </cell>
          <cell r="H18">
            <v>18</v>
          </cell>
          <cell r="J18">
            <v>31.680000000000003</v>
          </cell>
          <cell r="K18">
            <v>0</v>
          </cell>
        </row>
        <row r="19">
          <cell r="B19">
            <v>28.737500000000001</v>
          </cell>
          <cell r="C19">
            <v>36.5</v>
          </cell>
          <cell r="D19">
            <v>22.8</v>
          </cell>
          <cell r="E19">
            <v>54.958333333333336</v>
          </cell>
          <cell r="F19">
            <v>80</v>
          </cell>
          <cell r="G19">
            <v>30</v>
          </cell>
          <cell r="H19">
            <v>15.840000000000002</v>
          </cell>
          <cell r="J19">
            <v>30.6</v>
          </cell>
          <cell r="K19">
            <v>0</v>
          </cell>
        </row>
        <row r="20">
          <cell r="B20">
            <v>29.591666666666669</v>
          </cell>
          <cell r="C20">
            <v>37.299999999999997</v>
          </cell>
          <cell r="D20">
            <v>23.8</v>
          </cell>
          <cell r="E20">
            <v>55.5</v>
          </cell>
          <cell r="F20">
            <v>79</v>
          </cell>
          <cell r="G20">
            <v>32</v>
          </cell>
          <cell r="H20">
            <v>16.559999999999999</v>
          </cell>
          <cell r="J20">
            <v>28.08</v>
          </cell>
          <cell r="K20">
            <v>0</v>
          </cell>
        </row>
        <row r="21">
          <cell r="B21">
            <v>27.724999999999998</v>
          </cell>
          <cell r="C21">
            <v>34.5</v>
          </cell>
          <cell r="D21">
            <v>23.8</v>
          </cell>
          <cell r="E21">
            <v>73.75</v>
          </cell>
          <cell r="F21">
            <v>92</v>
          </cell>
          <cell r="G21">
            <v>48</v>
          </cell>
          <cell r="H21">
            <v>19.8</v>
          </cell>
          <cell r="J21">
            <v>33.119999999999997</v>
          </cell>
          <cell r="K21">
            <v>0</v>
          </cell>
        </row>
        <row r="22">
          <cell r="B22">
            <v>25.087500000000002</v>
          </cell>
          <cell r="C22">
            <v>30.2</v>
          </cell>
          <cell r="D22">
            <v>22.3</v>
          </cell>
          <cell r="E22">
            <v>89.541666666666671</v>
          </cell>
          <cell r="F22">
            <v>99</v>
          </cell>
          <cell r="G22">
            <v>64</v>
          </cell>
          <cell r="H22">
            <v>18.720000000000002</v>
          </cell>
          <cell r="J22">
            <v>39.96</v>
          </cell>
          <cell r="K22">
            <v>41.400000000000006</v>
          </cell>
        </row>
        <row r="23">
          <cell r="B23">
            <v>26.641666666666662</v>
          </cell>
          <cell r="C23">
            <v>33.4</v>
          </cell>
          <cell r="D23">
            <v>22.9</v>
          </cell>
          <cell r="E23">
            <v>82.458333333333329</v>
          </cell>
          <cell r="F23">
            <v>99</v>
          </cell>
          <cell r="G23">
            <v>51</v>
          </cell>
          <cell r="H23">
            <v>17.64</v>
          </cell>
          <cell r="J23">
            <v>34.56</v>
          </cell>
          <cell r="K23">
            <v>0.4</v>
          </cell>
        </row>
        <row r="24">
          <cell r="B24">
            <v>25.616666666666674</v>
          </cell>
          <cell r="C24">
            <v>33.1</v>
          </cell>
          <cell r="D24">
            <v>22.9</v>
          </cell>
          <cell r="E24">
            <v>87.291666666666671</v>
          </cell>
          <cell r="F24">
            <v>99</v>
          </cell>
          <cell r="G24">
            <v>52</v>
          </cell>
          <cell r="H24">
            <v>25.56</v>
          </cell>
          <cell r="J24">
            <v>51.480000000000004</v>
          </cell>
          <cell r="K24">
            <v>52.000000000000007</v>
          </cell>
        </row>
        <row r="25">
          <cell r="B25">
            <v>26.733333333333338</v>
          </cell>
          <cell r="C25">
            <v>34.299999999999997</v>
          </cell>
          <cell r="D25">
            <v>22.9</v>
          </cell>
          <cell r="E25">
            <v>79.333333333333329</v>
          </cell>
          <cell r="F25">
            <v>98</v>
          </cell>
          <cell r="G25">
            <v>44</v>
          </cell>
          <cell r="H25">
            <v>15.840000000000002</v>
          </cell>
          <cell r="J25">
            <v>54.72</v>
          </cell>
          <cell r="K25">
            <v>0.2</v>
          </cell>
        </row>
        <row r="26">
          <cell r="B26">
            <v>27.875000000000004</v>
          </cell>
          <cell r="C26">
            <v>34.700000000000003</v>
          </cell>
          <cell r="D26">
            <v>23.1</v>
          </cell>
          <cell r="E26">
            <v>72.708333333333329</v>
          </cell>
          <cell r="F26">
            <v>94</v>
          </cell>
          <cell r="G26">
            <v>44</v>
          </cell>
          <cell r="H26">
            <v>12.24</v>
          </cell>
          <cell r="J26">
            <v>29.52</v>
          </cell>
          <cell r="K26">
            <v>0</v>
          </cell>
        </row>
        <row r="27">
          <cell r="B27">
            <v>27.091666666666665</v>
          </cell>
          <cell r="C27">
            <v>34.4</v>
          </cell>
          <cell r="D27">
            <v>23.6</v>
          </cell>
          <cell r="E27">
            <v>78.041666666666671</v>
          </cell>
          <cell r="F27">
            <v>94</v>
          </cell>
          <cell r="G27">
            <v>44</v>
          </cell>
          <cell r="H27">
            <v>21.240000000000002</v>
          </cell>
          <cell r="J27">
            <v>44.28</v>
          </cell>
          <cell r="K27">
            <v>3.2</v>
          </cell>
        </row>
        <row r="28">
          <cell r="B28">
            <v>26.899999999999995</v>
          </cell>
          <cell r="C28">
            <v>35.1</v>
          </cell>
          <cell r="D28">
            <v>22.1</v>
          </cell>
          <cell r="E28">
            <v>77.583333333333329</v>
          </cell>
          <cell r="F28">
            <v>98</v>
          </cell>
          <cell r="G28">
            <v>45</v>
          </cell>
          <cell r="H28">
            <v>12.6</v>
          </cell>
          <cell r="J28">
            <v>38.519999999999996</v>
          </cell>
          <cell r="K28">
            <v>0.2</v>
          </cell>
        </row>
        <row r="29">
          <cell r="B29">
            <v>29</v>
          </cell>
          <cell r="C29">
            <v>37.299999999999997</v>
          </cell>
          <cell r="D29">
            <v>22.7</v>
          </cell>
          <cell r="E29">
            <v>64.833333333333329</v>
          </cell>
          <cell r="F29">
            <v>91</v>
          </cell>
          <cell r="G29">
            <v>34</v>
          </cell>
          <cell r="H29">
            <v>20.52</v>
          </cell>
          <cell r="J29">
            <v>70.92</v>
          </cell>
          <cell r="K29">
            <v>0</v>
          </cell>
        </row>
        <row r="30">
          <cell r="B30">
            <v>26.691666666666666</v>
          </cell>
          <cell r="C30">
            <v>35.6</v>
          </cell>
          <cell r="D30">
            <v>21.3</v>
          </cell>
          <cell r="E30">
            <v>75.875</v>
          </cell>
          <cell r="F30">
            <v>97</v>
          </cell>
          <cell r="G30">
            <v>42</v>
          </cell>
          <cell r="H30">
            <v>11.520000000000001</v>
          </cell>
          <cell r="J30">
            <v>31.319999999999997</v>
          </cell>
          <cell r="K30">
            <v>1</v>
          </cell>
        </row>
        <row r="31">
          <cell r="B31">
            <v>26.125000000000011</v>
          </cell>
          <cell r="C31">
            <v>34.299999999999997</v>
          </cell>
          <cell r="D31">
            <v>22.6</v>
          </cell>
          <cell r="E31">
            <v>78.791666666666671</v>
          </cell>
          <cell r="F31">
            <v>97</v>
          </cell>
          <cell r="G31">
            <v>47</v>
          </cell>
          <cell r="H31">
            <v>13.68</v>
          </cell>
          <cell r="J31">
            <v>64.08</v>
          </cell>
          <cell r="K31">
            <v>6</v>
          </cell>
        </row>
        <row r="32">
          <cell r="B32">
            <v>24.879166666666666</v>
          </cell>
          <cell r="C32">
            <v>33.6</v>
          </cell>
          <cell r="D32">
            <v>22</v>
          </cell>
          <cell r="E32">
            <v>88.666666666666671</v>
          </cell>
          <cell r="F32">
            <v>99</v>
          </cell>
          <cell r="G32">
            <v>53</v>
          </cell>
          <cell r="H32">
            <v>20.16</v>
          </cell>
          <cell r="J32">
            <v>58.32</v>
          </cell>
          <cell r="K32">
            <v>24</v>
          </cell>
        </row>
        <row r="33">
          <cell r="B33">
            <v>26.783333333333331</v>
          </cell>
          <cell r="C33">
            <v>34.299999999999997</v>
          </cell>
          <cell r="D33">
            <v>21.8</v>
          </cell>
          <cell r="E33">
            <v>79.5</v>
          </cell>
          <cell r="F33">
            <v>99</v>
          </cell>
          <cell r="G33">
            <v>47</v>
          </cell>
          <cell r="H33">
            <v>19.079999999999998</v>
          </cell>
          <cell r="J33">
            <v>39.24</v>
          </cell>
          <cell r="K33">
            <v>0.6</v>
          </cell>
        </row>
        <row r="34">
          <cell r="B34">
            <v>27.104166666666675</v>
          </cell>
          <cell r="C34">
            <v>34.6</v>
          </cell>
          <cell r="D34">
            <v>22.8</v>
          </cell>
          <cell r="E34">
            <v>75.541666666666671</v>
          </cell>
          <cell r="F34">
            <v>95</v>
          </cell>
          <cell r="G34">
            <v>44</v>
          </cell>
          <cell r="H34">
            <v>17.64</v>
          </cell>
          <cell r="K34">
            <v>1</v>
          </cell>
        </row>
        <row r="35">
          <cell r="B35">
            <v>26.137500000000003</v>
          </cell>
          <cell r="C35">
            <v>32.1</v>
          </cell>
          <cell r="D35">
            <v>21.9</v>
          </cell>
          <cell r="E35">
            <v>80.666666666666671</v>
          </cell>
          <cell r="F35">
            <v>99</v>
          </cell>
          <cell r="G35">
            <v>54</v>
          </cell>
          <cell r="H35">
            <v>12.6</v>
          </cell>
          <cell r="J35">
            <v>37.080000000000005</v>
          </cell>
          <cell r="K35">
            <v>0.8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28.691666666666663</v>
          </cell>
          <cell r="C5">
            <v>36.4</v>
          </cell>
          <cell r="D5">
            <v>24.1</v>
          </cell>
          <cell r="E5">
            <v>64.583333333333329</v>
          </cell>
          <cell r="F5">
            <v>82</v>
          </cell>
          <cell r="G5">
            <v>37</v>
          </cell>
          <cell r="H5">
            <v>20.88</v>
          </cell>
          <cell r="J5">
            <v>39.6</v>
          </cell>
          <cell r="K5">
            <v>0</v>
          </cell>
        </row>
        <row r="6">
          <cell r="B6">
            <v>24.216666666666665</v>
          </cell>
          <cell r="C6">
            <v>33</v>
          </cell>
          <cell r="D6">
            <v>20.5</v>
          </cell>
          <cell r="E6">
            <v>85.416666666666671</v>
          </cell>
          <cell r="F6">
            <v>100</v>
          </cell>
          <cell r="G6">
            <v>50</v>
          </cell>
          <cell r="H6">
            <v>29.16</v>
          </cell>
          <cell r="J6">
            <v>61.2</v>
          </cell>
          <cell r="K6">
            <v>1.2000000000000002</v>
          </cell>
        </row>
        <row r="7">
          <cell r="B7">
            <v>25.562500000000004</v>
          </cell>
          <cell r="C7">
            <v>34.9</v>
          </cell>
          <cell r="D7">
            <v>20.6</v>
          </cell>
          <cell r="E7">
            <v>83.875</v>
          </cell>
          <cell r="F7">
            <v>100</v>
          </cell>
          <cell r="G7">
            <v>43</v>
          </cell>
          <cell r="H7">
            <v>21.96</v>
          </cell>
          <cell r="J7">
            <v>39.24</v>
          </cell>
          <cell r="K7">
            <v>0.4</v>
          </cell>
        </row>
        <row r="8">
          <cell r="B8">
            <v>26.404166666666658</v>
          </cell>
          <cell r="C8">
            <v>34</v>
          </cell>
          <cell r="D8">
            <v>20.7</v>
          </cell>
          <cell r="E8">
            <v>75.166666666666671</v>
          </cell>
          <cell r="F8">
            <v>100</v>
          </cell>
          <cell r="G8">
            <v>38</v>
          </cell>
          <cell r="H8">
            <v>16.559999999999999</v>
          </cell>
          <cell r="J8">
            <v>29.880000000000003</v>
          </cell>
          <cell r="K8">
            <v>0</v>
          </cell>
        </row>
        <row r="9">
          <cell r="B9">
            <v>26.175000000000001</v>
          </cell>
          <cell r="C9">
            <v>36</v>
          </cell>
          <cell r="D9">
            <v>17.899999999999999</v>
          </cell>
          <cell r="E9">
            <v>60.875</v>
          </cell>
          <cell r="F9">
            <v>99</v>
          </cell>
          <cell r="G9">
            <v>26</v>
          </cell>
          <cell r="H9">
            <v>14.4</v>
          </cell>
          <cell r="J9">
            <v>29.16</v>
          </cell>
          <cell r="K9">
            <v>0</v>
          </cell>
        </row>
        <row r="10">
          <cell r="B10">
            <v>26.337499999999995</v>
          </cell>
          <cell r="C10">
            <v>35.9</v>
          </cell>
          <cell r="D10">
            <v>17.7</v>
          </cell>
          <cell r="E10">
            <v>52.291666666666664</v>
          </cell>
          <cell r="F10">
            <v>87</v>
          </cell>
          <cell r="G10">
            <v>23</v>
          </cell>
          <cell r="H10">
            <v>16.2</v>
          </cell>
          <cell r="J10">
            <v>32.76</v>
          </cell>
          <cell r="K10">
            <v>0</v>
          </cell>
        </row>
        <row r="11">
          <cell r="B11">
            <v>26.908333333333331</v>
          </cell>
          <cell r="C11">
            <v>36.4</v>
          </cell>
          <cell r="D11">
            <v>17</v>
          </cell>
          <cell r="E11">
            <v>50.708333333333336</v>
          </cell>
          <cell r="F11">
            <v>88</v>
          </cell>
          <cell r="G11">
            <v>24</v>
          </cell>
          <cell r="H11">
            <v>15.48</v>
          </cell>
          <cell r="J11">
            <v>33.480000000000004</v>
          </cell>
          <cell r="K11">
            <v>0</v>
          </cell>
        </row>
        <row r="12">
          <cell r="B12">
            <v>27.862500000000008</v>
          </cell>
          <cell r="C12">
            <v>36.799999999999997</v>
          </cell>
          <cell r="D12">
            <v>19.399999999999999</v>
          </cell>
          <cell r="E12">
            <v>51.166666666666664</v>
          </cell>
          <cell r="F12">
            <v>86</v>
          </cell>
          <cell r="G12">
            <v>24</v>
          </cell>
          <cell r="H12">
            <v>12.96</v>
          </cell>
          <cell r="J12">
            <v>29.880000000000003</v>
          </cell>
          <cell r="K12">
            <v>0</v>
          </cell>
        </row>
        <row r="13">
          <cell r="B13">
            <v>28.745833333333337</v>
          </cell>
          <cell r="C13">
            <v>37.5</v>
          </cell>
          <cell r="D13">
            <v>22.1</v>
          </cell>
          <cell r="E13">
            <v>55.666666666666664</v>
          </cell>
          <cell r="F13">
            <v>84</v>
          </cell>
          <cell r="G13">
            <v>27</v>
          </cell>
          <cell r="H13">
            <v>13.32</v>
          </cell>
          <cell r="J13">
            <v>34.200000000000003</v>
          </cell>
          <cell r="K13">
            <v>0</v>
          </cell>
        </row>
        <row r="14">
          <cell r="B14">
            <v>29.025000000000002</v>
          </cell>
          <cell r="C14">
            <v>37.799999999999997</v>
          </cell>
          <cell r="D14">
            <v>23.3</v>
          </cell>
          <cell r="E14">
            <v>60.625</v>
          </cell>
          <cell r="F14">
            <v>86</v>
          </cell>
          <cell r="G14">
            <v>31</v>
          </cell>
          <cell r="H14">
            <v>14.04</v>
          </cell>
          <cell r="J14">
            <v>37.800000000000004</v>
          </cell>
          <cell r="K14">
            <v>0</v>
          </cell>
        </row>
        <row r="15">
          <cell r="B15">
            <v>28.570833333333336</v>
          </cell>
          <cell r="C15">
            <v>37.700000000000003</v>
          </cell>
          <cell r="D15">
            <v>22</v>
          </cell>
          <cell r="E15">
            <v>67</v>
          </cell>
          <cell r="F15">
            <v>96</v>
          </cell>
          <cell r="G15">
            <v>36</v>
          </cell>
          <cell r="H15">
            <v>15.48</v>
          </cell>
          <cell r="J15">
            <v>36</v>
          </cell>
          <cell r="K15">
            <v>0.4</v>
          </cell>
        </row>
        <row r="16">
          <cell r="B16">
            <v>27.866666666666664</v>
          </cell>
          <cell r="C16">
            <v>36.1</v>
          </cell>
          <cell r="D16">
            <v>22.4</v>
          </cell>
          <cell r="E16">
            <v>66.333333333333329</v>
          </cell>
          <cell r="F16">
            <v>99</v>
          </cell>
          <cell r="G16">
            <v>29</v>
          </cell>
          <cell r="H16">
            <v>12.24</v>
          </cell>
          <cell r="J16">
            <v>32.04</v>
          </cell>
          <cell r="K16">
            <v>0</v>
          </cell>
        </row>
        <row r="17">
          <cell r="B17">
            <v>27.712500000000006</v>
          </cell>
          <cell r="C17">
            <v>35.799999999999997</v>
          </cell>
          <cell r="D17">
            <v>21.7</v>
          </cell>
          <cell r="E17">
            <v>61.958333333333336</v>
          </cell>
          <cell r="F17">
            <v>84</v>
          </cell>
          <cell r="G17">
            <v>35</v>
          </cell>
          <cell r="H17">
            <v>15.840000000000002</v>
          </cell>
          <cell r="J17">
            <v>37.080000000000005</v>
          </cell>
          <cell r="K17">
            <v>0</v>
          </cell>
        </row>
        <row r="18">
          <cell r="B18">
            <v>28.2</v>
          </cell>
          <cell r="C18">
            <v>36.9</v>
          </cell>
          <cell r="D18">
            <v>22.3</v>
          </cell>
          <cell r="E18">
            <v>58.958333333333336</v>
          </cell>
          <cell r="F18">
            <v>95</v>
          </cell>
          <cell r="G18">
            <v>29</v>
          </cell>
          <cell r="H18">
            <v>17.64</v>
          </cell>
          <cell r="J18">
            <v>31.680000000000003</v>
          </cell>
          <cell r="K18">
            <v>0</v>
          </cell>
        </row>
        <row r="19">
          <cell r="B19">
            <v>28.304166666666664</v>
          </cell>
          <cell r="C19">
            <v>36.5</v>
          </cell>
          <cell r="D19">
            <v>22.4</v>
          </cell>
          <cell r="E19">
            <v>54</v>
          </cell>
          <cell r="F19">
            <v>86</v>
          </cell>
          <cell r="G19">
            <v>30</v>
          </cell>
          <cell r="H19">
            <v>16.920000000000002</v>
          </cell>
          <cell r="J19">
            <v>34.200000000000003</v>
          </cell>
          <cell r="K19">
            <v>0</v>
          </cell>
        </row>
        <row r="20">
          <cell r="B20">
            <v>29.291666666666668</v>
          </cell>
          <cell r="C20">
            <v>37.9</v>
          </cell>
          <cell r="D20">
            <v>22.4</v>
          </cell>
          <cell r="E20">
            <v>56.708333333333336</v>
          </cell>
          <cell r="F20">
            <v>84</v>
          </cell>
          <cell r="G20">
            <v>31</v>
          </cell>
          <cell r="H20">
            <v>12.6</v>
          </cell>
          <cell r="J20">
            <v>30.240000000000002</v>
          </cell>
          <cell r="K20">
            <v>0</v>
          </cell>
        </row>
        <row r="21">
          <cell r="B21">
            <v>26.858333333333331</v>
          </cell>
          <cell r="C21">
            <v>34.200000000000003</v>
          </cell>
          <cell r="D21">
            <v>23.3</v>
          </cell>
          <cell r="E21">
            <v>82.166666666666671</v>
          </cell>
          <cell r="F21">
            <v>100</v>
          </cell>
          <cell r="G21">
            <v>49</v>
          </cell>
          <cell r="H21">
            <v>18</v>
          </cell>
          <cell r="J21">
            <v>41.4</v>
          </cell>
          <cell r="K21">
            <v>1.5999999999999999</v>
          </cell>
        </row>
        <row r="22">
          <cell r="B22">
            <v>24.954166666666666</v>
          </cell>
          <cell r="C22">
            <v>30.3</v>
          </cell>
          <cell r="D22">
            <v>22</v>
          </cell>
          <cell r="E22">
            <v>93.25</v>
          </cell>
          <cell r="F22">
            <v>100</v>
          </cell>
          <cell r="G22">
            <v>69</v>
          </cell>
          <cell r="H22">
            <v>15.840000000000002</v>
          </cell>
          <cell r="J22">
            <v>57.24</v>
          </cell>
          <cell r="K22">
            <v>26.000000000000004</v>
          </cell>
        </row>
        <row r="23">
          <cell r="B23">
            <v>26.691666666666663</v>
          </cell>
          <cell r="C23">
            <v>34.1</v>
          </cell>
          <cell r="D23">
            <v>22.7</v>
          </cell>
          <cell r="E23">
            <v>83.333333333333329</v>
          </cell>
          <cell r="F23">
            <v>100</v>
          </cell>
          <cell r="G23">
            <v>50</v>
          </cell>
          <cell r="H23">
            <v>20.52</v>
          </cell>
          <cell r="J23">
            <v>39.6</v>
          </cell>
          <cell r="K23">
            <v>0.2</v>
          </cell>
        </row>
        <row r="24">
          <cell r="B24">
            <v>26.779166666666658</v>
          </cell>
          <cell r="C24">
            <v>35.700000000000003</v>
          </cell>
          <cell r="D24">
            <v>23</v>
          </cell>
          <cell r="E24">
            <v>83.541666666666671</v>
          </cell>
          <cell r="F24">
            <v>100</v>
          </cell>
          <cell r="G24">
            <v>43</v>
          </cell>
          <cell r="H24">
            <v>28.08</v>
          </cell>
          <cell r="J24">
            <v>60.480000000000004</v>
          </cell>
          <cell r="K24">
            <v>2.4000000000000004</v>
          </cell>
        </row>
        <row r="25">
          <cell r="B25">
            <v>27.108333333333334</v>
          </cell>
          <cell r="C25">
            <v>35.200000000000003</v>
          </cell>
          <cell r="D25">
            <v>22.5</v>
          </cell>
          <cell r="E25">
            <v>78.541666666666671</v>
          </cell>
          <cell r="F25">
            <v>100</v>
          </cell>
          <cell r="G25">
            <v>41</v>
          </cell>
          <cell r="H25">
            <v>17.28</v>
          </cell>
          <cell r="J25">
            <v>47.16</v>
          </cell>
          <cell r="K25">
            <v>0</v>
          </cell>
        </row>
        <row r="26">
          <cell r="B26">
            <v>27.941666666666666</v>
          </cell>
          <cell r="C26">
            <v>35.299999999999997</v>
          </cell>
          <cell r="D26">
            <v>22.4</v>
          </cell>
          <cell r="E26">
            <v>71.916666666666671</v>
          </cell>
          <cell r="F26">
            <v>96</v>
          </cell>
          <cell r="G26">
            <v>43</v>
          </cell>
          <cell r="H26">
            <v>13.32</v>
          </cell>
          <cell r="J26">
            <v>34.200000000000003</v>
          </cell>
          <cell r="K26">
            <v>0</v>
          </cell>
        </row>
        <row r="27">
          <cell r="B27">
            <v>27.758333333333329</v>
          </cell>
          <cell r="C27">
            <v>36.200000000000003</v>
          </cell>
          <cell r="D27">
            <v>22.4</v>
          </cell>
          <cell r="E27">
            <v>73.166666666666671</v>
          </cell>
          <cell r="F27">
            <v>100</v>
          </cell>
          <cell r="G27">
            <v>33</v>
          </cell>
          <cell r="H27">
            <v>26.64</v>
          </cell>
          <cell r="J27">
            <v>44.28</v>
          </cell>
          <cell r="K27">
            <v>14.000000000000002</v>
          </cell>
        </row>
        <row r="28">
          <cell r="B28">
            <v>27.033333333333331</v>
          </cell>
          <cell r="C28">
            <v>35.4</v>
          </cell>
          <cell r="D28">
            <v>21.8</v>
          </cell>
          <cell r="E28">
            <v>79.708333333333329</v>
          </cell>
          <cell r="F28">
            <v>100</v>
          </cell>
          <cell r="G28">
            <v>41</v>
          </cell>
          <cell r="H28">
            <v>0</v>
          </cell>
          <cell r="J28">
            <v>0</v>
          </cell>
          <cell r="K28">
            <v>0.4</v>
          </cell>
        </row>
        <row r="29">
          <cell r="B29">
            <v>28.825000000000003</v>
          </cell>
          <cell r="C29">
            <v>37.9</v>
          </cell>
          <cell r="D29">
            <v>22</v>
          </cell>
          <cell r="E29">
            <v>70.166666666666671</v>
          </cell>
          <cell r="F29">
            <v>100</v>
          </cell>
          <cell r="G29">
            <v>34</v>
          </cell>
          <cell r="H29">
            <v>0</v>
          </cell>
          <cell r="J29">
            <v>0</v>
          </cell>
          <cell r="K29">
            <v>0</v>
          </cell>
        </row>
        <row r="30">
          <cell r="B30">
            <v>26.641666666666666</v>
          </cell>
          <cell r="C30">
            <v>36</v>
          </cell>
          <cell r="D30">
            <v>20.100000000000001</v>
          </cell>
          <cell r="E30">
            <v>77.666666666666671</v>
          </cell>
          <cell r="F30">
            <v>100</v>
          </cell>
          <cell r="G30">
            <v>41</v>
          </cell>
          <cell r="H30">
            <v>0</v>
          </cell>
          <cell r="J30">
            <v>0</v>
          </cell>
          <cell r="K30">
            <v>2.4</v>
          </cell>
        </row>
        <row r="31">
          <cell r="B31">
            <v>26.304166666666664</v>
          </cell>
          <cell r="C31">
            <v>34.6</v>
          </cell>
          <cell r="D31">
            <v>21.9</v>
          </cell>
          <cell r="E31">
            <v>82.083333333333329</v>
          </cell>
          <cell r="F31">
            <v>100</v>
          </cell>
          <cell r="G31">
            <v>47</v>
          </cell>
          <cell r="H31">
            <v>0</v>
          </cell>
          <cell r="J31">
            <v>0</v>
          </cell>
          <cell r="K31">
            <v>4.1999999999999993</v>
          </cell>
        </row>
        <row r="32">
          <cell r="B32">
            <v>25.037499999999994</v>
          </cell>
          <cell r="C32">
            <v>34.700000000000003</v>
          </cell>
          <cell r="D32">
            <v>21.8</v>
          </cell>
          <cell r="E32">
            <v>88.583333333333329</v>
          </cell>
          <cell r="F32">
            <v>100</v>
          </cell>
          <cell r="G32">
            <v>49</v>
          </cell>
          <cell r="H32">
            <v>0</v>
          </cell>
          <cell r="J32">
            <v>0</v>
          </cell>
          <cell r="K32">
            <v>1.4</v>
          </cell>
        </row>
        <row r="33">
          <cell r="B33">
            <v>26.737500000000001</v>
          </cell>
          <cell r="C33">
            <v>35.4</v>
          </cell>
          <cell r="D33">
            <v>21.2</v>
          </cell>
          <cell r="E33">
            <v>80</v>
          </cell>
          <cell r="F33">
            <v>100</v>
          </cell>
          <cell r="G33">
            <v>41</v>
          </cell>
          <cell r="H33">
            <v>0</v>
          </cell>
          <cell r="J33">
            <v>0</v>
          </cell>
          <cell r="K33">
            <v>0.4</v>
          </cell>
        </row>
        <row r="34">
          <cell r="B34">
            <v>26.891666666666669</v>
          </cell>
          <cell r="C34">
            <v>36.299999999999997</v>
          </cell>
          <cell r="D34">
            <v>21</v>
          </cell>
          <cell r="E34">
            <v>77.416666666666671</v>
          </cell>
          <cell r="F34">
            <v>100</v>
          </cell>
          <cell r="G34">
            <v>37</v>
          </cell>
          <cell r="H34">
            <v>0</v>
          </cell>
          <cell r="J34">
            <v>0</v>
          </cell>
          <cell r="K34">
            <v>0</v>
          </cell>
        </row>
        <row r="35">
          <cell r="B35">
            <v>26.237500000000001</v>
          </cell>
          <cell r="C35">
            <v>34.700000000000003</v>
          </cell>
          <cell r="D35">
            <v>22.2</v>
          </cell>
          <cell r="E35">
            <v>83.208333333333329</v>
          </cell>
          <cell r="F35">
            <v>100</v>
          </cell>
          <cell r="G35">
            <v>45</v>
          </cell>
          <cell r="H35">
            <v>0</v>
          </cell>
          <cell r="J35">
            <v>0</v>
          </cell>
          <cell r="K35">
            <v>3.8000000000000003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26.579166666666666</v>
          </cell>
          <cell r="C5">
            <v>32.6</v>
          </cell>
          <cell r="D5">
            <v>23.3</v>
          </cell>
          <cell r="E5">
            <v>72.625</v>
          </cell>
          <cell r="F5">
            <v>91</v>
          </cell>
          <cell r="G5">
            <v>39</v>
          </cell>
          <cell r="H5">
            <v>14.4</v>
          </cell>
          <cell r="J5">
            <v>42.12</v>
          </cell>
          <cell r="K5">
            <v>0</v>
          </cell>
        </row>
        <row r="6">
          <cell r="B6">
            <v>25.827272727272728</v>
          </cell>
          <cell r="C6">
            <v>32.1</v>
          </cell>
          <cell r="D6">
            <v>22.2</v>
          </cell>
          <cell r="E6">
            <v>73.36363636363636</v>
          </cell>
          <cell r="F6">
            <v>87</v>
          </cell>
          <cell r="G6">
            <v>53</v>
          </cell>
          <cell r="H6">
            <v>14.76</v>
          </cell>
          <cell r="J6">
            <v>48.6</v>
          </cell>
          <cell r="K6">
            <v>0</v>
          </cell>
        </row>
        <row r="7">
          <cell r="B7">
            <v>25.047826086956519</v>
          </cell>
          <cell r="C7">
            <v>30.9</v>
          </cell>
          <cell r="D7">
            <v>21.1</v>
          </cell>
          <cell r="E7">
            <v>82.434782608695656</v>
          </cell>
          <cell r="F7">
            <v>94</v>
          </cell>
          <cell r="G7">
            <v>59</v>
          </cell>
          <cell r="H7">
            <v>13.32</v>
          </cell>
          <cell r="J7">
            <v>49.32</v>
          </cell>
          <cell r="K7">
            <v>42</v>
          </cell>
        </row>
        <row r="8">
          <cell r="B8">
            <v>25.65</v>
          </cell>
          <cell r="C8">
            <v>32.9</v>
          </cell>
          <cell r="D8">
            <v>22.5</v>
          </cell>
          <cell r="E8">
            <v>80.272727272727266</v>
          </cell>
          <cell r="F8">
            <v>91</v>
          </cell>
          <cell r="G8">
            <v>49</v>
          </cell>
          <cell r="H8">
            <v>21.96</v>
          </cell>
          <cell r="J8">
            <v>50.76</v>
          </cell>
          <cell r="K8">
            <v>8.8000000000000007</v>
          </cell>
        </row>
        <row r="9">
          <cell r="B9">
            <v>26.837500000000002</v>
          </cell>
          <cell r="C9">
            <v>34.299999999999997</v>
          </cell>
          <cell r="D9">
            <v>21.6</v>
          </cell>
          <cell r="E9">
            <v>71.875</v>
          </cell>
          <cell r="F9">
            <v>93</v>
          </cell>
          <cell r="G9">
            <v>39</v>
          </cell>
          <cell r="H9">
            <v>7.2</v>
          </cell>
          <cell r="J9">
            <v>60.12</v>
          </cell>
          <cell r="K9">
            <v>0.2</v>
          </cell>
        </row>
        <row r="10">
          <cell r="B10">
            <v>26.849999999999998</v>
          </cell>
          <cell r="C10">
            <v>32.4</v>
          </cell>
          <cell r="D10">
            <v>24</v>
          </cell>
          <cell r="E10">
            <v>76.416666666666671</v>
          </cell>
          <cell r="F10">
            <v>88</v>
          </cell>
          <cell r="G10">
            <v>54</v>
          </cell>
          <cell r="H10">
            <v>14.4</v>
          </cell>
          <cell r="J10">
            <v>33.840000000000003</v>
          </cell>
          <cell r="K10">
            <v>1.7999999999999998</v>
          </cell>
        </row>
        <row r="11">
          <cell r="B11">
            <v>26.941666666666666</v>
          </cell>
          <cell r="C11">
            <v>34.1</v>
          </cell>
          <cell r="D11">
            <v>21.9</v>
          </cell>
          <cell r="E11">
            <v>71.625</v>
          </cell>
          <cell r="F11">
            <v>92</v>
          </cell>
          <cell r="G11">
            <v>40</v>
          </cell>
          <cell r="H11">
            <v>11.879999999999999</v>
          </cell>
          <cell r="J11">
            <v>25.92</v>
          </cell>
          <cell r="K11">
            <v>0</v>
          </cell>
        </row>
        <row r="12">
          <cell r="B12">
            <v>26.804166666666671</v>
          </cell>
          <cell r="C12">
            <v>33.1</v>
          </cell>
          <cell r="D12">
            <v>22.7</v>
          </cell>
          <cell r="E12">
            <v>72.916666666666671</v>
          </cell>
          <cell r="F12">
            <v>89</v>
          </cell>
          <cell r="G12">
            <v>49</v>
          </cell>
          <cell r="H12">
            <v>23.400000000000002</v>
          </cell>
          <cell r="J12">
            <v>50.04</v>
          </cell>
          <cell r="K12">
            <v>2</v>
          </cell>
        </row>
        <row r="13">
          <cell r="B13">
            <v>27.487499999999997</v>
          </cell>
          <cell r="C13">
            <v>34.4</v>
          </cell>
          <cell r="D13">
            <v>23</v>
          </cell>
          <cell r="E13">
            <v>69.958333333333329</v>
          </cell>
          <cell r="F13">
            <v>88</v>
          </cell>
          <cell r="G13">
            <v>43</v>
          </cell>
          <cell r="H13">
            <v>17.28</v>
          </cell>
          <cell r="J13">
            <v>30.240000000000002</v>
          </cell>
          <cell r="K13">
            <v>0</v>
          </cell>
        </row>
        <row r="14">
          <cell r="B14">
            <v>27.529166666666669</v>
          </cell>
          <cell r="C14">
            <v>34.1</v>
          </cell>
          <cell r="D14">
            <v>22.7</v>
          </cell>
          <cell r="E14">
            <v>69.833333333333329</v>
          </cell>
          <cell r="F14">
            <v>91</v>
          </cell>
          <cell r="G14">
            <v>38</v>
          </cell>
          <cell r="H14">
            <v>10.8</v>
          </cell>
          <cell r="J14">
            <v>23.759999999999998</v>
          </cell>
          <cell r="K14">
            <v>0</v>
          </cell>
        </row>
        <row r="15">
          <cell r="B15">
            <v>27.612500000000001</v>
          </cell>
          <cell r="C15">
            <v>34.6</v>
          </cell>
          <cell r="D15">
            <v>22</v>
          </cell>
          <cell r="E15">
            <v>68.375</v>
          </cell>
          <cell r="F15">
            <v>91</v>
          </cell>
          <cell r="G15">
            <v>38</v>
          </cell>
          <cell r="H15">
            <v>23.400000000000002</v>
          </cell>
          <cell r="J15">
            <v>41.76</v>
          </cell>
          <cell r="K15">
            <v>0.4</v>
          </cell>
        </row>
        <row r="16">
          <cell r="B16">
            <v>26.595833333333331</v>
          </cell>
          <cell r="C16">
            <v>32.5</v>
          </cell>
          <cell r="D16">
            <v>22.5</v>
          </cell>
          <cell r="E16">
            <v>73.583333333333329</v>
          </cell>
          <cell r="F16">
            <v>91</v>
          </cell>
          <cell r="G16">
            <v>51</v>
          </cell>
          <cell r="H16">
            <v>16.2</v>
          </cell>
          <cell r="J16">
            <v>45.72</v>
          </cell>
          <cell r="K16">
            <v>1.4</v>
          </cell>
        </row>
        <row r="17">
          <cell r="B17">
            <v>26.599999999999998</v>
          </cell>
          <cell r="C17">
            <v>32.5</v>
          </cell>
          <cell r="D17">
            <v>22.3</v>
          </cell>
          <cell r="E17">
            <v>71.625</v>
          </cell>
          <cell r="F17">
            <v>92</v>
          </cell>
          <cell r="G17">
            <v>45</v>
          </cell>
          <cell r="H17">
            <v>12.96</v>
          </cell>
          <cell r="J17">
            <v>26.64</v>
          </cell>
          <cell r="K17">
            <v>0</v>
          </cell>
        </row>
        <row r="18">
          <cell r="B18">
            <v>26.716666666666669</v>
          </cell>
          <cell r="C18">
            <v>32.9</v>
          </cell>
          <cell r="D18">
            <v>22.2</v>
          </cell>
          <cell r="E18">
            <v>62.333333333333336</v>
          </cell>
          <cell r="F18">
            <v>90</v>
          </cell>
          <cell r="G18">
            <v>25</v>
          </cell>
          <cell r="H18">
            <v>14.4</v>
          </cell>
          <cell r="J18">
            <v>27</v>
          </cell>
          <cell r="K18">
            <v>0</v>
          </cell>
        </row>
        <row r="19">
          <cell r="B19">
            <v>26.520833333333329</v>
          </cell>
          <cell r="C19">
            <v>33.200000000000003</v>
          </cell>
          <cell r="D19">
            <v>19.7</v>
          </cell>
          <cell r="E19">
            <v>60.083333333333336</v>
          </cell>
          <cell r="F19">
            <v>84</v>
          </cell>
          <cell r="G19">
            <v>37</v>
          </cell>
          <cell r="H19">
            <v>19.079999999999998</v>
          </cell>
          <cell r="J19">
            <v>29.880000000000003</v>
          </cell>
          <cell r="K19">
            <v>0</v>
          </cell>
        </row>
        <row r="20">
          <cell r="B20">
            <v>25.77391304347826</v>
          </cell>
          <cell r="C20">
            <v>31.4</v>
          </cell>
          <cell r="D20">
            <v>23.2</v>
          </cell>
          <cell r="E20">
            <v>78.434782608695656</v>
          </cell>
          <cell r="F20">
            <v>92</v>
          </cell>
          <cell r="G20">
            <v>56</v>
          </cell>
          <cell r="H20">
            <v>15.120000000000001</v>
          </cell>
          <cell r="J20">
            <v>33.840000000000003</v>
          </cell>
          <cell r="K20">
            <v>11.8</v>
          </cell>
        </row>
        <row r="21">
          <cell r="B21">
            <v>25.758333333333336</v>
          </cell>
          <cell r="C21">
            <v>31.4</v>
          </cell>
          <cell r="D21">
            <v>22.9</v>
          </cell>
          <cell r="E21">
            <v>78.541666666666671</v>
          </cell>
          <cell r="F21">
            <v>93</v>
          </cell>
          <cell r="G21">
            <v>49</v>
          </cell>
          <cell r="H21">
            <v>24.840000000000003</v>
          </cell>
          <cell r="J21">
            <v>42.12</v>
          </cell>
          <cell r="K21">
            <v>2.8</v>
          </cell>
        </row>
        <row r="22">
          <cell r="B22">
            <v>26.741666666666664</v>
          </cell>
          <cell r="C22">
            <v>33.299999999999997</v>
          </cell>
          <cell r="D22">
            <v>23.1</v>
          </cell>
          <cell r="E22">
            <v>71.958333333333329</v>
          </cell>
          <cell r="F22">
            <v>87</v>
          </cell>
          <cell r="G22">
            <v>45</v>
          </cell>
          <cell r="H22">
            <v>17.28</v>
          </cell>
          <cell r="J22">
            <v>37.440000000000005</v>
          </cell>
          <cell r="K22">
            <v>0.2</v>
          </cell>
        </row>
        <row r="23">
          <cell r="B23">
            <v>27.662499999999998</v>
          </cell>
          <cell r="C23">
            <v>35.200000000000003</v>
          </cell>
          <cell r="D23">
            <v>23</v>
          </cell>
          <cell r="E23">
            <v>70.125</v>
          </cell>
          <cell r="F23">
            <v>92</v>
          </cell>
          <cell r="G23">
            <v>37</v>
          </cell>
          <cell r="H23">
            <v>24.48</v>
          </cell>
          <cell r="J23">
            <v>64.44</v>
          </cell>
          <cell r="K23">
            <v>0</v>
          </cell>
        </row>
        <row r="24">
          <cell r="B24">
            <v>27.291304347826085</v>
          </cell>
          <cell r="C24">
            <v>35.1</v>
          </cell>
          <cell r="D24">
            <v>22.3</v>
          </cell>
          <cell r="E24">
            <v>69.695652173913047</v>
          </cell>
          <cell r="F24">
            <v>90</v>
          </cell>
          <cell r="G24">
            <v>33</v>
          </cell>
          <cell r="H24">
            <v>15.840000000000002</v>
          </cell>
          <cell r="J24">
            <v>38.519999999999996</v>
          </cell>
          <cell r="K24">
            <v>9.8000000000000007</v>
          </cell>
        </row>
        <row r="25">
          <cell r="B25">
            <v>27.879166666666666</v>
          </cell>
          <cell r="C25">
            <v>33.9</v>
          </cell>
          <cell r="D25">
            <v>22.9</v>
          </cell>
          <cell r="E25">
            <v>64.583333333333329</v>
          </cell>
          <cell r="F25">
            <v>90</v>
          </cell>
          <cell r="G25">
            <v>35</v>
          </cell>
          <cell r="H25">
            <v>14.76</v>
          </cell>
          <cell r="J25">
            <v>38.519999999999996</v>
          </cell>
          <cell r="K25">
            <v>2</v>
          </cell>
        </row>
        <row r="26">
          <cell r="B26">
            <v>28.600000000000005</v>
          </cell>
          <cell r="C26">
            <v>35.200000000000003</v>
          </cell>
          <cell r="D26">
            <v>22.3</v>
          </cell>
          <cell r="E26">
            <v>61.708333333333336</v>
          </cell>
          <cell r="F26">
            <v>87</v>
          </cell>
          <cell r="G26">
            <v>35</v>
          </cell>
          <cell r="H26">
            <v>11.16</v>
          </cell>
          <cell r="J26">
            <v>28.8</v>
          </cell>
          <cell r="K26">
            <v>0.2</v>
          </cell>
        </row>
        <row r="27">
          <cell r="B27">
            <v>27.204166666666669</v>
          </cell>
          <cell r="C27">
            <v>34.1</v>
          </cell>
          <cell r="D27">
            <v>22.5</v>
          </cell>
          <cell r="E27">
            <v>63.541666666666664</v>
          </cell>
          <cell r="F27">
            <v>86</v>
          </cell>
          <cell r="G27">
            <v>31</v>
          </cell>
          <cell r="H27">
            <v>23.040000000000003</v>
          </cell>
          <cell r="J27">
            <v>45.72</v>
          </cell>
          <cell r="K27">
            <v>0</v>
          </cell>
        </row>
        <row r="28">
          <cell r="B28">
            <v>28.649999999999995</v>
          </cell>
          <cell r="C28">
            <v>35.9</v>
          </cell>
          <cell r="D28">
            <v>22.8</v>
          </cell>
          <cell r="E28">
            <v>59.666666666666664</v>
          </cell>
          <cell r="F28">
            <v>84</v>
          </cell>
          <cell r="G28">
            <v>31</v>
          </cell>
          <cell r="H28">
            <v>12.6</v>
          </cell>
          <cell r="J28">
            <v>23.400000000000002</v>
          </cell>
          <cell r="K28">
            <v>0</v>
          </cell>
        </row>
        <row r="29">
          <cell r="B29">
            <v>28.512500000000003</v>
          </cell>
          <cell r="C29">
            <v>35.799999999999997</v>
          </cell>
          <cell r="D29">
            <v>22.9</v>
          </cell>
          <cell r="E29">
            <v>65.208333333333329</v>
          </cell>
          <cell r="F29">
            <v>89</v>
          </cell>
          <cell r="G29">
            <v>37</v>
          </cell>
          <cell r="H29">
            <v>18.36</v>
          </cell>
          <cell r="J29">
            <v>34.56</v>
          </cell>
          <cell r="K29">
            <v>0.2</v>
          </cell>
        </row>
        <row r="30">
          <cell r="B30">
            <v>27.634782608695652</v>
          </cell>
          <cell r="C30">
            <v>34.6</v>
          </cell>
          <cell r="D30">
            <v>23.2</v>
          </cell>
          <cell r="E30">
            <v>68.260869565217391</v>
          </cell>
          <cell r="F30">
            <v>85</v>
          </cell>
          <cell r="G30">
            <v>39</v>
          </cell>
          <cell r="H30">
            <v>20.52</v>
          </cell>
          <cell r="J30">
            <v>70.2</v>
          </cell>
          <cell r="K30">
            <v>2.6</v>
          </cell>
        </row>
        <row r="31">
          <cell r="B31">
            <v>25.254166666666666</v>
          </cell>
          <cell r="C31">
            <v>31.4</v>
          </cell>
          <cell r="D31">
            <v>22</v>
          </cell>
          <cell r="E31">
            <v>79.75</v>
          </cell>
          <cell r="F31">
            <v>93</v>
          </cell>
          <cell r="G31">
            <v>59</v>
          </cell>
          <cell r="H31">
            <v>26.28</v>
          </cell>
          <cell r="J31">
            <v>41.4</v>
          </cell>
          <cell r="K31">
            <v>15.799999999999999</v>
          </cell>
        </row>
        <row r="32">
          <cell r="B32">
            <v>25.566666666666666</v>
          </cell>
          <cell r="C32">
            <v>32.700000000000003</v>
          </cell>
          <cell r="D32">
            <v>22</v>
          </cell>
          <cell r="E32">
            <v>78.708333333333329</v>
          </cell>
          <cell r="F32">
            <v>91</v>
          </cell>
          <cell r="G32">
            <v>52</v>
          </cell>
          <cell r="H32">
            <v>12.96</v>
          </cell>
          <cell r="J32">
            <v>48.6</v>
          </cell>
          <cell r="K32">
            <v>11.200000000000001</v>
          </cell>
        </row>
        <row r="33">
          <cell r="B33">
            <v>27.069565217391297</v>
          </cell>
          <cell r="C33">
            <v>34.4</v>
          </cell>
          <cell r="D33">
            <v>21.9</v>
          </cell>
          <cell r="E33">
            <v>68.826086956521735</v>
          </cell>
          <cell r="F33">
            <v>91</v>
          </cell>
          <cell r="G33">
            <v>40</v>
          </cell>
          <cell r="H33">
            <v>14.04</v>
          </cell>
          <cell r="J33">
            <v>29.880000000000003</v>
          </cell>
          <cell r="K33">
            <v>0.2</v>
          </cell>
        </row>
        <row r="34">
          <cell r="B34">
            <v>27.483333333333334</v>
          </cell>
          <cell r="C34">
            <v>33.299999999999997</v>
          </cell>
          <cell r="D34">
            <v>23.3</v>
          </cell>
          <cell r="E34">
            <v>70.083333333333329</v>
          </cell>
          <cell r="F34">
            <v>88</v>
          </cell>
          <cell r="G34">
            <v>44</v>
          </cell>
          <cell r="H34">
            <v>15.120000000000001</v>
          </cell>
          <cell r="J34">
            <v>28.8</v>
          </cell>
          <cell r="K34">
            <v>0</v>
          </cell>
        </row>
        <row r="35">
          <cell r="B35">
            <v>24.616666666666664</v>
          </cell>
          <cell r="C35">
            <v>27.7</v>
          </cell>
          <cell r="D35">
            <v>22.3</v>
          </cell>
          <cell r="E35">
            <v>83.708333333333329</v>
          </cell>
          <cell r="F35">
            <v>93</v>
          </cell>
          <cell r="G35">
            <v>68</v>
          </cell>
          <cell r="H35">
            <v>18</v>
          </cell>
          <cell r="J35">
            <v>30.240000000000002</v>
          </cell>
          <cell r="K35">
            <v>38.6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28.137499999999999</v>
          </cell>
          <cell r="C5">
            <v>34.6</v>
          </cell>
          <cell r="D5">
            <v>22.7</v>
          </cell>
          <cell r="E5">
            <v>85.058823529411768</v>
          </cell>
          <cell r="F5">
            <v>100</v>
          </cell>
          <cell r="G5">
            <v>51</v>
          </cell>
          <cell r="H5">
            <v>13.68</v>
          </cell>
          <cell r="J5">
            <v>24.12</v>
          </cell>
          <cell r="K5">
            <v>0</v>
          </cell>
        </row>
        <row r="6">
          <cell r="B6">
            <v>27.854166666666668</v>
          </cell>
          <cell r="C6">
            <v>32.799999999999997</v>
          </cell>
          <cell r="D6">
            <v>22.8</v>
          </cell>
          <cell r="E6">
            <v>94.857142857142861</v>
          </cell>
          <cell r="F6">
            <v>100</v>
          </cell>
          <cell r="G6">
            <v>72</v>
          </cell>
          <cell r="H6">
            <v>15.48</v>
          </cell>
          <cell r="J6">
            <v>26.64</v>
          </cell>
          <cell r="K6">
            <v>0</v>
          </cell>
        </row>
        <row r="7">
          <cell r="B7">
            <v>26.724999999999998</v>
          </cell>
          <cell r="C7">
            <v>32.4</v>
          </cell>
          <cell r="D7">
            <v>22.9</v>
          </cell>
          <cell r="E7">
            <v>96.588235294117652</v>
          </cell>
          <cell r="F7">
            <v>100</v>
          </cell>
          <cell r="G7">
            <v>70</v>
          </cell>
          <cell r="H7">
            <v>22.32</v>
          </cell>
          <cell r="J7">
            <v>40.680000000000007</v>
          </cell>
          <cell r="K7">
            <v>2.6000000000000005</v>
          </cell>
        </row>
        <row r="8">
          <cell r="B8">
            <v>25.737499999999994</v>
          </cell>
          <cell r="C8">
            <v>30.5</v>
          </cell>
          <cell r="D8">
            <v>23.8</v>
          </cell>
          <cell r="E8">
            <v>94.833333333333329</v>
          </cell>
          <cell r="F8">
            <v>100</v>
          </cell>
          <cell r="G8">
            <v>72</v>
          </cell>
          <cell r="H8">
            <v>17.28</v>
          </cell>
          <cell r="J8">
            <v>31.319999999999997</v>
          </cell>
          <cell r="K8">
            <v>2.6</v>
          </cell>
        </row>
        <row r="9">
          <cell r="B9">
            <v>26.987499999999997</v>
          </cell>
          <cell r="C9">
            <v>34.1</v>
          </cell>
          <cell r="D9">
            <v>22.8</v>
          </cell>
          <cell r="E9">
            <v>88.772727272727266</v>
          </cell>
          <cell r="F9">
            <v>100</v>
          </cell>
          <cell r="G9">
            <v>53</v>
          </cell>
          <cell r="H9">
            <v>9.7200000000000006</v>
          </cell>
          <cell r="J9">
            <v>20.88</v>
          </cell>
          <cell r="K9">
            <v>0.4</v>
          </cell>
        </row>
        <row r="10">
          <cell r="B10">
            <v>27.037500000000009</v>
          </cell>
          <cell r="C10">
            <v>33.299999999999997</v>
          </cell>
          <cell r="D10">
            <v>24.4</v>
          </cell>
          <cell r="E10">
            <v>95.7</v>
          </cell>
          <cell r="F10">
            <v>100</v>
          </cell>
          <cell r="G10">
            <v>74</v>
          </cell>
          <cell r="H10">
            <v>14.4</v>
          </cell>
          <cell r="J10">
            <v>35.64</v>
          </cell>
          <cell r="K10">
            <v>0.60000000000000009</v>
          </cell>
        </row>
        <row r="11">
          <cell r="B11">
            <v>26.516666666666662</v>
          </cell>
          <cell r="C11">
            <v>32.6</v>
          </cell>
          <cell r="D11">
            <v>23.6</v>
          </cell>
          <cell r="E11">
            <v>94.85</v>
          </cell>
          <cell r="F11">
            <v>100</v>
          </cell>
          <cell r="G11">
            <v>74</v>
          </cell>
          <cell r="H11">
            <v>12.96</v>
          </cell>
          <cell r="J11">
            <v>31.319999999999997</v>
          </cell>
          <cell r="K11">
            <v>3</v>
          </cell>
        </row>
        <row r="12">
          <cell r="B12">
            <v>25.104166666666668</v>
          </cell>
          <cell r="C12">
            <v>27.8</v>
          </cell>
          <cell r="D12">
            <v>23.3</v>
          </cell>
          <cell r="E12">
            <v>99.590909090909093</v>
          </cell>
          <cell r="F12">
            <v>100</v>
          </cell>
          <cell r="G12">
            <v>92</v>
          </cell>
          <cell r="H12">
            <v>9.3600000000000012</v>
          </cell>
          <cell r="J12">
            <v>20.16</v>
          </cell>
          <cell r="K12">
            <v>8.8000000000000007</v>
          </cell>
        </row>
        <row r="13">
          <cell r="B13">
            <v>27.4375</v>
          </cell>
          <cell r="C13">
            <v>34.299999999999997</v>
          </cell>
          <cell r="D13">
            <v>23.2</v>
          </cell>
          <cell r="E13">
            <v>88.15789473684211</v>
          </cell>
          <cell r="F13">
            <v>100</v>
          </cell>
          <cell r="G13">
            <v>54</v>
          </cell>
          <cell r="H13">
            <v>11.16</v>
          </cell>
          <cell r="J13">
            <v>21.96</v>
          </cell>
          <cell r="K13">
            <v>0</v>
          </cell>
        </row>
        <row r="14">
          <cell r="B14">
            <v>28.316666666666666</v>
          </cell>
          <cell r="C14">
            <v>35.200000000000003</v>
          </cell>
          <cell r="D14">
            <v>23</v>
          </cell>
          <cell r="E14">
            <v>86.421052631578945</v>
          </cell>
          <cell r="F14">
            <v>100</v>
          </cell>
          <cell r="G14">
            <v>52</v>
          </cell>
          <cell r="H14">
            <v>10.44</v>
          </cell>
          <cell r="J14">
            <v>21.240000000000002</v>
          </cell>
          <cell r="K14">
            <v>0</v>
          </cell>
        </row>
        <row r="15">
          <cell r="B15">
            <v>26.854166666666657</v>
          </cell>
          <cell r="C15">
            <v>33.5</v>
          </cell>
          <cell r="D15">
            <v>22</v>
          </cell>
          <cell r="E15">
            <v>94.25</v>
          </cell>
          <cell r="F15">
            <v>100</v>
          </cell>
          <cell r="G15">
            <v>70</v>
          </cell>
          <cell r="H15">
            <v>12.24</v>
          </cell>
          <cell r="J15">
            <v>29.52</v>
          </cell>
          <cell r="K15">
            <v>1.4</v>
          </cell>
        </row>
        <row r="16">
          <cell r="B16">
            <v>27.270833333333332</v>
          </cell>
          <cell r="C16">
            <v>34.4</v>
          </cell>
          <cell r="D16">
            <v>22.7</v>
          </cell>
          <cell r="E16">
            <v>91.944444444444443</v>
          </cell>
          <cell r="F16">
            <v>100</v>
          </cell>
          <cell r="G16">
            <v>52</v>
          </cell>
          <cell r="H16">
            <v>11.520000000000001</v>
          </cell>
          <cell r="J16">
            <v>30.6</v>
          </cell>
          <cell r="K16">
            <v>0.2</v>
          </cell>
        </row>
        <row r="17">
          <cell r="B17">
            <v>26.337500000000002</v>
          </cell>
          <cell r="C17">
            <v>31.7</v>
          </cell>
          <cell r="D17">
            <v>23.1</v>
          </cell>
          <cell r="E17">
            <v>91.090909090909093</v>
          </cell>
          <cell r="F17">
            <v>100</v>
          </cell>
          <cell r="G17">
            <v>66</v>
          </cell>
          <cell r="H17">
            <v>11.879999999999999</v>
          </cell>
          <cell r="J17">
            <v>23.759999999999998</v>
          </cell>
          <cell r="K17">
            <v>8.8000000000000007</v>
          </cell>
        </row>
        <row r="18">
          <cell r="B18">
            <v>25.958333333333332</v>
          </cell>
          <cell r="C18">
            <v>32.700000000000003</v>
          </cell>
          <cell r="D18">
            <v>23.1</v>
          </cell>
          <cell r="E18">
            <v>94.15</v>
          </cell>
          <cell r="F18">
            <v>100</v>
          </cell>
          <cell r="G18">
            <v>59</v>
          </cell>
          <cell r="H18">
            <v>8.2799999999999994</v>
          </cell>
          <cell r="J18">
            <v>32.76</v>
          </cell>
          <cell r="K18">
            <v>0.4</v>
          </cell>
        </row>
        <row r="19">
          <cell r="B19">
            <v>26.933333333333334</v>
          </cell>
          <cell r="C19">
            <v>34.1</v>
          </cell>
          <cell r="D19">
            <v>22.6</v>
          </cell>
          <cell r="E19">
            <v>88.368421052631575</v>
          </cell>
          <cell r="F19">
            <v>100</v>
          </cell>
          <cell r="G19">
            <v>49</v>
          </cell>
          <cell r="H19">
            <v>10.08</v>
          </cell>
          <cell r="J19">
            <v>27</v>
          </cell>
          <cell r="K19">
            <v>0.2</v>
          </cell>
        </row>
        <row r="20">
          <cell r="B20">
            <v>27.495833333333337</v>
          </cell>
          <cell r="C20">
            <v>35</v>
          </cell>
          <cell r="D20">
            <v>21.9</v>
          </cell>
          <cell r="E20">
            <v>82.333333333333329</v>
          </cell>
          <cell r="F20">
            <v>100</v>
          </cell>
          <cell r="G20">
            <v>47</v>
          </cell>
          <cell r="H20">
            <v>11.16</v>
          </cell>
          <cell r="J20">
            <v>22.68</v>
          </cell>
          <cell r="K20">
            <v>0</v>
          </cell>
        </row>
        <row r="21">
          <cell r="B21">
            <v>25.150000000000002</v>
          </cell>
          <cell r="C21">
            <v>28.2</v>
          </cell>
          <cell r="D21">
            <v>22.7</v>
          </cell>
          <cell r="E21">
            <v>96.909090909090907</v>
          </cell>
          <cell r="F21">
            <v>100</v>
          </cell>
          <cell r="G21">
            <v>83</v>
          </cell>
          <cell r="H21">
            <v>12.24</v>
          </cell>
          <cell r="J21">
            <v>23.040000000000003</v>
          </cell>
          <cell r="K21">
            <v>12</v>
          </cell>
        </row>
        <row r="22">
          <cell r="B22">
            <v>25.25833333333334</v>
          </cell>
          <cell r="C22">
            <v>30.7</v>
          </cell>
          <cell r="D22">
            <v>22.7</v>
          </cell>
          <cell r="E22">
            <v>95.217391304347828</v>
          </cell>
          <cell r="F22">
            <v>100</v>
          </cell>
          <cell r="G22">
            <v>73</v>
          </cell>
          <cell r="H22">
            <v>15.48</v>
          </cell>
          <cell r="J22">
            <v>26.64</v>
          </cell>
          <cell r="K22">
            <v>7.8000000000000007</v>
          </cell>
        </row>
        <row r="23">
          <cell r="B23">
            <v>26.266666666666662</v>
          </cell>
          <cell r="C23">
            <v>32.4</v>
          </cell>
          <cell r="D23">
            <v>23.4</v>
          </cell>
          <cell r="E23">
            <v>95.8125</v>
          </cell>
          <cell r="F23">
            <v>100</v>
          </cell>
          <cell r="G23">
            <v>72</v>
          </cell>
          <cell r="H23">
            <v>14.04</v>
          </cell>
          <cell r="J23">
            <v>34.56</v>
          </cell>
          <cell r="K23">
            <v>2.6</v>
          </cell>
        </row>
        <row r="24">
          <cell r="B24">
            <v>26.766666666666666</v>
          </cell>
          <cell r="C24">
            <v>32.700000000000003</v>
          </cell>
          <cell r="D24">
            <v>22.3</v>
          </cell>
          <cell r="E24">
            <v>93.17647058823529</v>
          </cell>
          <cell r="F24">
            <v>100</v>
          </cell>
          <cell r="G24">
            <v>75</v>
          </cell>
          <cell r="H24">
            <v>13.32</v>
          </cell>
          <cell r="J24">
            <v>28.44</v>
          </cell>
          <cell r="K24">
            <v>0.4</v>
          </cell>
        </row>
        <row r="25">
          <cell r="B25">
            <v>24.533333333333331</v>
          </cell>
          <cell r="C25">
            <v>31.8</v>
          </cell>
          <cell r="D25">
            <v>20.9</v>
          </cell>
          <cell r="E25">
            <v>96</v>
          </cell>
          <cell r="F25">
            <v>100</v>
          </cell>
          <cell r="G25">
            <v>68</v>
          </cell>
          <cell r="H25">
            <v>15.48</v>
          </cell>
          <cell r="J25">
            <v>42.84</v>
          </cell>
          <cell r="K25">
            <v>44.2</v>
          </cell>
        </row>
        <row r="26">
          <cell r="B26">
            <v>26.958333333333339</v>
          </cell>
          <cell r="C26">
            <v>34</v>
          </cell>
          <cell r="D26">
            <v>21.9</v>
          </cell>
          <cell r="E26">
            <v>87</v>
          </cell>
          <cell r="F26">
            <v>100</v>
          </cell>
          <cell r="G26">
            <v>54</v>
          </cell>
          <cell r="H26">
            <v>11.879999999999999</v>
          </cell>
          <cell r="J26">
            <v>25.2</v>
          </cell>
          <cell r="K26">
            <v>0</v>
          </cell>
        </row>
        <row r="27">
          <cell r="B27">
            <v>27.512499999999999</v>
          </cell>
          <cell r="C27">
            <v>33.700000000000003</v>
          </cell>
          <cell r="D27">
            <v>23.2</v>
          </cell>
          <cell r="E27">
            <v>97.411764705882348</v>
          </cell>
          <cell r="F27">
            <v>100</v>
          </cell>
          <cell r="G27">
            <v>61</v>
          </cell>
          <cell r="H27">
            <v>7.5600000000000005</v>
          </cell>
          <cell r="J27">
            <v>18.36</v>
          </cell>
          <cell r="K27">
            <v>0</v>
          </cell>
        </row>
        <row r="28">
          <cell r="B28">
            <v>29.041666666666661</v>
          </cell>
          <cell r="C28">
            <v>36.299999999999997</v>
          </cell>
          <cell r="D28">
            <v>24.6</v>
          </cell>
          <cell r="E28">
            <v>76.666666666666671</v>
          </cell>
          <cell r="F28">
            <v>100</v>
          </cell>
          <cell r="G28">
            <v>41</v>
          </cell>
          <cell r="H28">
            <v>10.08</v>
          </cell>
          <cell r="J28">
            <v>22.32</v>
          </cell>
          <cell r="K28">
            <v>0</v>
          </cell>
        </row>
        <row r="29">
          <cell r="B29">
            <v>28.754166666666677</v>
          </cell>
          <cell r="C29">
            <v>35.9</v>
          </cell>
          <cell r="D29">
            <v>23.2</v>
          </cell>
          <cell r="E29">
            <v>86.714285714285708</v>
          </cell>
          <cell r="F29">
            <v>100</v>
          </cell>
          <cell r="G29">
            <v>56</v>
          </cell>
          <cell r="H29">
            <v>18</v>
          </cell>
          <cell r="J29">
            <v>30.6</v>
          </cell>
          <cell r="K29">
            <v>0</v>
          </cell>
        </row>
        <row r="30">
          <cell r="B30">
            <v>27.387500000000006</v>
          </cell>
          <cell r="C30">
            <v>34.700000000000003</v>
          </cell>
          <cell r="D30">
            <v>22.7</v>
          </cell>
          <cell r="E30">
            <v>84.3</v>
          </cell>
          <cell r="F30">
            <v>100</v>
          </cell>
          <cell r="G30">
            <v>49</v>
          </cell>
          <cell r="H30">
            <v>8.64</v>
          </cell>
          <cell r="J30">
            <v>37.800000000000004</v>
          </cell>
          <cell r="K30">
            <v>0.4</v>
          </cell>
        </row>
        <row r="31">
          <cell r="B31">
            <v>27.254166666666663</v>
          </cell>
          <cell r="C31">
            <v>33.5</v>
          </cell>
          <cell r="D31">
            <v>23.7</v>
          </cell>
          <cell r="E31">
            <v>87.428571428571431</v>
          </cell>
          <cell r="F31">
            <v>100</v>
          </cell>
          <cell r="G31">
            <v>60</v>
          </cell>
          <cell r="H31">
            <v>13.32</v>
          </cell>
          <cell r="J31">
            <v>37.080000000000005</v>
          </cell>
          <cell r="K31">
            <v>0</v>
          </cell>
        </row>
        <row r="32">
          <cell r="B32">
            <v>27.145833333333329</v>
          </cell>
          <cell r="C32">
            <v>34.700000000000003</v>
          </cell>
          <cell r="D32">
            <v>22.4</v>
          </cell>
          <cell r="E32">
            <v>85</v>
          </cell>
          <cell r="F32">
            <v>100</v>
          </cell>
          <cell r="G32">
            <v>49</v>
          </cell>
          <cell r="H32">
            <v>11.879999999999999</v>
          </cell>
          <cell r="J32">
            <v>29.880000000000003</v>
          </cell>
          <cell r="K32">
            <v>0.2</v>
          </cell>
        </row>
        <row r="33">
          <cell r="B33">
            <v>27.079166666666666</v>
          </cell>
          <cell r="C33">
            <v>34.299999999999997</v>
          </cell>
          <cell r="D33">
            <v>22.5</v>
          </cell>
          <cell r="E33">
            <v>89.75</v>
          </cell>
          <cell r="F33">
            <v>100</v>
          </cell>
          <cell r="G33">
            <v>54</v>
          </cell>
          <cell r="H33">
            <v>14.4</v>
          </cell>
          <cell r="J33">
            <v>27.36</v>
          </cell>
          <cell r="K33">
            <v>2.2000000000000002</v>
          </cell>
        </row>
        <row r="34">
          <cell r="B34">
            <v>26.929166666666664</v>
          </cell>
          <cell r="C34">
            <v>33.4</v>
          </cell>
          <cell r="D34">
            <v>22.8</v>
          </cell>
          <cell r="E34">
            <v>90.78947368421052</v>
          </cell>
          <cell r="F34">
            <v>100</v>
          </cell>
          <cell r="G34">
            <v>59</v>
          </cell>
          <cell r="H34">
            <v>11.520000000000001</v>
          </cell>
          <cell r="J34">
            <v>21.240000000000002</v>
          </cell>
          <cell r="K34">
            <v>0.4</v>
          </cell>
        </row>
        <row r="35">
          <cell r="B35">
            <v>25.391666666666662</v>
          </cell>
          <cell r="C35">
            <v>33</v>
          </cell>
          <cell r="D35">
            <v>22.3</v>
          </cell>
          <cell r="E35">
            <v>94.428571428571431</v>
          </cell>
          <cell r="F35">
            <v>100</v>
          </cell>
          <cell r="G35">
            <v>72</v>
          </cell>
          <cell r="H35">
            <v>20.52</v>
          </cell>
          <cell r="J35">
            <v>53.64</v>
          </cell>
          <cell r="K35">
            <v>52.6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28.024999999999995</v>
          </cell>
          <cell r="C5">
            <v>34.5</v>
          </cell>
          <cell r="D5">
            <v>21.3</v>
          </cell>
          <cell r="E5">
            <v>47.125</v>
          </cell>
          <cell r="F5">
            <v>73</v>
          </cell>
          <cell r="G5">
            <v>28</v>
          </cell>
          <cell r="H5">
            <v>9.7200000000000006</v>
          </cell>
          <cell r="J5">
            <v>25.56</v>
          </cell>
          <cell r="K5">
            <v>0</v>
          </cell>
        </row>
        <row r="6">
          <cell r="B6">
            <v>25.937499999999996</v>
          </cell>
          <cell r="C6">
            <v>30.1</v>
          </cell>
          <cell r="D6">
            <v>20.8</v>
          </cell>
          <cell r="E6">
            <v>67.875</v>
          </cell>
          <cell r="F6">
            <v>94</v>
          </cell>
          <cell r="G6">
            <v>40</v>
          </cell>
          <cell r="H6">
            <v>12.96</v>
          </cell>
          <cell r="J6">
            <v>32.4</v>
          </cell>
          <cell r="K6">
            <v>0</v>
          </cell>
        </row>
        <row r="7">
          <cell r="B7">
            <v>26.412499999999994</v>
          </cell>
          <cell r="C7">
            <v>32.1</v>
          </cell>
          <cell r="D7">
            <v>22.6</v>
          </cell>
          <cell r="E7">
            <v>71.083333333333329</v>
          </cell>
          <cell r="F7">
            <v>89</v>
          </cell>
          <cell r="G7">
            <v>41</v>
          </cell>
          <cell r="H7">
            <v>11.520000000000001</v>
          </cell>
          <cell r="J7">
            <v>26.28</v>
          </cell>
          <cell r="K7">
            <v>0</v>
          </cell>
        </row>
        <row r="8">
          <cell r="B8">
            <v>26.574999999999992</v>
          </cell>
          <cell r="C8">
            <v>31.7</v>
          </cell>
          <cell r="D8">
            <v>22.1</v>
          </cell>
          <cell r="E8">
            <v>61.291666666666664</v>
          </cell>
          <cell r="F8">
            <v>86</v>
          </cell>
          <cell r="G8">
            <v>28</v>
          </cell>
          <cell r="H8">
            <v>12.6</v>
          </cell>
          <cell r="J8">
            <v>29.16</v>
          </cell>
          <cell r="K8">
            <v>0</v>
          </cell>
        </row>
        <row r="9">
          <cell r="B9">
            <v>26.245833333333337</v>
          </cell>
          <cell r="C9">
            <v>32.200000000000003</v>
          </cell>
          <cell r="D9">
            <v>20.2</v>
          </cell>
          <cell r="E9">
            <v>36.5</v>
          </cell>
          <cell r="F9">
            <v>56</v>
          </cell>
          <cell r="G9">
            <v>17</v>
          </cell>
          <cell r="H9">
            <v>16.2</v>
          </cell>
          <cell r="J9">
            <v>31.319999999999997</v>
          </cell>
          <cell r="K9">
            <v>0</v>
          </cell>
        </row>
        <row r="10">
          <cell r="B10">
            <v>26.508333333333336</v>
          </cell>
          <cell r="C10">
            <v>32.799999999999997</v>
          </cell>
          <cell r="D10">
            <v>19.600000000000001</v>
          </cell>
          <cell r="E10">
            <v>33.625</v>
          </cell>
          <cell r="F10">
            <v>54</v>
          </cell>
          <cell r="G10">
            <v>15</v>
          </cell>
          <cell r="H10">
            <v>11.879999999999999</v>
          </cell>
          <cell r="J10">
            <v>28.08</v>
          </cell>
          <cell r="K10">
            <v>0</v>
          </cell>
        </row>
        <row r="11">
          <cell r="B11">
            <v>27.570833333333336</v>
          </cell>
          <cell r="C11">
            <v>34.200000000000003</v>
          </cell>
          <cell r="D11">
            <v>20.8</v>
          </cell>
          <cell r="E11">
            <v>35.166666666666664</v>
          </cell>
          <cell r="F11">
            <v>55</v>
          </cell>
          <cell r="G11">
            <v>14</v>
          </cell>
          <cell r="H11">
            <v>10.8</v>
          </cell>
          <cell r="J11">
            <v>27.720000000000002</v>
          </cell>
          <cell r="K11">
            <v>0</v>
          </cell>
        </row>
        <row r="12">
          <cell r="B12">
            <v>28.445833333333336</v>
          </cell>
          <cell r="C12">
            <v>34.1</v>
          </cell>
          <cell r="D12">
            <v>21.6</v>
          </cell>
          <cell r="E12">
            <v>32.625</v>
          </cell>
          <cell r="F12">
            <v>50</v>
          </cell>
          <cell r="G12">
            <v>21</v>
          </cell>
          <cell r="H12">
            <v>11.520000000000001</v>
          </cell>
          <cell r="J12">
            <v>27</v>
          </cell>
          <cell r="K12">
            <v>0</v>
          </cell>
        </row>
        <row r="13">
          <cell r="B13">
            <v>28.612500000000008</v>
          </cell>
          <cell r="C13">
            <v>35.5</v>
          </cell>
          <cell r="D13">
            <v>22.2</v>
          </cell>
          <cell r="E13">
            <v>34.083333333333336</v>
          </cell>
          <cell r="F13">
            <v>55</v>
          </cell>
          <cell r="G13">
            <v>19</v>
          </cell>
          <cell r="H13">
            <v>14.04</v>
          </cell>
          <cell r="J13">
            <v>31.319999999999997</v>
          </cell>
          <cell r="K13">
            <v>0</v>
          </cell>
        </row>
        <row r="14">
          <cell r="B14">
            <v>29.012499999999999</v>
          </cell>
          <cell r="C14">
            <v>36.4</v>
          </cell>
          <cell r="D14">
            <v>22.2</v>
          </cell>
          <cell r="E14">
            <v>42.291666666666664</v>
          </cell>
          <cell r="F14">
            <v>66</v>
          </cell>
          <cell r="G14">
            <v>18</v>
          </cell>
          <cell r="H14">
            <v>13.68</v>
          </cell>
          <cell r="J14">
            <v>33.480000000000004</v>
          </cell>
          <cell r="K14">
            <v>0</v>
          </cell>
        </row>
        <row r="15">
          <cell r="B15">
            <v>28.670833333333334</v>
          </cell>
          <cell r="C15">
            <v>34.4</v>
          </cell>
          <cell r="D15">
            <v>23.4</v>
          </cell>
          <cell r="E15">
            <v>35.916666666666664</v>
          </cell>
          <cell r="F15">
            <v>51</v>
          </cell>
          <cell r="G15">
            <v>22</v>
          </cell>
          <cell r="H15">
            <v>16.559999999999999</v>
          </cell>
          <cell r="J15">
            <v>37.080000000000005</v>
          </cell>
          <cell r="K15">
            <v>0</v>
          </cell>
        </row>
        <row r="16">
          <cell r="B16">
            <v>28.358333333333334</v>
          </cell>
          <cell r="C16">
            <v>33.700000000000003</v>
          </cell>
          <cell r="D16">
            <v>23</v>
          </cell>
          <cell r="E16">
            <v>35.25</v>
          </cell>
          <cell r="F16">
            <v>52</v>
          </cell>
          <cell r="G16">
            <v>22</v>
          </cell>
          <cell r="H16">
            <v>11.879999999999999</v>
          </cell>
          <cell r="J16">
            <v>27.720000000000002</v>
          </cell>
          <cell r="K16">
            <v>0</v>
          </cell>
        </row>
        <row r="17">
          <cell r="B17">
            <v>28.104166666666671</v>
          </cell>
          <cell r="C17">
            <v>35.6</v>
          </cell>
          <cell r="D17">
            <v>21.5</v>
          </cell>
          <cell r="E17">
            <v>41.666666666666664</v>
          </cell>
          <cell r="F17">
            <v>77</v>
          </cell>
          <cell r="G17">
            <v>20</v>
          </cell>
          <cell r="H17">
            <v>18</v>
          </cell>
          <cell r="J17">
            <v>32.4</v>
          </cell>
          <cell r="K17">
            <v>0</v>
          </cell>
        </row>
        <row r="18">
          <cell r="B18">
            <v>24.954166666666666</v>
          </cell>
          <cell r="C18">
            <v>31.9</v>
          </cell>
          <cell r="D18">
            <v>19.100000000000001</v>
          </cell>
          <cell r="E18">
            <v>68.208333333333329</v>
          </cell>
          <cell r="F18">
            <v>88</v>
          </cell>
          <cell r="G18">
            <v>29</v>
          </cell>
          <cell r="H18">
            <v>16.920000000000002</v>
          </cell>
          <cell r="J18">
            <v>42.84</v>
          </cell>
          <cell r="K18">
            <v>1</v>
          </cell>
        </row>
        <row r="19">
          <cell r="B19">
            <v>23.491666666666664</v>
          </cell>
          <cell r="C19">
            <v>31.1</v>
          </cell>
          <cell r="D19">
            <v>20</v>
          </cell>
          <cell r="E19">
            <v>74.541666666666671</v>
          </cell>
          <cell r="F19">
            <v>90</v>
          </cell>
          <cell r="G19">
            <v>50</v>
          </cell>
          <cell r="H19">
            <v>18</v>
          </cell>
          <cell r="J19">
            <v>38.159999999999997</v>
          </cell>
          <cell r="K19">
            <v>0.2</v>
          </cell>
        </row>
        <row r="20">
          <cell r="B20">
            <v>26.304166666666664</v>
          </cell>
          <cell r="C20">
            <v>34.200000000000003</v>
          </cell>
          <cell r="D20">
            <v>20.8</v>
          </cell>
          <cell r="E20">
            <v>57.541666666666664</v>
          </cell>
          <cell r="F20">
            <v>83</v>
          </cell>
          <cell r="G20">
            <v>31</v>
          </cell>
          <cell r="H20">
            <v>13.32</v>
          </cell>
          <cell r="J20">
            <v>24.12</v>
          </cell>
          <cell r="K20">
            <v>0.2</v>
          </cell>
        </row>
        <row r="21">
          <cell r="B21">
            <v>27.841666666666658</v>
          </cell>
          <cell r="C21">
            <v>34.9</v>
          </cell>
          <cell r="D21">
            <v>21.8</v>
          </cell>
          <cell r="E21">
            <v>54.541666666666664</v>
          </cell>
          <cell r="F21">
            <v>79</v>
          </cell>
          <cell r="G21">
            <v>28</v>
          </cell>
          <cell r="H21">
            <v>14.04</v>
          </cell>
          <cell r="J21">
            <v>34.56</v>
          </cell>
          <cell r="K21">
            <v>2.6000000000000005</v>
          </cell>
        </row>
        <row r="22">
          <cell r="B22">
            <v>25.712500000000006</v>
          </cell>
          <cell r="C22">
            <v>34</v>
          </cell>
          <cell r="D22">
            <v>21.3</v>
          </cell>
          <cell r="E22">
            <v>69.625</v>
          </cell>
          <cell r="F22">
            <v>87</v>
          </cell>
          <cell r="G22">
            <v>37</v>
          </cell>
          <cell r="H22">
            <v>18.720000000000002</v>
          </cell>
          <cell r="J22">
            <v>42.12</v>
          </cell>
          <cell r="K22">
            <v>1.5999999999999999</v>
          </cell>
        </row>
        <row r="23">
          <cell r="B23">
            <v>24.895833333333339</v>
          </cell>
          <cell r="C23">
            <v>33</v>
          </cell>
          <cell r="D23">
            <v>20.8</v>
          </cell>
          <cell r="E23">
            <v>73.041666666666671</v>
          </cell>
          <cell r="F23">
            <v>89</v>
          </cell>
          <cell r="G23">
            <v>39</v>
          </cell>
          <cell r="H23">
            <v>14.04</v>
          </cell>
          <cell r="J23">
            <v>33.840000000000003</v>
          </cell>
          <cell r="K23">
            <v>2.2000000000000002</v>
          </cell>
        </row>
        <row r="24">
          <cell r="B24">
            <v>21.612500000000001</v>
          </cell>
          <cell r="C24">
            <v>24</v>
          </cell>
          <cell r="D24">
            <v>20</v>
          </cell>
          <cell r="E24">
            <v>91.416666666666671</v>
          </cell>
          <cell r="F24">
            <v>95</v>
          </cell>
          <cell r="G24">
            <v>84</v>
          </cell>
          <cell r="H24">
            <v>11.879999999999999</v>
          </cell>
          <cell r="J24">
            <v>37.080000000000005</v>
          </cell>
          <cell r="K24">
            <v>1.6</v>
          </cell>
        </row>
        <row r="25">
          <cell r="B25">
            <v>23.956521739130434</v>
          </cell>
          <cell r="C25">
            <v>30</v>
          </cell>
          <cell r="D25">
            <v>20.9</v>
          </cell>
          <cell r="E25">
            <v>79.782608695652172</v>
          </cell>
          <cell r="F25">
            <v>93</v>
          </cell>
          <cell r="G25">
            <v>53</v>
          </cell>
          <cell r="H25">
            <v>11.879999999999999</v>
          </cell>
          <cell r="J25">
            <v>30.6</v>
          </cell>
          <cell r="K25">
            <v>6</v>
          </cell>
        </row>
        <row r="26">
          <cell r="B26">
            <v>25.095833333333342</v>
          </cell>
          <cell r="C26">
            <v>31</v>
          </cell>
          <cell r="D26">
            <v>20.6</v>
          </cell>
          <cell r="E26">
            <v>75.291666666666671</v>
          </cell>
          <cell r="F26">
            <v>93</v>
          </cell>
          <cell r="G26">
            <v>50</v>
          </cell>
          <cell r="H26">
            <v>10.08</v>
          </cell>
          <cell r="J26">
            <v>23.400000000000002</v>
          </cell>
          <cell r="K26">
            <v>6.1999999999999993</v>
          </cell>
        </row>
        <row r="27">
          <cell r="B27">
            <v>25.429166666666671</v>
          </cell>
          <cell r="C27">
            <v>30.9</v>
          </cell>
          <cell r="D27">
            <v>20.7</v>
          </cell>
          <cell r="E27">
            <v>71.375</v>
          </cell>
          <cell r="F27">
            <v>91</v>
          </cell>
          <cell r="G27">
            <v>51</v>
          </cell>
          <cell r="H27">
            <v>19.8</v>
          </cell>
          <cell r="J27">
            <v>46.440000000000005</v>
          </cell>
          <cell r="K27">
            <v>6.1999999999999993</v>
          </cell>
        </row>
        <row r="28">
          <cell r="B28">
            <v>24.908333333333335</v>
          </cell>
          <cell r="C28">
            <v>33</v>
          </cell>
          <cell r="D28">
            <v>19.600000000000001</v>
          </cell>
          <cell r="E28">
            <v>73.375</v>
          </cell>
          <cell r="F28">
            <v>95</v>
          </cell>
          <cell r="G28">
            <v>34</v>
          </cell>
          <cell r="H28">
            <v>18</v>
          </cell>
          <cell r="J28">
            <v>31.680000000000003</v>
          </cell>
          <cell r="K28">
            <v>3.6</v>
          </cell>
        </row>
        <row r="29">
          <cell r="B29">
            <v>28.341666666666669</v>
          </cell>
          <cell r="C29">
            <v>35.1</v>
          </cell>
          <cell r="D29">
            <v>22.9</v>
          </cell>
          <cell r="E29">
            <v>55.208333333333336</v>
          </cell>
          <cell r="F29">
            <v>76</v>
          </cell>
          <cell r="G29">
            <v>28</v>
          </cell>
          <cell r="H29">
            <v>20.88</v>
          </cell>
          <cell r="J29">
            <v>57.960000000000008</v>
          </cell>
          <cell r="K29">
            <v>0.2</v>
          </cell>
        </row>
        <row r="30">
          <cell r="B30">
            <v>24.854166666666661</v>
          </cell>
          <cell r="C30">
            <v>32.200000000000003</v>
          </cell>
          <cell r="D30">
            <v>20.399999999999999</v>
          </cell>
          <cell r="E30">
            <v>71.458333333333329</v>
          </cell>
          <cell r="F30">
            <v>89</v>
          </cell>
          <cell r="G30">
            <v>46</v>
          </cell>
          <cell r="H30">
            <v>15.120000000000001</v>
          </cell>
          <cell r="J30">
            <v>34.200000000000003</v>
          </cell>
          <cell r="K30">
            <v>0.2</v>
          </cell>
        </row>
        <row r="31">
          <cell r="B31">
            <v>23.870833333333337</v>
          </cell>
          <cell r="C31">
            <v>31.1</v>
          </cell>
          <cell r="D31">
            <v>21.1</v>
          </cell>
          <cell r="E31">
            <v>82.083333333333329</v>
          </cell>
          <cell r="F31">
            <v>93</v>
          </cell>
          <cell r="G31">
            <v>48</v>
          </cell>
          <cell r="H31">
            <v>19.440000000000001</v>
          </cell>
          <cell r="J31">
            <v>42.12</v>
          </cell>
          <cell r="K31">
            <v>0.4</v>
          </cell>
        </row>
        <row r="32">
          <cell r="B32">
            <v>23.991666666666671</v>
          </cell>
          <cell r="C32">
            <v>31.8</v>
          </cell>
          <cell r="D32">
            <v>20.2</v>
          </cell>
          <cell r="E32">
            <v>79.25</v>
          </cell>
          <cell r="F32">
            <v>95</v>
          </cell>
          <cell r="G32">
            <v>49</v>
          </cell>
          <cell r="H32">
            <v>20.16</v>
          </cell>
          <cell r="J32">
            <v>44.64</v>
          </cell>
          <cell r="K32">
            <v>5.2</v>
          </cell>
        </row>
        <row r="33">
          <cell r="B33">
            <v>23.8125</v>
          </cell>
          <cell r="C33">
            <v>29.2</v>
          </cell>
          <cell r="D33">
            <v>20.5</v>
          </cell>
          <cell r="E33">
            <v>72.041666666666671</v>
          </cell>
          <cell r="F33">
            <v>91</v>
          </cell>
          <cell r="G33">
            <v>40</v>
          </cell>
          <cell r="H33">
            <v>15.120000000000001</v>
          </cell>
          <cell r="J33">
            <v>34.92</v>
          </cell>
          <cell r="K33">
            <v>0.8</v>
          </cell>
        </row>
        <row r="34">
          <cell r="B34">
            <v>26.266666666666666</v>
          </cell>
          <cell r="C34">
            <v>31.2</v>
          </cell>
          <cell r="D34">
            <v>22.2</v>
          </cell>
          <cell r="E34">
            <v>62.333333333333336</v>
          </cell>
          <cell r="F34">
            <v>82</v>
          </cell>
          <cell r="G34">
            <v>42</v>
          </cell>
          <cell r="H34">
            <v>15.120000000000001</v>
          </cell>
          <cell r="J34">
            <v>30.96</v>
          </cell>
          <cell r="K34">
            <v>0.2</v>
          </cell>
        </row>
        <row r="35">
          <cell r="B35">
            <v>26.166666666666668</v>
          </cell>
          <cell r="C35">
            <v>32.1</v>
          </cell>
          <cell r="D35">
            <v>21.7</v>
          </cell>
          <cell r="E35">
            <v>64.458333333333329</v>
          </cell>
          <cell r="F35">
            <v>88</v>
          </cell>
          <cell r="G35">
            <v>34</v>
          </cell>
          <cell r="H35">
            <v>14.4</v>
          </cell>
          <cell r="J35">
            <v>36</v>
          </cell>
          <cell r="K35">
            <v>1.4000000000000001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32.270833333333336</v>
          </cell>
          <cell r="C5">
            <v>39.200000000000003</v>
          </cell>
          <cell r="D5">
            <v>25.7</v>
          </cell>
          <cell r="E5">
            <v>44.791666666666664</v>
          </cell>
          <cell r="F5">
            <v>68</v>
          </cell>
          <cell r="G5">
            <v>23</v>
          </cell>
          <cell r="H5">
            <v>11.520000000000001</v>
          </cell>
          <cell r="J5">
            <v>34.56</v>
          </cell>
          <cell r="K5" t="str">
            <v>*</v>
          </cell>
        </row>
        <row r="6">
          <cell r="B6">
            <v>27.637499999999999</v>
          </cell>
          <cell r="C6">
            <v>34.5</v>
          </cell>
          <cell r="D6">
            <v>23.9</v>
          </cell>
          <cell r="E6">
            <v>70.041666666666671</v>
          </cell>
          <cell r="F6">
            <v>91</v>
          </cell>
          <cell r="G6">
            <v>34</v>
          </cell>
          <cell r="H6">
            <v>14.76</v>
          </cell>
          <cell r="J6">
            <v>35.28</v>
          </cell>
          <cell r="K6" t="str">
            <v>*</v>
          </cell>
        </row>
        <row r="7">
          <cell r="B7">
            <v>27.920833333333334</v>
          </cell>
          <cell r="C7">
            <v>34.5</v>
          </cell>
          <cell r="D7">
            <v>23</v>
          </cell>
          <cell r="E7">
            <v>74.958333333333329</v>
          </cell>
          <cell r="F7">
            <v>95</v>
          </cell>
          <cell r="G7">
            <v>38</v>
          </cell>
          <cell r="H7">
            <v>5.4</v>
          </cell>
          <cell r="J7">
            <v>17.28</v>
          </cell>
          <cell r="K7" t="str">
            <v>*</v>
          </cell>
        </row>
        <row r="8">
          <cell r="B8">
            <v>26.866666666666671</v>
          </cell>
          <cell r="C8">
            <v>33.5</v>
          </cell>
          <cell r="D8">
            <v>23.8</v>
          </cell>
          <cell r="E8">
            <v>76.708333333333329</v>
          </cell>
          <cell r="F8">
            <v>89</v>
          </cell>
          <cell r="G8">
            <v>53</v>
          </cell>
          <cell r="H8">
            <v>9</v>
          </cell>
          <cell r="J8">
            <v>39.24</v>
          </cell>
          <cell r="K8" t="str">
            <v>*</v>
          </cell>
        </row>
        <row r="9">
          <cell r="B9">
            <v>28.549999999999997</v>
          </cell>
          <cell r="C9">
            <v>37.1</v>
          </cell>
          <cell r="D9">
            <v>22</v>
          </cell>
          <cell r="E9">
            <v>62.583333333333336</v>
          </cell>
          <cell r="F9">
            <v>93</v>
          </cell>
          <cell r="G9">
            <v>21</v>
          </cell>
          <cell r="H9">
            <v>7.5600000000000005</v>
          </cell>
          <cell r="J9">
            <v>21.96</v>
          </cell>
          <cell r="K9" t="str">
            <v>*</v>
          </cell>
        </row>
        <row r="10">
          <cell r="B10">
            <v>29.504166666666666</v>
          </cell>
          <cell r="C10">
            <v>38.6</v>
          </cell>
          <cell r="D10">
            <v>20.7</v>
          </cell>
          <cell r="E10">
            <v>47.083333333333336</v>
          </cell>
          <cell r="F10">
            <v>78</v>
          </cell>
          <cell r="G10">
            <v>16</v>
          </cell>
          <cell r="H10">
            <v>12.6</v>
          </cell>
          <cell r="J10">
            <v>27.720000000000002</v>
          </cell>
          <cell r="K10" t="str">
            <v>*</v>
          </cell>
        </row>
        <row r="11">
          <cell r="B11">
            <v>29.795833333333338</v>
          </cell>
          <cell r="C11">
            <v>40.1</v>
          </cell>
          <cell r="D11">
            <v>20</v>
          </cell>
          <cell r="E11">
            <v>41.583333333333336</v>
          </cell>
          <cell r="F11">
            <v>77</v>
          </cell>
          <cell r="G11">
            <v>13</v>
          </cell>
          <cell r="H11">
            <v>11.879999999999999</v>
          </cell>
          <cell r="J11">
            <v>33.119999999999997</v>
          </cell>
          <cell r="K11" t="str">
            <v>*</v>
          </cell>
        </row>
        <row r="12">
          <cell r="B12">
            <v>31.541666666666661</v>
          </cell>
          <cell r="C12">
            <v>39.799999999999997</v>
          </cell>
          <cell r="D12">
            <v>24.4</v>
          </cell>
          <cell r="E12">
            <v>44.833333333333336</v>
          </cell>
          <cell r="F12">
            <v>80</v>
          </cell>
          <cell r="G12">
            <v>17</v>
          </cell>
          <cell r="H12">
            <v>10.44</v>
          </cell>
          <cell r="J12">
            <v>25.56</v>
          </cell>
          <cell r="K12" t="str">
            <v>*</v>
          </cell>
        </row>
        <row r="13">
          <cell r="B13">
            <v>31.483333333333324</v>
          </cell>
          <cell r="C13">
            <v>41.2</v>
          </cell>
          <cell r="D13">
            <v>22.7</v>
          </cell>
          <cell r="E13">
            <v>39.75</v>
          </cell>
          <cell r="F13">
            <v>64</v>
          </cell>
          <cell r="G13">
            <v>14</v>
          </cell>
          <cell r="H13">
            <v>10.8</v>
          </cell>
          <cell r="J13">
            <v>25.2</v>
          </cell>
          <cell r="K13" t="str">
            <v>*</v>
          </cell>
        </row>
        <row r="14">
          <cell r="B14">
            <v>32.079166666666666</v>
          </cell>
          <cell r="C14">
            <v>41.8</v>
          </cell>
          <cell r="D14">
            <v>22.9</v>
          </cell>
          <cell r="E14">
            <v>43.041666666666664</v>
          </cell>
          <cell r="F14">
            <v>73</v>
          </cell>
          <cell r="G14">
            <v>15</v>
          </cell>
          <cell r="H14">
            <v>13.32</v>
          </cell>
          <cell r="J14">
            <v>30.6</v>
          </cell>
          <cell r="K14" t="str">
            <v>*</v>
          </cell>
        </row>
        <row r="15">
          <cell r="B15">
            <v>31.512499999999999</v>
          </cell>
          <cell r="C15">
            <v>38.9</v>
          </cell>
          <cell r="D15">
            <v>23.6</v>
          </cell>
          <cell r="E15">
            <v>36.791666666666664</v>
          </cell>
          <cell r="F15">
            <v>64</v>
          </cell>
          <cell r="G15">
            <v>19</v>
          </cell>
          <cell r="H15">
            <v>13.32</v>
          </cell>
          <cell r="J15">
            <v>30.240000000000002</v>
          </cell>
          <cell r="K15" t="str">
            <v>*</v>
          </cell>
        </row>
        <row r="16">
          <cell r="B16">
            <v>32.041666666666664</v>
          </cell>
          <cell r="C16">
            <v>39</v>
          </cell>
          <cell r="D16">
            <v>24.8</v>
          </cell>
          <cell r="E16">
            <v>36.125</v>
          </cell>
          <cell r="F16">
            <v>62</v>
          </cell>
          <cell r="G16">
            <v>16</v>
          </cell>
          <cell r="H16">
            <v>11.520000000000001</v>
          </cell>
          <cell r="J16">
            <v>35.28</v>
          </cell>
          <cell r="K16" t="str">
            <v>*</v>
          </cell>
        </row>
        <row r="17">
          <cell r="B17">
            <v>31.500000000000004</v>
          </cell>
          <cell r="C17">
            <v>40.5</v>
          </cell>
          <cell r="D17">
            <v>22.6</v>
          </cell>
          <cell r="E17">
            <v>38.791666666666664</v>
          </cell>
          <cell r="F17">
            <v>70</v>
          </cell>
          <cell r="G17">
            <v>15</v>
          </cell>
          <cell r="H17">
            <v>7.5600000000000005</v>
          </cell>
          <cell r="J17">
            <v>47.16</v>
          </cell>
          <cell r="K17" t="str">
            <v>*</v>
          </cell>
        </row>
        <row r="18">
          <cell r="B18">
            <v>32.341666666666676</v>
          </cell>
          <cell r="C18">
            <v>40.9</v>
          </cell>
          <cell r="D18">
            <v>24.6</v>
          </cell>
          <cell r="E18">
            <v>41.166666666666664</v>
          </cell>
          <cell r="F18">
            <v>82</v>
          </cell>
          <cell r="G18">
            <v>13</v>
          </cell>
          <cell r="H18">
            <v>10.44</v>
          </cell>
          <cell r="J18">
            <v>35.64</v>
          </cell>
          <cell r="K18" t="str">
            <v>*</v>
          </cell>
        </row>
        <row r="19">
          <cell r="B19">
            <v>32.858333333333334</v>
          </cell>
          <cell r="C19">
            <v>40.9</v>
          </cell>
          <cell r="D19">
            <v>26.4</v>
          </cell>
          <cell r="E19">
            <v>42.125</v>
          </cell>
          <cell r="F19">
            <v>72</v>
          </cell>
          <cell r="G19">
            <v>17</v>
          </cell>
          <cell r="H19">
            <v>7.5600000000000005</v>
          </cell>
          <cell r="J19">
            <v>24.48</v>
          </cell>
          <cell r="K19" t="str">
            <v>*</v>
          </cell>
        </row>
        <row r="20">
          <cell r="B20">
            <v>31.112500000000001</v>
          </cell>
          <cell r="C20">
            <v>41.1</v>
          </cell>
          <cell r="E20">
            <v>48.833333333333336</v>
          </cell>
          <cell r="F20">
            <v>68</v>
          </cell>
          <cell r="H20">
            <v>16.920000000000002</v>
          </cell>
          <cell r="J20">
            <v>43.2</v>
          </cell>
        </row>
        <row r="21">
          <cell r="B21">
            <v>32.824999999999996</v>
          </cell>
          <cell r="C21">
            <v>42.1</v>
          </cell>
          <cell r="E21">
            <v>47.083333333333336</v>
          </cell>
          <cell r="F21">
            <v>75</v>
          </cell>
          <cell r="H21">
            <v>7.5600000000000005</v>
          </cell>
          <cell r="J21">
            <v>20.16</v>
          </cell>
        </row>
        <row r="22">
          <cell r="B22">
            <v>32.429166666666667</v>
          </cell>
          <cell r="C22">
            <v>40.799999999999997</v>
          </cell>
          <cell r="E22">
            <v>50.75</v>
          </cell>
          <cell r="F22">
            <v>78</v>
          </cell>
          <cell r="H22">
            <v>9.3600000000000012</v>
          </cell>
          <cell r="J22">
            <v>35.64</v>
          </cell>
        </row>
        <row r="23">
          <cell r="B23">
            <v>29.429166666666671</v>
          </cell>
          <cell r="C23">
            <v>37.4</v>
          </cell>
          <cell r="E23">
            <v>62.958333333333336</v>
          </cell>
          <cell r="F23">
            <v>86</v>
          </cell>
          <cell r="H23">
            <v>12.6</v>
          </cell>
          <cell r="J23">
            <v>37.440000000000005</v>
          </cell>
        </row>
        <row r="24">
          <cell r="B24">
            <v>26.6875</v>
          </cell>
          <cell r="C24">
            <v>31.6</v>
          </cell>
          <cell r="E24">
            <v>77.333333333333329</v>
          </cell>
          <cell r="F24">
            <v>92</v>
          </cell>
          <cell r="H24">
            <v>5.4</v>
          </cell>
          <cell r="J24">
            <v>32.04</v>
          </cell>
        </row>
        <row r="25">
          <cell r="B25">
            <v>28.670833333333334</v>
          </cell>
          <cell r="C25">
            <v>34.700000000000003</v>
          </cell>
          <cell r="E25">
            <v>70.125</v>
          </cell>
          <cell r="F25">
            <v>82</v>
          </cell>
          <cell r="H25">
            <v>6.48</v>
          </cell>
          <cell r="J25">
            <v>22.32</v>
          </cell>
        </row>
        <row r="26">
          <cell r="B26">
            <v>29.208333333333339</v>
          </cell>
          <cell r="C26">
            <v>35.4</v>
          </cell>
          <cell r="E26">
            <v>66.375</v>
          </cell>
          <cell r="F26">
            <v>84</v>
          </cell>
          <cell r="H26">
            <v>9.3600000000000012</v>
          </cell>
          <cell r="J26">
            <v>25.2</v>
          </cell>
        </row>
        <row r="27">
          <cell r="C27">
            <v>37.299999999999997</v>
          </cell>
          <cell r="E27">
            <v>63.208333333333336</v>
          </cell>
          <cell r="F27">
            <v>85</v>
          </cell>
          <cell r="H27">
            <v>15.120000000000001</v>
          </cell>
          <cell r="J27">
            <v>42.12</v>
          </cell>
        </row>
        <row r="28">
          <cell r="C28">
            <v>38.9</v>
          </cell>
          <cell r="E28">
            <v>56.083333333333336</v>
          </cell>
          <cell r="F28">
            <v>82</v>
          </cell>
          <cell r="H28">
            <v>14.76</v>
          </cell>
          <cell r="J28">
            <v>37.080000000000005</v>
          </cell>
        </row>
        <row r="29">
          <cell r="C29">
            <v>41.4</v>
          </cell>
          <cell r="E29">
            <v>46.875</v>
          </cell>
          <cell r="F29">
            <v>72</v>
          </cell>
          <cell r="H29">
            <v>14.76</v>
          </cell>
          <cell r="J29">
            <v>33.119999999999997</v>
          </cell>
        </row>
        <row r="30">
          <cell r="C30">
            <v>40.299999999999997</v>
          </cell>
          <cell r="E30">
            <v>56.125</v>
          </cell>
          <cell r="F30">
            <v>84</v>
          </cell>
          <cell r="H30">
            <v>15.840000000000002</v>
          </cell>
          <cell r="J30">
            <v>38.880000000000003</v>
          </cell>
        </row>
        <row r="31">
          <cell r="C31">
            <v>39.9</v>
          </cell>
          <cell r="E31">
            <v>58.333333333333336</v>
          </cell>
          <cell r="F31">
            <v>84</v>
          </cell>
          <cell r="H31">
            <v>12.24</v>
          </cell>
          <cell r="J31">
            <v>29.52</v>
          </cell>
        </row>
        <row r="32">
          <cell r="C32">
            <v>40.700000000000003</v>
          </cell>
          <cell r="E32">
            <v>51.125</v>
          </cell>
          <cell r="F32">
            <v>74</v>
          </cell>
          <cell r="H32">
            <v>11.16</v>
          </cell>
          <cell r="J32">
            <v>31.680000000000003</v>
          </cell>
        </row>
        <row r="33">
          <cell r="C33">
            <v>36.700000000000003</v>
          </cell>
          <cell r="E33">
            <v>62.791666666666664</v>
          </cell>
          <cell r="F33">
            <v>90</v>
          </cell>
          <cell r="H33">
            <v>24.12</v>
          </cell>
          <cell r="J33">
            <v>48.24</v>
          </cell>
        </row>
        <row r="34">
          <cell r="C34">
            <v>38</v>
          </cell>
          <cell r="E34">
            <v>63.583333333333336</v>
          </cell>
          <cell r="F34">
            <v>87</v>
          </cell>
          <cell r="H34">
            <v>14.04</v>
          </cell>
          <cell r="J34">
            <v>45</v>
          </cell>
        </row>
        <row r="35">
          <cell r="C35">
            <v>36</v>
          </cell>
          <cell r="E35">
            <v>69.541666666666671</v>
          </cell>
          <cell r="F35">
            <v>87</v>
          </cell>
          <cell r="H35">
            <v>9</v>
          </cell>
          <cell r="J35">
            <v>37.440000000000005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27.504166666666663</v>
          </cell>
          <cell r="C5">
            <v>36.5</v>
          </cell>
          <cell r="D5">
            <v>22.2</v>
          </cell>
          <cell r="E5">
            <v>68.958333333333329</v>
          </cell>
          <cell r="F5">
            <v>89</v>
          </cell>
          <cell r="G5">
            <v>35</v>
          </cell>
          <cell r="H5">
            <v>24.12</v>
          </cell>
          <cell r="J5">
            <v>48.96</v>
          </cell>
          <cell r="K5">
            <v>9.1999999999999993</v>
          </cell>
        </row>
        <row r="6">
          <cell r="B6">
            <v>24.416666666666671</v>
          </cell>
          <cell r="C6">
            <v>33</v>
          </cell>
          <cell r="D6">
            <v>21.5</v>
          </cell>
          <cell r="E6">
            <v>82.791666666666671</v>
          </cell>
          <cell r="F6">
            <v>97</v>
          </cell>
          <cell r="G6">
            <v>52</v>
          </cell>
          <cell r="H6">
            <v>13.68</v>
          </cell>
          <cell r="J6">
            <v>54</v>
          </cell>
          <cell r="K6">
            <v>21.799999999999997</v>
          </cell>
        </row>
        <row r="7">
          <cell r="B7">
            <v>25.795833333333334</v>
          </cell>
          <cell r="C7">
            <v>32.5</v>
          </cell>
          <cell r="D7">
            <v>21.7</v>
          </cell>
          <cell r="E7">
            <v>80.291666666666671</v>
          </cell>
          <cell r="F7">
            <v>98</v>
          </cell>
          <cell r="G7">
            <v>54</v>
          </cell>
          <cell r="H7">
            <v>19.440000000000001</v>
          </cell>
          <cell r="J7">
            <v>42.12</v>
          </cell>
          <cell r="K7">
            <v>0.2</v>
          </cell>
        </row>
        <row r="8">
          <cell r="B8">
            <v>27.574999999999999</v>
          </cell>
          <cell r="C8">
            <v>35.1</v>
          </cell>
          <cell r="D8">
            <v>23.1</v>
          </cell>
          <cell r="E8">
            <v>71</v>
          </cell>
          <cell r="F8">
            <v>97</v>
          </cell>
          <cell r="G8">
            <v>32</v>
          </cell>
          <cell r="H8">
            <v>16.559999999999999</v>
          </cell>
          <cell r="J8">
            <v>31.319999999999997</v>
          </cell>
          <cell r="K8">
            <v>0.2</v>
          </cell>
        </row>
        <row r="9">
          <cell r="B9">
            <v>27.741666666666671</v>
          </cell>
          <cell r="C9">
            <v>35.1</v>
          </cell>
          <cell r="D9">
            <v>22.1</v>
          </cell>
          <cell r="E9">
            <v>70.041666666666671</v>
          </cell>
          <cell r="F9">
            <v>97</v>
          </cell>
          <cell r="G9">
            <v>36</v>
          </cell>
          <cell r="H9">
            <v>11.520000000000001</v>
          </cell>
          <cell r="J9">
            <v>23.040000000000003</v>
          </cell>
          <cell r="K9">
            <v>0</v>
          </cell>
        </row>
        <row r="10">
          <cell r="B10">
            <v>28.516666666666669</v>
          </cell>
          <cell r="C10">
            <v>36.6</v>
          </cell>
          <cell r="D10">
            <v>20.399999999999999</v>
          </cell>
          <cell r="E10">
            <v>54.625</v>
          </cell>
          <cell r="F10">
            <v>97</v>
          </cell>
          <cell r="G10">
            <v>24</v>
          </cell>
          <cell r="H10">
            <v>12.96</v>
          </cell>
          <cell r="J10">
            <v>30.96</v>
          </cell>
          <cell r="K10">
            <v>0</v>
          </cell>
        </row>
        <row r="11">
          <cell r="B11">
            <v>28.316666666666666</v>
          </cell>
          <cell r="C11">
            <v>36.700000000000003</v>
          </cell>
          <cell r="D11">
            <v>20.5</v>
          </cell>
          <cell r="E11">
            <v>58.166666666666664</v>
          </cell>
          <cell r="F11">
            <v>92</v>
          </cell>
          <cell r="G11">
            <v>30</v>
          </cell>
          <cell r="H11">
            <v>13.32</v>
          </cell>
          <cell r="J11">
            <v>32.4</v>
          </cell>
          <cell r="K11">
            <v>0</v>
          </cell>
        </row>
        <row r="12">
          <cell r="B12">
            <v>28.895833333333329</v>
          </cell>
          <cell r="C12">
            <v>36.799999999999997</v>
          </cell>
          <cell r="D12">
            <v>21.4</v>
          </cell>
          <cell r="E12">
            <v>59.708333333333336</v>
          </cell>
          <cell r="F12">
            <v>91</v>
          </cell>
          <cell r="G12">
            <v>31</v>
          </cell>
          <cell r="H12">
            <v>11.520000000000001</v>
          </cell>
          <cell r="J12">
            <v>27.36</v>
          </cell>
          <cell r="K12">
            <v>0</v>
          </cell>
        </row>
        <row r="13">
          <cell r="B13">
            <v>28.9</v>
          </cell>
          <cell r="C13">
            <v>37.1</v>
          </cell>
          <cell r="D13">
            <v>23.3</v>
          </cell>
          <cell r="E13">
            <v>63.695652173913047</v>
          </cell>
          <cell r="F13">
            <v>93</v>
          </cell>
          <cell r="G13">
            <v>32</v>
          </cell>
          <cell r="H13">
            <v>14.04</v>
          </cell>
          <cell r="J13">
            <v>42.84</v>
          </cell>
          <cell r="K13">
            <v>0</v>
          </cell>
        </row>
        <row r="14">
          <cell r="B14">
            <v>27.587500000000002</v>
          </cell>
          <cell r="C14">
            <v>37.200000000000003</v>
          </cell>
          <cell r="D14">
            <v>22.1</v>
          </cell>
          <cell r="E14">
            <v>70.666666666666671</v>
          </cell>
          <cell r="F14">
            <v>98</v>
          </cell>
          <cell r="G14">
            <v>28</v>
          </cell>
          <cell r="H14">
            <v>15.48</v>
          </cell>
          <cell r="J14">
            <v>46.080000000000005</v>
          </cell>
          <cell r="K14">
            <v>0.4</v>
          </cell>
        </row>
        <row r="15">
          <cell r="B15">
            <v>27.929166666666671</v>
          </cell>
          <cell r="C15">
            <v>36.799999999999997</v>
          </cell>
          <cell r="D15">
            <v>23.2</v>
          </cell>
          <cell r="E15">
            <v>69.583333333333329</v>
          </cell>
          <cell r="F15">
            <v>97</v>
          </cell>
          <cell r="G15">
            <v>38</v>
          </cell>
          <cell r="H15">
            <v>16.920000000000002</v>
          </cell>
          <cell r="J15">
            <v>52.92</v>
          </cell>
          <cell r="K15">
            <v>0.6</v>
          </cell>
        </row>
        <row r="16">
          <cell r="B16">
            <v>27.541666666666657</v>
          </cell>
          <cell r="C16">
            <v>35.4</v>
          </cell>
          <cell r="D16">
            <v>22.1</v>
          </cell>
          <cell r="E16">
            <v>68.625</v>
          </cell>
          <cell r="F16">
            <v>99</v>
          </cell>
          <cell r="G16">
            <v>36</v>
          </cell>
          <cell r="H16">
            <v>15.48</v>
          </cell>
          <cell r="J16">
            <v>34.200000000000003</v>
          </cell>
          <cell r="K16">
            <v>10.6</v>
          </cell>
        </row>
        <row r="17">
          <cell r="B17">
            <v>26.129166666666659</v>
          </cell>
          <cell r="C17">
            <v>32.4</v>
          </cell>
          <cell r="D17">
            <v>22.7</v>
          </cell>
          <cell r="E17">
            <v>75.875</v>
          </cell>
          <cell r="F17">
            <v>91</v>
          </cell>
          <cell r="G17">
            <v>49</v>
          </cell>
          <cell r="H17">
            <v>17.28</v>
          </cell>
          <cell r="J17">
            <v>36.72</v>
          </cell>
          <cell r="K17">
            <v>1.8</v>
          </cell>
        </row>
        <row r="18">
          <cell r="B18">
            <v>26.508333333333336</v>
          </cell>
          <cell r="C18">
            <v>34.799999999999997</v>
          </cell>
          <cell r="D18">
            <v>22.2</v>
          </cell>
          <cell r="E18">
            <v>75.833333333333329</v>
          </cell>
          <cell r="F18">
            <v>100</v>
          </cell>
          <cell r="G18">
            <v>40</v>
          </cell>
          <cell r="H18">
            <v>11.520000000000001</v>
          </cell>
          <cell r="J18">
            <v>29.880000000000003</v>
          </cell>
          <cell r="K18">
            <v>0</v>
          </cell>
        </row>
        <row r="19">
          <cell r="B19">
            <v>27.637499999999999</v>
          </cell>
          <cell r="C19">
            <v>35.1</v>
          </cell>
          <cell r="D19">
            <v>21.3</v>
          </cell>
          <cell r="E19">
            <v>65.833333333333329</v>
          </cell>
          <cell r="F19">
            <v>100</v>
          </cell>
          <cell r="G19">
            <v>32</v>
          </cell>
          <cell r="H19">
            <v>11.16</v>
          </cell>
          <cell r="J19">
            <v>24.840000000000003</v>
          </cell>
          <cell r="K19">
            <v>0</v>
          </cell>
        </row>
        <row r="20">
          <cell r="B20">
            <v>28.233333333333334</v>
          </cell>
          <cell r="C20">
            <v>35.9</v>
          </cell>
          <cell r="D20">
            <v>21</v>
          </cell>
          <cell r="E20">
            <v>63.708333333333336</v>
          </cell>
          <cell r="F20">
            <v>97</v>
          </cell>
          <cell r="G20">
            <v>35</v>
          </cell>
          <cell r="H20">
            <v>12.96</v>
          </cell>
          <cell r="J20">
            <v>25.56</v>
          </cell>
          <cell r="K20">
            <v>0</v>
          </cell>
        </row>
        <row r="21">
          <cell r="B21">
            <v>26.433333333333326</v>
          </cell>
          <cell r="C21">
            <v>34</v>
          </cell>
          <cell r="D21">
            <v>23.9</v>
          </cell>
          <cell r="E21">
            <v>77.083333333333329</v>
          </cell>
          <cell r="F21">
            <v>94</v>
          </cell>
          <cell r="G21">
            <v>49</v>
          </cell>
          <cell r="H21">
            <v>15.840000000000002</v>
          </cell>
          <cell r="J21">
            <v>37.440000000000005</v>
          </cell>
          <cell r="K21">
            <v>1</v>
          </cell>
        </row>
        <row r="22">
          <cell r="B22">
            <v>24.120833333333334</v>
          </cell>
          <cell r="C22">
            <v>26.6</v>
          </cell>
          <cell r="D22">
            <v>22.5</v>
          </cell>
          <cell r="E22">
            <v>93.375</v>
          </cell>
          <cell r="F22">
            <v>99</v>
          </cell>
          <cell r="G22">
            <v>77</v>
          </cell>
          <cell r="H22">
            <v>14.76</v>
          </cell>
          <cell r="J22">
            <v>31.319999999999997</v>
          </cell>
          <cell r="K22">
            <v>5.2</v>
          </cell>
        </row>
        <row r="23">
          <cell r="B23">
            <v>25.733333333333334</v>
          </cell>
          <cell r="C23">
            <v>33</v>
          </cell>
          <cell r="D23">
            <v>22.9</v>
          </cell>
          <cell r="E23">
            <v>84.875</v>
          </cell>
          <cell r="F23">
            <v>100</v>
          </cell>
          <cell r="G23">
            <v>52</v>
          </cell>
          <cell r="H23">
            <v>20.88</v>
          </cell>
          <cell r="J23">
            <v>38.159999999999997</v>
          </cell>
          <cell r="K23">
            <v>8.3999999999999986</v>
          </cell>
        </row>
        <row r="24">
          <cell r="B24">
            <v>26.262500000000003</v>
          </cell>
          <cell r="C24">
            <v>32.4</v>
          </cell>
          <cell r="D24">
            <v>22.6</v>
          </cell>
          <cell r="E24">
            <v>81.125</v>
          </cell>
          <cell r="F24">
            <v>98</v>
          </cell>
          <cell r="G24">
            <v>52</v>
          </cell>
          <cell r="H24">
            <v>19.440000000000001</v>
          </cell>
          <cell r="J24">
            <v>36.72</v>
          </cell>
          <cell r="K24">
            <v>2</v>
          </cell>
        </row>
        <row r="25">
          <cell r="B25">
            <v>27.525000000000006</v>
          </cell>
          <cell r="C25">
            <v>33.6</v>
          </cell>
          <cell r="D25">
            <v>22.5</v>
          </cell>
          <cell r="E25">
            <v>71.541666666666671</v>
          </cell>
          <cell r="F25">
            <v>95</v>
          </cell>
          <cell r="G25">
            <v>43</v>
          </cell>
          <cell r="H25">
            <v>17.28</v>
          </cell>
          <cell r="J25">
            <v>38.519999999999996</v>
          </cell>
          <cell r="K25">
            <v>0</v>
          </cell>
        </row>
        <row r="26">
          <cell r="B26">
            <v>27.725000000000005</v>
          </cell>
          <cell r="C26">
            <v>35.1</v>
          </cell>
          <cell r="D26">
            <v>22.6</v>
          </cell>
          <cell r="E26">
            <v>68.083333333333329</v>
          </cell>
          <cell r="F26">
            <v>92</v>
          </cell>
          <cell r="G26">
            <v>41</v>
          </cell>
          <cell r="H26">
            <v>15.48</v>
          </cell>
          <cell r="J26">
            <v>34.200000000000003</v>
          </cell>
          <cell r="K26">
            <v>0</v>
          </cell>
        </row>
        <row r="27">
          <cell r="B27">
            <v>27.191666666666674</v>
          </cell>
          <cell r="C27">
            <v>35</v>
          </cell>
          <cell r="D27">
            <v>23.3</v>
          </cell>
          <cell r="E27">
            <v>73.5</v>
          </cell>
          <cell r="F27">
            <v>100</v>
          </cell>
          <cell r="G27">
            <v>42</v>
          </cell>
          <cell r="H27">
            <v>24.48</v>
          </cell>
          <cell r="J27">
            <v>47.16</v>
          </cell>
          <cell r="K27">
            <v>0</v>
          </cell>
        </row>
        <row r="28">
          <cell r="B28">
            <v>27.479166666666661</v>
          </cell>
          <cell r="C28">
            <v>37.200000000000003</v>
          </cell>
          <cell r="D28">
            <v>21.5</v>
          </cell>
          <cell r="E28">
            <v>68.541666666666671</v>
          </cell>
          <cell r="F28">
            <v>99</v>
          </cell>
          <cell r="G28">
            <v>31</v>
          </cell>
          <cell r="H28">
            <v>13.32</v>
          </cell>
          <cell r="J28">
            <v>33.840000000000003</v>
          </cell>
          <cell r="K28">
            <v>0</v>
          </cell>
        </row>
        <row r="29">
          <cell r="B29">
            <v>28.454166666666669</v>
          </cell>
          <cell r="C29">
            <v>37</v>
          </cell>
          <cell r="D29">
            <v>23</v>
          </cell>
          <cell r="E29">
            <v>68.083333333333329</v>
          </cell>
          <cell r="F29">
            <v>96</v>
          </cell>
          <cell r="G29">
            <v>34</v>
          </cell>
          <cell r="H29">
            <v>21.240000000000002</v>
          </cell>
          <cell r="J29">
            <v>45.72</v>
          </cell>
          <cell r="K29">
            <v>5.0000000000000009</v>
          </cell>
        </row>
        <row r="30">
          <cell r="B30">
            <v>28.016666666666669</v>
          </cell>
          <cell r="C30">
            <v>37.200000000000003</v>
          </cell>
          <cell r="D30">
            <v>23.1</v>
          </cell>
          <cell r="E30">
            <v>68.583333333333329</v>
          </cell>
          <cell r="F30">
            <v>94</v>
          </cell>
          <cell r="G30">
            <v>34</v>
          </cell>
          <cell r="H30">
            <v>30.240000000000002</v>
          </cell>
          <cell r="J30">
            <v>57.960000000000008</v>
          </cell>
          <cell r="K30">
            <v>6.4</v>
          </cell>
        </row>
        <row r="31">
          <cell r="B31">
            <v>26.158333333333331</v>
          </cell>
          <cell r="C31">
            <v>34.4</v>
          </cell>
          <cell r="D31">
            <v>22.5</v>
          </cell>
          <cell r="E31">
            <v>82.916666666666671</v>
          </cell>
          <cell r="F31">
            <v>100</v>
          </cell>
          <cell r="G31">
            <v>45</v>
          </cell>
          <cell r="H31">
            <v>17.64</v>
          </cell>
          <cell r="J31">
            <v>41.04</v>
          </cell>
          <cell r="K31">
            <v>12.600000000000001</v>
          </cell>
        </row>
        <row r="32">
          <cell r="B32">
            <v>25.787500000000005</v>
          </cell>
          <cell r="C32">
            <v>33.4</v>
          </cell>
          <cell r="D32">
            <v>22.1</v>
          </cell>
          <cell r="E32">
            <v>84.833333333333329</v>
          </cell>
          <cell r="F32">
            <v>100</v>
          </cell>
          <cell r="G32">
            <v>52</v>
          </cell>
          <cell r="H32">
            <v>15.120000000000001</v>
          </cell>
          <cell r="J32">
            <v>44.64</v>
          </cell>
          <cell r="K32">
            <v>8.3999999999999986</v>
          </cell>
        </row>
        <row r="33">
          <cell r="B33">
            <v>24.970833333333335</v>
          </cell>
          <cell r="C33">
            <v>33.799999999999997</v>
          </cell>
          <cell r="D33">
            <v>21.6</v>
          </cell>
          <cell r="E33">
            <v>86.25</v>
          </cell>
          <cell r="F33">
            <v>100</v>
          </cell>
          <cell r="G33">
            <v>50</v>
          </cell>
          <cell r="H33">
            <v>13.32</v>
          </cell>
          <cell r="J33">
            <v>46.440000000000005</v>
          </cell>
          <cell r="K33">
            <v>3.0000000000000004</v>
          </cell>
        </row>
        <row r="34">
          <cell r="B34">
            <v>26.204166666666666</v>
          </cell>
          <cell r="C34">
            <v>34.799999999999997</v>
          </cell>
          <cell r="D34">
            <v>22</v>
          </cell>
          <cell r="E34">
            <v>81.458333333333329</v>
          </cell>
          <cell r="F34">
            <v>100</v>
          </cell>
          <cell r="G34">
            <v>39</v>
          </cell>
          <cell r="H34">
            <v>15.840000000000002</v>
          </cell>
          <cell r="J34">
            <v>42.480000000000004</v>
          </cell>
          <cell r="K34">
            <v>0.2</v>
          </cell>
        </row>
        <row r="35">
          <cell r="B35">
            <v>25.545833333333338</v>
          </cell>
          <cell r="C35">
            <v>32</v>
          </cell>
          <cell r="D35">
            <v>20.2</v>
          </cell>
          <cell r="E35">
            <v>82.541666666666671</v>
          </cell>
          <cell r="F35">
            <v>100</v>
          </cell>
          <cell r="G35">
            <v>52</v>
          </cell>
          <cell r="H35">
            <v>16.559999999999999</v>
          </cell>
          <cell r="J35">
            <v>34.92</v>
          </cell>
          <cell r="K35">
            <v>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27.779166666666665</v>
          </cell>
          <cell r="C5">
            <v>35.6</v>
          </cell>
          <cell r="D5">
            <v>19.2</v>
          </cell>
          <cell r="E5">
            <v>67.833333333333329</v>
          </cell>
          <cell r="F5">
            <v>97</v>
          </cell>
          <cell r="G5">
            <v>33</v>
          </cell>
          <cell r="H5">
            <v>16.920000000000002</v>
          </cell>
          <cell r="J5">
            <v>34.56</v>
          </cell>
          <cell r="K5">
            <v>0</v>
          </cell>
        </row>
        <row r="6">
          <cell r="B6">
            <v>24.370833333333334</v>
          </cell>
          <cell r="C6">
            <v>31.9</v>
          </cell>
          <cell r="D6">
            <v>20.6</v>
          </cell>
          <cell r="E6">
            <v>83.333333333333329</v>
          </cell>
          <cell r="F6">
            <v>96</v>
          </cell>
          <cell r="G6">
            <v>58</v>
          </cell>
          <cell r="H6">
            <v>19.440000000000001</v>
          </cell>
          <cell r="J6">
            <v>53.64</v>
          </cell>
          <cell r="K6">
            <v>5.4</v>
          </cell>
        </row>
        <row r="7">
          <cell r="B7">
            <v>24.841666666666665</v>
          </cell>
          <cell r="C7">
            <v>34.799999999999997</v>
          </cell>
          <cell r="D7">
            <v>19.3</v>
          </cell>
          <cell r="E7">
            <v>84.083333333333329</v>
          </cell>
          <cell r="F7">
            <v>100</v>
          </cell>
          <cell r="G7">
            <v>47</v>
          </cell>
          <cell r="H7">
            <v>12.6</v>
          </cell>
          <cell r="J7">
            <v>36.72</v>
          </cell>
          <cell r="K7">
            <v>9.8000000000000007</v>
          </cell>
        </row>
        <row r="8">
          <cell r="B8">
            <v>26.520833333333332</v>
          </cell>
          <cell r="C8">
            <v>34</v>
          </cell>
          <cell r="D8">
            <v>20.100000000000001</v>
          </cell>
          <cell r="E8">
            <v>75.083333333333329</v>
          </cell>
          <cell r="F8">
            <v>99</v>
          </cell>
          <cell r="G8">
            <v>38</v>
          </cell>
          <cell r="H8">
            <v>14.4</v>
          </cell>
          <cell r="J8">
            <v>25.56</v>
          </cell>
          <cell r="K8">
            <v>0.4</v>
          </cell>
        </row>
        <row r="9">
          <cell r="B9">
            <v>25.441666666666663</v>
          </cell>
          <cell r="C9">
            <v>33.9</v>
          </cell>
          <cell r="D9">
            <v>16.899999999999999</v>
          </cell>
          <cell r="E9">
            <v>67.666666666666671</v>
          </cell>
          <cell r="F9">
            <v>98</v>
          </cell>
          <cell r="G9">
            <v>31</v>
          </cell>
          <cell r="H9">
            <v>12.6</v>
          </cell>
          <cell r="J9">
            <v>24.840000000000003</v>
          </cell>
          <cell r="K9">
            <v>0</v>
          </cell>
        </row>
        <row r="10">
          <cell r="B10">
            <v>25.295833333333338</v>
          </cell>
          <cell r="C10">
            <v>34.9</v>
          </cell>
          <cell r="D10">
            <v>14.8</v>
          </cell>
          <cell r="E10">
            <v>64.041666666666671</v>
          </cell>
          <cell r="F10">
            <v>95</v>
          </cell>
          <cell r="G10">
            <v>27</v>
          </cell>
          <cell r="H10">
            <v>12.96</v>
          </cell>
          <cell r="J10">
            <v>31.680000000000003</v>
          </cell>
          <cell r="K10">
            <v>0</v>
          </cell>
        </row>
        <row r="11">
          <cell r="B11">
            <v>26.170833333333334</v>
          </cell>
          <cell r="C11">
            <v>35.9</v>
          </cell>
          <cell r="D11">
            <v>16</v>
          </cell>
          <cell r="E11">
            <v>63.291666666666664</v>
          </cell>
          <cell r="F11">
            <v>96</v>
          </cell>
          <cell r="G11">
            <v>27</v>
          </cell>
          <cell r="H11">
            <v>13.32</v>
          </cell>
          <cell r="J11">
            <v>29.880000000000003</v>
          </cell>
          <cell r="K11">
            <v>0</v>
          </cell>
        </row>
        <row r="12">
          <cell r="B12">
            <v>27.6875</v>
          </cell>
          <cell r="C12">
            <v>36.6</v>
          </cell>
          <cell r="D12">
            <v>18.8</v>
          </cell>
          <cell r="E12">
            <v>60.166666666666664</v>
          </cell>
          <cell r="F12">
            <v>94</v>
          </cell>
          <cell r="G12">
            <v>26</v>
          </cell>
          <cell r="H12">
            <v>13.32</v>
          </cell>
          <cell r="J12">
            <v>39.96</v>
          </cell>
          <cell r="K12">
            <v>0</v>
          </cell>
        </row>
        <row r="13">
          <cell r="B13">
            <v>27.75</v>
          </cell>
          <cell r="C13">
            <v>36.700000000000003</v>
          </cell>
          <cell r="D13">
            <v>19.399999999999999</v>
          </cell>
          <cell r="E13">
            <v>67.875</v>
          </cell>
          <cell r="F13">
            <v>95</v>
          </cell>
          <cell r="G13">
            <v>31</v>
          </cell>
          <cell r="H13">
            <v>16.920000000000002</v>
          </cell>
          <cell r="J13">
            <v>28.08</v>
          </cell>
          <cell r="K13">
            <v>0</v>
          </cell>
        </row>
        <row r="14">
          <cell r="B14">
            <v>28.424999999999997</v>
          </cell>
          <cell r="C14">
            <v>37.200000000000003</v>
          </cell>
          <cell r="D14">
            <v>21.3</v>
          </cell>
          <cell r="E14">
            <v>66.125</v>
          </cell>
          <cell r="F14">
            <v>93</v>
          </cell>
          <cell r="G14">
            <v>31</v>
          </cell>
          <cell r="H14">
            <v>19.440000000000001</v>
          </cell>
          <cell r="J14">
            <v>55.440000000000005</v>
          </cell>
          <cell r="K14">
            <v>0</v>
          </cell>
        </row>
        <row r="15">
          <cell r="B15">
            <v>28.058333333333337</v>
          </cell>
          <cell r="C15">
            <v>36.1</v>
          </cell>
          <cell r="D15">
            <v>20.7</v>
          </cell>
          <cell r="E15">
            <v>69.708333333333329</v>
          </cell>
          <cell r="F15">
            <v>99</v>
          </cell>
          <cell r="G15">
            <v>31</v>
          </cell>
          <cell r="H15">
            <v>15.840000000000002</v>
          </cell>
          <cell r="J15">
            <v>44.64</v>
          </cell>
          <cell r="K15">
            <v>6.2</v>
          </cell>
        </row>
        <row r="16">
          <cell r="B16">
            <v>27.837500000000002</v>
          </cell>
          <cell r="C16">
            <v>36.299999999999997</v>
          </cell>
          <cell r="D16">
            <v>19.7</v>
          </cell>
          <cell r="E16">
            <v>60</v>
          </cell>
          <cell r="F16">
            <v>93</v>
          </cell>
          <cell r="G16">
            <v>26</v>
          </cell>
          <cell r="H16">
            <v>6.48</v>
          </cell>
          <cell r="J16">
            <v>22.68</v>
          </cell>
          <cell r="K16">
            <v>0</v>
          </cell>
        </row>
        <row r="17">
          <cell r="B17">
            <v>27.429166666666671</v>
          </cell>
          <cell r="C17">
            <v>35.1</v>
          </cell>
          <cell r="D17">
            <v>23.2</v>
          </cell>
          <cell r="E17">
            <v>69.25</v>
          </cell>
          <cell r="F17">
            <v>88</v>
          </cell>
          <cell r="G17">
            <v>42</v>
          </cell>
          <cell r="H17">
            <v>11.16</v>
          </cell>
          <cell r="J17">
            <v>29.52</v>
          </cell>
          <cell r="K17">
            <v>0</v>
          </cell>
        </row>
        <row r="18">
          <cell r="B18">
            <v>25.962499999999995</v>
          </cell>
          <cell r="C18">
            <v>33.9</v>
          </cell>
          <cell r="D18">
            <v>21.8</v>
          </cell>
          <cell r="E18">
            <v>77.416666666666671</v>
          </cell>
          <cell r="F18">
            <v>97</v>
          </cell>
          <cell r="G18">
            <v>41</v>
          </cell>
          <cell r="H18">
            <v>19.440000000000001</v>
          </cell>
          <cell r="J18">
            <v>54.36</v>
          </cell>
          <cell r="K18">
            <v>1</v>
          </cell>
        </row>
        <row r="19">
          <cell r="B19">
            <v>26.387499999999992</v>
          </cell>
          <cell r="C19">
            <v>35.5</v>
          </cell>
          <cell r="D19">
            <v>20.2</v>
          </cell>
          <cell r="E19">
            <v>71.666666666666671</v>
          </cell>
          <cell r="F19">
            <v>99</v>
          </cell>
          <cell r="G19">
            <v>35</v>
          </cell>
          <cell r="H19">
            <v>11.16</v>
          </cell>
          <cell r="J19">
            <v>37.800000000000004</v>
          </cell>
          <cell r="K19">
            <v>0</v>
          </cell>
        </row>
        <row r="20">
          <cell r="B20">
            <v>27.670833333333334</v>
          </cell>
          <cell r="C20">
            <v>37</v>
          </cell>
          <cell r="D20">
            <v>19.899999999999999</v>
          </cell>
          <cell r="E20">
            <v>67.75</v>
          </cell>
          <cell r="F20">
            <v>98</v>
          </cell>
          <cell r="G20">
            <v>32</v>
          </cell>
          <cell r="H20">
            <v>11.879999999999999</v>
          </cell>
          <cell r="J20">
            <v>28.44</v>
          </cell>
          <cell r="K20">
            <v>0</v>
          </cell>
        </row>
        <row r="21">
          <cell r="B21">
            <v>29.045833333333334</v>
          </cell>
          <cell r="C21">
            <v>36.5</v>
          </cell>
          <cell r="D21">
            <v>22.4</v>
          </cell>
          <cell r="E21">
            <v>66.916666666666671</v>
          </cell>
          <cell r="F21">
            <v>94</v>
          </cell>
          <cell r="G21">
            <v>37</v>
          </cell>
          <cell r="H21">
            <v>7.9200000000000008</v>
          </cell>
          <cell r="J21">
            <v>28.08</v>
          </cell>
          <cell r="K21">
            <v>0</v>
          </cell>
        </row>
        <row r="22">
          <cell r="B22">
            <v>25.741666666666671</v>
          </cell>
          <cell r="C22">
            <v>31.4</v>
          </cell>
          <cell r="D22">
            <v>22.6</v>
          </cell>
          <cell r="E22">
            <v>85.666666666666671</v>
          </cell>
          <cell r="F22">
            <v>97</v>
          </cell>
          <cell r="G22">
            <v>61</v>
          </cell>
          <cell r="H22">
            <v>10.8</v>
          </cell>
          <cell r="J22">
            <v>24.840000000000003</v>
          </cell>
          <cell r="K22">
            <v>1.4</v>
          </cell>
        </row>
        <row r="23">
          <cell r="B23">
            <v>26.645833333333332</v>
          </cell>
          <cell r="C23">
            <v>34.1</v>
          </cell>
          <cell r="D23">
            <v>22.1</v>
          </cell>
          <cell r="E23">
            <v>79.416666666666671</v>
          </cell>
          <cell r="F23">
            <v>98</v>
          </cell>
          <cell r="G23">
            <v>45</v>
          </cell>
          <cell r="H23">
            <v>18</v>
          </cell>
          <cell r="J23">
            <v>37.080000000000005</v>
          </cell>
          <cell r="K23">
            <v>0.2</v>
          </cell>
        </row>
        <row r="24">
          <cell r="B24">
            <v>26.908333333333331</v>
          </cell>
          <cell r="C24">
            <v>33.299999999999997</v>
          </cell>
          <cell r="D24">
            <v>21.8</v>
          </cell>
          <cell r="E24">
            <v>78.375</v>
          </cell>
          <cell r="F24">
            <v>97</v>
          </cell>
          <cell r="G24">
            <v>47</v>
          </cell>
          <cell r="H24">
            <v>21.96</v>
          </cell>
          <cell r="J24">
            <v>43.2</v>
          </cell>
          <cell r="K24">
            <v>0.8</v>
          </cell>
        </row>
        <row r="25">
          <cell r="B25">
            <v>26.843478260869574</v>
          </cell>
          <cell r="C25">
            <v>35</v>
          </cell>
          <cell r="D25">
            <v>20.9</v>
          </cell>
          <cell r="E25">
            <v>74.913043478260875</v>
          </cell>
          <cell r="F25">
            <v>98</v>
          </cell>
          <cell r="G25">
            <v>43</v>
          </cell>
          <cell r="H25">
            <v>13.68</v>
          </cell>
          <cell r="J25">
            <v>34.56</v>
          </cell>
          <cell r="K25">
            <v>0</v>
          </cell>
        </row>
        <row r="26">
          <cell r="B26">
            <v>27.212499999999995</v>
          </cell>
          <cell r="C26">
            <v>34.6</v>
          </cell>
          <cell r="D26">
            <v>21.6</v>
          </cell>
          <cell r="E26">
            <v>74.75</v>
          </cell>
          <cell r="F26">
            <v>96</v>
          </cell>
          <cell r="G26">
            <v>45</v>
          </cell>
          <cell r="H26">
            <v>14.04</v>
          </cell>
          <cell r="J26">
            <v>38.159999999999997</v>
          </cell>
          <cell r="K26">
            <v>0.2</v>
          </cell>
        </row>
        <row r="27">
          <cell r="B27">
            <v>25.870833333333337</v>
          </cell>
          <cell r="C27">
            <v>35.9</v>
          </cell>
          <cell r="D27">
            <v>22.5</v>
          </cell>
          <cell r="E27">
            <v>81.041666666666671</v>
          </cell>
          <cell r="F27">
            <v>95</v>
          </cell>
          <cell r="G27">
            <v>39</v>
          </cell>
          <cell r="H27">
            <v>20.16</v>
          </cell>
          <cell r="J27">
            <v>67.680000000000007</v>
          </cell>
          <cell r="K27">
            <v>0.8</v>
          </cell>
        </row>
        <row r="28">
          <cell r="B28">
            <v>26.616666666666671</v>
          </cell>
          <cell r="C28">
            <v>36.6</v>
          </cell>
          <cell r="D28">
            <v>20.5</v>
          </cell>
          <cell r="E28">
            <v>75.75</v>
          </cell>
          <cell r="F28">
            <v>99</v>
          </cell>
          <cell r="G28">
            <v>35</v>
          </cell>
          <cell r="H28">
            <v>14.4</v>
          </cell>
          <cell r="J28">
            <v>44.28</v>
          </cell>
          <cell r="K28">
            <v>0</v>
          </cell>
        </row>
        <row r="29">
          <cell r="B29">
            <v>28.587500000000002</v>
          </cell>
          <cell r="C29">
            <v>38.6</v>
          </cell>
          <cell r="D29">
            <v>21.4</v>
          </cell>
          <cell r="E29">
            <v>69.083333333333329</v>
          </cell>
          <cell r="F29">
            <v>97</v>
          </cell>
          <cell r="G29">
            <v>30</v>
          </cell>
          <cell r="H29">
            <v>21.240000000000002</v>
          </cell>
          <cell r="J29">
            <v>50.76</v>
          </cell>
          <cell r="K29">
            <v>3</v>
          </cell>
        </row>
        <row r="30">
          <cell r="B30">
            <v>25.849999999999998</v>
          </cell>
          <cell r="C30">
            <v>35.4</v>
          </cell>
          <cell r="D30">
            <v>20.399999999999999</v>
          </cell>
          <cell r="E30">
            <v>81.291666666666671</v>
          </cell>
          <cell r="F30">
            <v>99</v>
          </cell>
          <cell r="G30">
            <v>44</v>
          </cell>
          <cell r="H30">
            <v>9.3600000000000012</v>
          </cell>
          <cell r="J30">
            <v>30.96</v>
          </cell>
          <cell r="K30">
            <v>3.8000000000000007</v>
          </cell>
        </row>
        <row r="31">
          <cell r="B31">
            <v>26.112500000000008</v>
          </cell>
          <cell r="C31">
            <v>34.299999999999997</v>
          </cell>
          <cell r="D31">
            <v>22</v>
          </cell>
          <cell r="E31">
            <v>82.916666666666671</v>
          </cell>
          <cell r="F31">
            <v>98</v>
          </cell>
          <cell r="G31">
            <v>52</v>
          </cell>
          <cell r="H31">
            <v>15.48</v>
          </cell>
          <cell r="J31">
            <v>46.800000000000004</v>
          </cell>
          <cell r="K31">
            <v>21.599999999999998</v>
          </cell>
        </row>
        <row r="32">
          <cell r="B32">
            <v>24.899999999999995</v>
          </cell>
          <cell r="C32">
            <v>34.200000000000003</v>
          </cell>
          <cell r="D32">
            <v>21.6</v>
          </cell>
          <cell r="E32">
            <v>87.916666666666671</v>
          </cell>
          <cell r="F32">
            <v>99</v>
          </cell>
          <cell r="G32">
            <v>52</v>
          </cell>
          <cell r="H32">
            <v>15.48</v>
          </cell>
          <cell r="J32">
            <v>57.24</v>
          </cell>
          <cell r="K32">
            <v>1.5999999999999999</v>
          </cell>
        </row>
        <row r="33">
          <cell r="B33">
            <v>25.145833333333332</v>
          </cell>
          <cell r="C33">
            <v>33.799999999999997</v>
          </cell>
          <cell r="D33">
            <v>20.100000000000001</v>
          </cell>
          <cell r="E33">
            <v>86.083333333333329</v>
          </cell>
          <cell r="F33">
            <v>99</v>
          </cell>
          <cell r="G33">
            <v>59</v>
          </cell>
          <cell r="H33">
            <v>26.28</v>
          </cell>
          <cell r="J33">
            <v>51.84</v>
          </cell>
          <cell r="K33">
            <v>0.2</v>
          </cell>
        </row>
        <row r="34">
          <cell r="B34">
            <v>26.599999999999998</v>
          </cell>
          <cell r="C34">
            <v>33.9</v>
          </cell>
          <cell r="D34">
            <v>20.2</v>
          </cell>
          <cell r="E34">
            <v>78.25</v>
          </cell>
          <cell r="F34">
            <v>99</v>
          </cell>
          <cell r="G34">
            <v>47</v>
          </cell>
          <cell r="H34">
            <v>15.48</v>
          </cell>
          <cell r="J34">
            <v>32.04</v>
          </cell>
          <cell r="K34">
            <v>0</v>
          </cell>
        </row>
        <row r="35">
          <cell r="B35">
            <v>25.970833333333331</v>
          </cell>
          <cell r="C35">
            <v>33.5</v>
          </cell>
          <cell r="D35">
            <v>21.6</v>
          </cell>
          <cell r="E35">
            <v>79.375</v>
          </cell>
          <cell r="F35">
            <v>98</v>
          </cell>
          <cell r="G35">
            <v>51</v>
          </cell>
          <cell r="H35">
            <v>17.64</v>
          </cell>
          <cell r="J35">
            <v>33.119999999999997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27.041666666666668</v>
          </cell>
          <cell r="C5">
            <v>36</v>
          </cell>
          <cell r="D5">
            <v>20.8</v>
          </cell>
          <cell r="E5">
            <v>73.541666666666671</v>
          </cell>
          <cell r="F5">
            <v>100</v>
          </cell>
          <cell r="G5">
            <v>37</v>
          </cell>
          <cell r="H5">
            <v>36.72</v>
          </cell>
          <cell r="J5">
            <v>57.960000000000008</v>
          </cell>
          <cell r="K5">
            <v>25</v>
          </cell>
        </row>
        <row r="6">
          <cell r="B6">
            <v>24.979166666666668</v>
          </cell>
          <cell r="C6">
            <v>33.200000000000003</v>
          </cell>
          <cell r="D6">
            <v>21.1</v>
          </cell>
          <cell r="E6">
            <v>84.041666666666671</v>
          </cell>
          <cell r="F6">
            <v>100</v>
          </cell>
          <cell r="G6">
            <v>50</v>
          </cell>
          <cell r="H6">
            <v>12.24</v>
          </cell>
          <cell r="J6">
            <v>45.72</v>
          </cell>
          <cell r="K6">
            <v>1.2</v>
          </cell>
        </row>
        <row r="7">
          <cell r="B7">
            <v>27.091666666666658</v>
          </cell>
          <cell r="C7">
            <v>33.700000000000003</v>
          </cell>
          <cell r="D7">
            <v>22</v>
          </cell>
          <cell r="E7">
            <v>78.791666666666671</v>
          </cell>
          <cell r="F7">
            <v>100</v>
          </cell>
          <cell r="G7">
            <v>45</v>
          </cell>
          <cell r="H7">
            <v>12.96</v>
          </cell>
          <cell r="J7">
            <v>45.72</v>
          </cell>
          <cell r="K7">
            <v>0</v>
          </cell>
        </row>
        <row r="8">
          <cell r="B8">
            <v>27.608333333333338</v>
          </cell>
          <cell r="C8">
            <v>34.6</v>
          </cell>
          <cell r="D8">
            <v>21.8</v>
          </cell>
          <cell r="E8">
            <v>73.333333333333329</v>
          </cell>
          <cell r="F8">
            <v>100</v>
          </cell>
          <cell r="G8">
            <v>33</v>
          </cell>
          <cell r="H8">
            <v>16.2</v>
          </cell>
          <cell r="J8">
            <v>27.36</v>
          </cell>
          <cell r="K8">
            <v>0</v>
          </cell>
        </row>
        <row r="9">
          <cell r="B9">
            <v>26.579166666666666</v>
          </cell>
          <cell r="C9">
            <v>34.299999999999997</v>
          </cell>
          <cell r="D9">
            <v>18</v>
          </cell>
          <cell r="E9">
            <v>63.5</v>
          </cell>
          <cell r="F9">
            <v>100</v>
          </cell>
          <cell r="G9">
            <v>29</v>
          </cell>
          <cell r="H9">
            <v>14.4</v>
          </cell>
          <cell r="J9">
            <v>27.720000000000002</v>
          </cell>
          <cell r="K9">
            <v>0</v>
          </cell>
        </row>
        <row r="10">
          <cell r="B10">
            <v>25.979166666666668</v>
          </cell>
          <cell r="C10">
            <v>35</v>
          </cell>
          <cell r="D10">
            <v>16.600000000000001</v>
          </cell>
          <cell r="E10">
            <v>63.083333333333336</v>
          </cell>
          <cell r="F10">
            <v>100</v>
          </cell>
          <cell r="G10">
            <v>27</v>
          </cell>
          <cell r="H10">
            <v>15.840000000000002</v>
          </cell>
          <cell r="J10">
            <v>30.240000000000002</v>
          </cell>
          <cell r="K10">
            <v>0</v>
          </cell>
        </row>
        <row r="11">
          <cell r="B11">
            <v>26.262499999999999</v>
          </cell>
          <cell r="C11">
            <v>35.200000000000003</v>
          </cell>
          <cell r="D11">
            <v>16.5</v>
          </cell>
          <cell r="E11">
            <v>60.791666666666664</v>
          </cell>
          <cell r="F11">
            <v>100</v>
          </cell>
          <cell r="G11">
            <v>27</v>
          </cell>
          <cell r="H11">
            <v>15.48</v>
          </cell>
          <cell r="J11">
            <v>27.36</v>
          </cell>
          <cell r="K11">
            <v>0</v>
          </cell>
        </row>
        <row r="12">
          <cell r="B12">
            <v>26.354166666666668</v>
          </cell>
          <cell r="C12">
            <v>35.299999999999997</v>
          </cell>
          <cell r="D12">
            <v>17.399999999999999</v>
          </cell>
          <cell r="E12">
            <v>64.875</v>
          </cell>
          <cell r="F12">
            <v>100</v>
          </cell>
          <cell r="G12">
            <v>30</v>
          </cell>
          <cell r="H12">
            <v>15.120000000000001</v>
          </cell>
          <cell r="J12">
            <v>31.319999999999997</v>
          </cell>
          <cell r="K12">
            <v>0</v>
          </cell>
        </row>
        <row r="13">
          <cell r="B13">
            <v>27.462499999999995</v>
          </cell>
          <cell r="C13">
            <v>36.700000000000003</v>
          </cell>
          <cell r="D13">
            <v>19.899999999999999</v>
          </cell>
          <cell r="E13">
            <v>68.375</v>
          </cell>
          <cell r="F13">
            <v>100</v>
          </cell>
          <cell r="G13">
            <v>24</v>
          </cell>
          <cell r="H13">
            <v>23.040000000000003</v>
          </cell>
          <cell r="J13">
            <v>37.440000000000005</v>
          </cell>
          <cell r="K13">
            <v>0</v>
          </cell>
        </row>
        <row r="14">
          <cell r="B14">
            <v>27.8125</v>
          </cell>
          <cell r="C14">
            <v>35.799999999999997</v>
          </cell>
          <cell r="D14">
            <v>22</v>
          </cell>
          <cell r="E14">
            <v>65.791666666666671</v>
          </cell>
          <cell r="F14">
            <v>98</v>
          </cell>
          <cell r="G14">
            <v>35</v>
          </cell>
          <cell r="H14">
            <v>19.440000000000001</v>
          </cell>
          <cell r="J14">
            <v>34.200000000000003</v>
          </cell>
          <cell r="K14">
            <v>0</v>
          </cell>
        </row>
        <row r="15">
          <cell r="B15">
            <v>28.795833333333331</v>
          </cell>
          <cell r="C15">
            <v>36.9</v>
          </cell>
          <cell r="D15">
            <v>22.6</v>
          </cell>
          <cell r="E15">
            <v>65.166666666666671</v>
          </cell>
          <cell r="F15">
            <v>100</v>
          </cell>
          <cell r="G15">
            <v>35</v>
          </cell>
          <cell r="H15">
            <v>16.2</v>
          </cell>
          <cell r="J15">
            <v>48.6</v>
          </cell>
          <cell r="K15">
            <v>1</v>
          </cell>
        </row>
        <row r="16">
          <cell r="B16">
            <v>26.966666666666669</v>
          </cell>
          <cell r="C16">
            <v>34.5</v>
          </cell>
          <cell r="D16">
            <v>20.9</v>
          </cell>
          <cell r="E16">
            <v>75.875</v>
          </cell>
          <cell r="F16">
            <v>100</v>
          </cell>
          <cell r="G16">
            <v>43</v>
          </cell>
          <cell r="H16">
            <v>15.48</v>
          </cell>
          <cell r="J16">
            <v>32.04</v>
          </cell>
          <cell r="K16">
            <v>0</v>
          </cell>
        </row>
        <row r="17">
          <cell r="B17">
            <v>26.245833333333337</v>
          </cell>
          <cell r="C17">
            <v>33.4</v>
          </cell>
          <cell r="D17">
            <v>21.3</v>
          </cell>
          <cell r="E17">
            <v>74.375</v>
          </cell>
          <cell r="F17">
            <v>100</v>
          </cell>
          <cell r="G17">
            <v>47</v>
          </cell>
          <cell r="H17">
            <v>22.68</v>
          </cell>
          <cell r="J17">
            <v>34.56</v>
          </cell>
          <cell r="K17">
            <v>0</v>
          </cell>
        </row>
        <row r="18">
          <cell r="B18">
            <v>27.237500000000001</v>
          </cell>
          <cell r="C18">
            <v>34.299999999999997</v>
          </cell>
          <cell r="D18">
            <v>21.9</v>
          </cell>
          <cell r="E18">
            <v>61.875</v>
          </cell>
          <cell r="F18">
            <v>100</v>
          </cell>
          <cell r="G18">
            <v>31</v>
          </cell>
          <cell r="H18">
            <v>21.96</v>
          </cell>
          <cell r="J18">
            <v>37.080000000000005</v>
          </cell>
          <cell r="K18">
            <v>0</v>
          </cell>
        </row>
        <row r="19">
          <cell r="B19">
            <v>27.004166666666663</v>
          </cell>
          <cell r="C19">
            <v>34.799999999999997</v>
          </cell>
          <cell r="D19">
            <v>20.6</v>
          </cell>
          <cell r="E19">
            <v>58</v>
          </cell>
          <cell r="F19">
            <v>90</v>
          </cell>
          <cell r="G19">
            <v>32</v>
          </cell>
          <cell r="H19">
            <v>21.6</v>
          </cell>
          <cell r="J19">
            <v>31.680000000000003</v>
          </cell>
          <cell r="K19">
            <v>0</v>
          </cell>
        </row>
        <row r="20">
          <cell r="B20">
            <v>27.666666666666668</v>
          </cell>
          <cell r="C20">
            <v>34.6</v>
          </cell>
          <cell r="D20">
            <v>21.8</v>
          </cell>
          <cell r="E20">
            <v>67.041666666666671</v>
          </cell>
          <cell r="F20">
            <v>96</v>
          </cell>
          <cell r="G20">
            <v>46</v>
          </cell>
          <cell r="H20">
            <v>19.8</v>
          </cell>
          <cell r="J20">
            <v>33.480000000000004</v>
          </cell>
          <cell r="K20">
            <v>0</v>
          </cell>
        </row>
        <row r="21">
          <cell r="B21">
            <v>27.450000000000003</v>
          </cell>
          <cell r="C21">
            <v>33.5</v>
          </cell>
          <cell r="D21">
            <v>23.8</v>
          </cell>
          <cell r="E21">
            <v>78.875</v>
          </cell>
          <cell r="F21">
            <v>100</v>
          </cell>
          <cell r="G21">
            <v>50</v>
          </cell>
          <cell r="H21">
            <v>23.759999999999998</v>
          </cell>
          <cell r="J21">
            <v>41.76</v>
          </cell>
          <cell r="K21">
            <v>0</v>
          </cell>
        </row>
        <row r="22">
          <cell r="B22">
            <v>25.437499999999996</v>
          </cell>
          <cell r="C22">
            <v>31.3</v>
          </cell>
          <cell r="D22">
            <v>23.2</v>
          </cell>
          <cell r="E22">
            <v>88.666666666666671</v>
          </cell>
          <cell r="F22">
            <v>100</v>
          </cell>
          <cell r="G22">
            <v>57</v>
          </cell>
          <cell r="H22">
            <v>19.8</v>
          </cell>
          <cell r="J22">
            <v>35.64</v>
          </cell>
          <cell r="K22">
            <v>40</v>
          </cell>
        </row>
        <row r="23">
          <cell r="B23">
            <v>25.416666666666668</v>
          </cell>
          <cell r="C23">
            <v>31.8</v>
          </cell>
          <cell r="D23">
            <v>22.2</v>
          </cell>
          <cell r="E23">
            <v>88.541666666666671</v>
          </cell>
          <cell r="F23">
            <v>100</v>
          </cell>
          <cell r="G23">
            <v>58</v>
          </cell>
          <cell r="H23">
            <v>17.64</v>
          </cell>
          <cell r="J23">
            <v>49.32</v>
          </cell>
          <cell r="K23">
            <v>10</v>
          </cell>
        </row>
        <row r="24">
          <cell r="B24">
            <v>27.162500000000005</v>
          </cell>
          <cell r="C24">
            <v>34.200000000000003</v>
          </cell>
          <cell r="D24">
            <v>22.8</v>
          </cell>
          <cell r="E24">
            <v>80</v>
          </cell>
          <cell r="F24">
            <v>100</v>
          </cell>
          <cell r="G24">
            <v>47</v>
          </cell>
          <cell r="H24">
            <v>22.32</v>
          </cell>
          <cell r="J24">
            <v>42.84</v>
          </cell>
          <cell r="K24">
            <v>0</v>
          </cell>
        </row>
        <row r="25">
          <cell r="B25">
            <v>26.050000000000008</v>
          </cell>
          <cell r="C25">
            <v>33.9</v>
          </cell>
          <cell r="D25">
            <v>22.7</v>
          </cell>
          <cell r="E25">
            <v>84.909090909090907</v>
          </cell>
          <cell r="F25">
            <v>100</v>
          </cell>
          <cell r="G25">
            <v>46</v>
          </cell>
          <cell r="H25">
            <v>15.840000000000002</v>
          </cell>
          <cell r="J25">
            <v>44.28</v>
          </cell>
          <cell r="K25">
            <v>18.600000000000001</v>
          </cell>
        </row>
        <row r="26">
          <cell r="B26">
            <v>26.74166666666666</v>
          </cell>
          <cell r="C26">
            <v>34.5</v>
          </cell>
          <cell r="D26">
            <v>22.5</v>
          </cell>
          <cell r="E26">
            <v>79.041666666666671</v>
          </cell>
          <cell r="F26">
            <v>100</v>
          </cell>
          <cell r="G26">
            <v>45</v>
          </cell>
          <cell r="H26">
            <v>14.04</v>
          </cell>
          <cell r="J26">
            <v>30.240000000000002</v>
          </cell>
          <cell r="K26">
            <v>0.2</v>
          </cell>
        </row>
        <row r="27">
          <cell r="B27">
            <v>27.074999999999999</v>
          </cell>
          <cell r="C27">
            <v>33.200000000000003</v>
          </cell>
          <cell r="D27">
            <v>21.4</v>
          </cell>
          <cell r="E27">
            <v>77.375</v>
          </cell>
          <cell r="F27">
            <v>100</v>
          </cell>
          <cell r="G27">
            <v>44</v>
          </cell>
          <cell r="H27">
            <v>21.96</v>
          </cell>
          <cell r="J27">
            <v>62.28</v>
          </cell>
          <cell r="K27">
            <v>7.6</v>
          </cell>
        </row>
        <row r="28">
          <cell r="B28">
            <v>26.804166666666664</v>
          </cell>
          <cell r="C28">
            <v>35.200000000000003</v>
          </cell>
          <cell r="D28">
            <v>21.8</v>
          </cell>
          <cell r="E28">
            <v>79</v>
          </cell>
          <cell r="F28">
            <v>100</v>
          </cell>
          <cell r="G28">
            <v>45</v>
          </cell>
          <cell r="H28">
            <v>15.120000000000001</v>
          </cell>
          <cell r="J28">
            <v>33.840000000000003</v>
          </cell>
          <cell r="K28">
            <v>0.2</v>
          </cell>
        </row>
        <row r="29">
          <cell r="B29">
            <v>28.383333333333329</v>
          </cell>
          <cell r="C29">
            <v>36.200000000000003</v>
          </cell>
          <cell r="D29">
            <v>21.9</v>
          </cell>
          <cell r="E29">
            <v>74.208333333333329</v>
          </cell>
          <cell r="F29">
            <v>100</v>
          </cell>
          <cell r="G29">
            <v>38</v>
          </cell>
          <cell r="H29">
            <v>31.319999999999997</v>
          </cell>
          <cell r="J29">
            <v>70.56</v>
          </cell>
          <cell r="K29">
            <v>31.2</v>
          </cell>
        </row>
        <row r="30">
          <cell r="B30">
            <v>27.349999999999998</v>
          </cell>
          <cell r="C30">
            <v>34.9</v>
          </cell>
          <cell r="D30">
            <v>22</v>
          </cell>
          <cell r="E30">
            <v>79.125</v>
          </cell>
          <cell r="F30">
            <v>100</v>
          </cell>
          <cell r="G30">
            <v>43</v>
          </cell>
          <cell r="H30">
            <v>18.720000000000002</v>
          </cell>
          <cell r="J30">
            <v>50.4</v>
          </cell>
          <cell r="K30">
            <v>6.1999999999999993</v>
          </cell>
        </row>
        <row r="31">
          <cell r="B31">
            <v>26.183333333333337</v>
          </cell>
          <cell r="C31">
            <v>32.200000000000003</v>
          </cell>
          <cell r="D31">
            <v>21.8</v>
          </cell>
          <cell r="E31">
            <v>83.25</v>
          </cell>
          <cell r="F31">
            <v>100</v>
          </cell>
          <cell r="G31">
            <v>54</v>
          </cell>
          <cell r="H31">
            <v>22.32</v>
          </cell>
          <cell r="J31">
            <v>46.440000000000005</v>
          </cell>
          <cell r="K31">
            <v>39</v>
          </cell>
        </row>
        <row r="32">
          <cell r="B32">
            <v>25.083333333333332</v>
          </cell>
          <cell r="C32">
            <v>33.700000000000003</v>
          </cell>
          <cell r="D32">
            <v>21.9</v>
          </cell>
          <cell r="E32">
            <v>88.041666666666671</v>
          </cell>
          <cell r="F32">
            <v>100</v>
          </cell>
          <cell r="G32">
            <v>47</v>
          </cell>
          <cell r="H32">
            <v>25.56</v>
          </cell>
          <cell r="J32">
            <v>41.04</v>
          </cell>
          <cell r="K32">
            <v>7.6000000000000005</v>
          </cell>
        </row>
        <row r="33">
          <cell r="B33">
            <v>26.870833333333337</v>
          </cell>
          <cell r="C33">
            <v>34.4</v>
          </cell>
          <cell r="D33">
            <v>21.6</v>
          </cell>
          <cell r="E33">
            <v>80.125</v>
          </cell>
          <cell r="F33">
            <v>100</v>
          </cell>
          <cell r="G33">
            <v>46</v>
          </cell>
          <cell r="H33">
            <v>18</v>
          </cell>
          <cell r="J33">
            <v>37.440000000000005</v>
          </cell>
          <cell r="K33">
            <v>0.2</v>
          </cell>
        </row>
        <row r="34">
          <cell r="B34">
            <v>26.404166666666665</v>
          </cell>
          <cell r="C34">
            <v>34.4</v>
          </cell>
          <cell r="D34">
            <v>21.4</v>
          </cell>
          <cell r="E34">
            <v>82.625</v>
          </cell>
          <cell r="F34">
            <v>100</v>
          </cell>
          <cell r="G34">
            <v>42</v>
          </cell>
          <cell r="H34">
            <v>35.28</v>
          </cell>
          <cell r="J34">
            <v>68.760000000000005</v>
          </cell>
          <cell r="K34">
            <v>5.2</v>
          </cell>
        </row>
        <row r="35">
          <cell r="B35">
            <v>25.349999999999998</v>
          </cell>
          <cell r="C35">
            <v>32.6</v>
          </cell>
          <cell r="D35">
            <v>22.6</v>
          </cell>
          <cell r="E35">
            <v>88.708333333333329</v>
          </cell>
          <cell r="F35">
            <v>100</v>
          </cell>
          <cell r="G35">
            <v>57</v>
          </cell>
          <cell r="H35">
            <v>18.36</v>
          </cell>
          <cell r="J35">
            <v>35.28</v>
          </cell>
          <cell r="K35">
            <v>0.4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25.858333333333334</v>
          </cell>
          <cell r="C5">
            <v>31.7</v>
          </cell>
          <cell r="D5">
            <v>20.3</v>
          </cell>
          <cell r="E5">
            <v>74.75</v>
          </cell>
          <cell r="F5">
            <v>93</v>
          </cell>
          <cell r="G5">
            <v>49</v>
          </cell>
          <cell r="H5">
            <v>14.04</v>
          </cell>
          <cell r="J5">
            <v>29.52</v>
          </cell>
          <cell r="K5">
            <v>0</v>
          </cell>
        </row>
        <row r="6">
          <cell r="B6">
            <v>24.791666666666668</v>
          </cell>
          <cell r="C6">
            <v>29.7</v>
          </cell>
          <cell r="D6">
            <v>20.3</v>
          </cell>
          <cell r="E6">
            <v>79.5</v>
          </cell>
          <cell r="F6">
            <v>92</v>
          </cell>
          <cell r="G6">
            <v>62</v>
          </cell>
          <cell r="H6">
            <v>16.920000000000002</v>
          </cell>
          <cell r="J6">
            <v>44.64</v>
          </cell>
          <cell r="K6">
            <v>3.8</v>
          </cell>
        </row>
        <row r="7">
          <cell r="B7">
            <v>23.708333333333332</v>
          </cell>
          <cell r="C7">
            <v>29.9</v>
          </cell>
          <cell r="D7">
            <v>20.7</v>
          </cell>
          <cell r="E7">
            <v>84.958333333333329</v>
          </cell>
          <cell r="F7">
            <v>97</v>
          </cell>
          <cell r="G7">
            <v>58</v>
          </cell>
          <cell r="H7">
            <v>14.76</v>
          </cell>
          <cell r="J7">
            <v>25.92</v>
          </cell>
          <cell r="K7">
            <v>1.6</v>
          </cell>
        </row>
        <row r="8">
          <cell r="B8">
            <v>23.579166666666662</v>
          </cell>
          <cell r="C8">
            <v>29.2</v>
          </cell>
          <cell r="D8">
            <v>20.9</v>
          </cell>
          <cell r="E8">
            <v>88.458333333333329</v>
          </cell>
          <cell r="F8">
            <v>98</v>
          </cell>
          <cell r="G8">
            <v>65</v>
          </cell>
          <cell r="H8">
            <v>19.079999999999998</v>
          </cell>
          <cell r="J8">
            <v>31.319999999999997</v>
          </cell>
          <cell r="K8">
            <v>0.8</v>
          </cell>
        </row>
        <row r="9">
          <cell r="B9">
            <v>23.929166666666671</v>
          </cell>
          <cell r="C9">
            <v>29.9</v>
          </cell>
          <cell r="D9">
            <v>20.6</v>
          </cell>
          <cell r="E9">
            <v>84.583333333333329</v>
          </cell>
          <cell r="F9">
            <v>98</v>
          </cell>
          <cell r="G9">
            <v>48</v>
          </cell>
          <cell r="H9">
            <v>11.879999999999999</v>
          </cell>
          <cell r="J9">
            <v>25.2</v>
          </cell>
          <cell r="K9">
            <v>0</v>
          </cell>
        </row>
        <row r="10">
          <cell r="B10">
            <v>24.677777777777781</v>
          </cell>
          <cell r="C10">
            <v>30.3</v>
          </cell>
          <cell r="D10">
            <v>21.9</v>
          </cell>
          <cell r="E10">
            <v>83.5</v>
          </cell>
          <cell r="F10">
            <v>93</v>
          </cell>
          <cell r="G10">
            <v>52</v>
          </cell>
          <cell r="H10">
            <v>11.520000000000001</v>
          </cell>
          <cell r="J10">
            <v>30.96</v>
          </cell>
          <cell r="K10">
            <v>0.4</v>
          </cell>
        </row>
        <row r="11">
          <cell r="B11">
            <v>28.5625</v>
          </cell>
          <cell r="C11">
            <v>31.4</v>
          </cell>
          <cell r="D11">
            <v>25.4</v>
          </cell>
          <cell r="E11">
            <v>66.375</v>
          </cell>
          <cell r="F11">
            <v>85</v>
          </cell>
          <cell r="G11">
            <v>55</v>
          </cell>
          <cell r="H11">
            <v>17.64</v>
          </cell>
          <cell r="J11">
            <v>30.240000000000002</v>
          </cell>
          <cell r="K11">
            <v>0</v>
          </cell>
        </row>
        <row r="12">
          <cell r="B12">
            <v>27.927272727272733</v>
          </cell>
          <cell r="C12">
            <v>30.6</v>
          </cell>
          <cell r="D12">
            <v>24.8</v>
          </cell>
          <cell r="E12">
            <v>68.545454545454547</v>
          </cell>
          <cell r="F12">
            <v>84</v>
          </cell>
          <cell r="G12">
            <v>55</v>
          </cell>
          <cell r="H12">
            <v>11.879999999999999</v>
          </cell>
          <cell r="J12">
            <v>22.32</v>
          </cell>
          <cell r="K12">
            <v>0</v>
          </cell>
        </row>
        <row r="13">
          <cell r="B13">
            <v>28.599999999999998</v>
          </cell>
          <cell r="C13">
            <v>31.8</v>
          </cell>
          <cell r="D13">
            <v>24.9</v>
          </cell>
          <cell r="E13">
            <v>67.75</v>
          </cell>
          <cell r="F13">
            <v>84</v>
          </cell>
          <cell r="G13">
            <v>46</v>
          </cell>
          <cell r="H13">
            <v>13.32</v>
          </cell>
          <cell r="J13">
            <v>29.16</v>
          </cell>
          <cell r="K13">
            <v>0</v>
          </cell>
        </row>
        <row r="14">
          <cell r="B14">
            <v>29.418181818181814</v>
          </cell>
          <cell r="C14">
            <v>33.200000000000003</v>
          </cell>
          <cell r="D14">
            <v>24.9</v>
          </cell>
          <cell r="E14">
            <v>60.545454545454547</v>
          </cell>
          <cell r="F14">
            <v>80</v>
          </cell>
          <cell r="G14">
            <v>43</v>
          </cell>
          <cell r="H14">
            <v>11.520000000000001</v>
          </cell>
          <cell r="J14">
            <v>28.08</v>
          </cell>
          <cell r="K14">
            <v>0</v>
          </cell>
        </row>
        <row r="15">
          <cell r="B15">
            <v>28.73</v>
          </cell>
          <cell r="C15">
            <v>30.6</v>
          </cell>
          <cell r="D15">
            <v>25.2</v>
          </cell>
          <cell r="E15">
            <v>67</v>
          </cell>
          <cell r="F15">
            <v>80</v>
          </cell>
          <cell r="G15">
            <v>55</v>
          </cell>
          <cell r="H15">
            <v>14.76</v>
          </cell>
          <cell r="J15">
            <v>28.8</v>
          </cell>
          <cell r="K15">
            <v>0</v>
          </cell>
        </row>
        <row r="16">
          <cell r="B16">
            <v>24.920833333333334</v>
          </cell>
          <cell r="C16">
            <v>30.7</v>
          </cell>
          <cell r="D16">
            <v>20.3</v>
          </cell>
          <cell r="E16">
            <v>77.875</v>
          </cell>
          <cell r="F16">
            <v>97</v>
          </cell>
          <cell r="G16">
            <v>54</v>
          </cell>
          <cell r="H16">
            <v>19.440000000000001</v>
          </cell>
          <cell r="J16">
            <v>33.480000000000004</v>
          </cell>
          <cell r="K16">
            <v>2.4000000000000004</v>
          </cell>
        </row>
        <row r="17">
          <cell r="B17">
            <v>24.008333333333336</v>
          </cell>
          <cell r="C17">
            <v>28.7</v>
          </cell>
          <cell r="D17">
            <v>20.5</v>
          </cell>
          <cell r="E17">
            <v>84.125</v>
          </cell>
          <cell r="F17">
            <v>96</v>
          </cell>
          <cell r="G17">
            <v>59</v>
          </cell>
          <cell r="H17">
            <v>10.8</v>
          </cell>
          <cell r="J17">
            <v>24.12</v>
          </cell>
          <cell r="K17">
            <v>1.7999999999999998</v>
          </cell>
        </row>
        <row r="18">
          <cell r="B18">
            <v>24.287500000000005</v>
          </cell>
          <cell r="C18">
            <v>31</v>
          </cell>
          <cell r="D18">
            <v>20.100000000000001</v>
          </cell>
          <cell r="E18">
            <v>79.416666666666671</v>
          </cell>
          <cell r="F18">
            <v>95</v>
          </cell>
          <cell r="G18">
            <v>45</v>
          </cell>
          <cell r="H18">
            <v>12.24</v>
          </cell>
          <cell r="J18">
            <v>33.119999999999997</v>
          </cell>
          <cell r="K18">
            <v>3.8</v>
          </cell>
        </row>
        <row r="19">
          <cell r="B19">
            <v>25.112500000000001</v>
          </cell>
          <cell r="C19">
            <v>31.8</v>
          </cell>
          <cell r="D19">
            <v>20.6</v>
          </cell>
          <cell r="E19">
            <v>75.125</v>
          </cell>
          <cell r="F19">
            <v>95</v>
          </cell>
          <cell r="G19">
            <v>41</v>
          </cell>
          <cell r="H19">
            <v>8.64</v>
          </cell>
          <cell r="J19">
            <v>17.28</v>
          </cell>
          <cell r="K19">
            <v>0.2</v>
          </cell>
        </row>
        <row r="20">
          <cell r="B20">
            <v>26.541666666666668</v>
          </cell>
          <cell r="C20">
            <v>32.299999999999997</v>
          </cell>
          <cell r="D20">
            <v>21.3</v>
          </cell>
          <cell r="E20">
            <v>68.791666666666671</v>
          </cell>
          <cell r="F20">
            <v>95</v>
          </cell>
          <cell r="G20">
            <v>35</v>
          </cell>
          <cell r="H20">
            <v>13.68</v>
          </cell>
          <cell r="J20">
            <v>24.48</v>
          </cell>
          <cell r="K20">
            <v>0</v>
          </cell>
        </row>
        <row r="21">
          <cell r="B21">
            <v>24.041666666666668</v>
          </cell>
          <cell r="C21">
            <v>27.8</v>
          </cell>
          <cell r="D21">
            <v>21</v>
          </cell>
          <cell r="E21">
            <v>83.375</v>
          </cell>
          <cell r="F21">
            <v>96</v>
          </cell>
          <cell r="G21">
            <v>66</v>
          </cell>
          <cell r="H21">
            <v>17.64</v>
          </cell>
          <cell r="J21">
            <v>43.2</v>
          </cell>
          <cell r="K21">
            <v>17.600000000000001</v>
          </cell>
        </row>
        <row r="22">
          <cell r="B22">
            <v>22.483333333333334</v>
          </cell>
          <cell r="C22">
            <v>24.5</v>
          </cell>
          <cell r="D22">
            <v>21</v>
          </cell>
          <cell r="E22">
            <v>91.083333333333329</v>
          </cell>
          <cell r="F22">
            <v>97</v>
          </cell>
          <cell r="G22">
            <v>79</v>
          </cell>
          <cell r="H22">
            <v>13.68</v>
          </cell>
          <cell r="J22">
            <v>25.2</v>
          </cell>
          <cell r="K22">
            <v>11.000000000000002</v>
          </cell>
        </row>
        <row r="23">
          <cell r="B23">
            <v>23.841666666666669</v>
          </cell>
          <cell r="C23">
            <v>29.3</v>
          </cell>
          <cell r="D23">
            <v>21.6</v>
          </cell>
          <cell r="E23">
            <v>85.25</v>
          </cell>
          <cell r="F23">
            <v>96</v>
          </cell>
          <cell r="G23">
            <v>61</v>
          </cell>
          <cell r="H23">
            <v>23.040000000000003</v>
          </cell>
          <cell r="J23">
            <v>45.36</v>
          </cell>
          <cell r="K23">
            <v>7.7999999999999989</v>
          </cell>
        </row>
        <row r="24">
          <cell r="B24">
            <v>23.987499999999997</v>
          </cell>
          <cell r="C24">
            <v>28.4</v>
          </cell>
          <cell r="D24">
            <v>20.7</v>
          </cell>
          <cell r="E24">
            <v>84.583333333333329</v>
          </cell>
          <cell r="F24">
            <v>95</v>
          </cell>
          <cell r="G24">
            <v>62</v>
          </cell>
          <cell r="H24">
            <v>14.76</v>
          </cell>
          <cell r="J24">
            <v>37.440000000000005</v>
          </cell>
          <cell r="K24">
            <v>0</v>
          </cell>
        </row>
        <row r="25">
          <cell r="B25">
            <v>23.791666666666668</v>
          </cell>
          <cell r="C25">
            <v>28.8</v>
          </cell>
          <cell r="D25">
            <v>20.7</v>
          </cell>
          <cell r="E25">
            <v>82.583333333333329</v>
          </cell>
          <cell r="F25">
            <v>95</v>
          </cell>
          <cell r="G25">
            <v>58</v>
          </cell>
          <cell r="H25">
            <v>17.64</v>
          </cell>
          <cell r="J25">
            <v>43.56</v>
          </cell>
          <cell r="K25">
            <v>0</v>
          </cell>
        </row>
        <row r="26">
          <cell r="B26">
            <v>24.733333333333334</v>
          </cell>
          <cell r="C26">
            <v>30.4</v>
          </cell>
          <cell r="D26">
            <v>20.3</v>
          </cell>
          <cell r="E26">
            <v>79.75</v>
          </cell>
          <cell r="F26">
            <v>96</v>
          </cell>
          <cell r="G26">
            <v>51</v>
          </cell>
          <cell r="H26">
            <v>12.6</v>
          </cell>
          <cell r="J26">
            <v>43.56</v>
          </cell>
          <cell r="K26">
            <v>0</v>
          </cell>
        </row>
        <row r="27">
          <cell r="B27">
            <v>24.879166666666663</v>
          </cell>
          <cell r="C27">
            <v>29.9</v>
          </cell>
          <cell r="D27">
            <v>21.7</v>
          </cell>
          <cell r="E27">
            <v>82.541666666666671</v>
          </cell>
          <cell r="F27">
            <v>92</v>
          </cell>
          <cell r="G27">
            <v>64</v>
          </cell>
          <cell r="H27">
            <v>16.559999999999999</v>
          </cell>
          <cell r="J27">
            <v>33.840000000000003</v>
          </cell>
          <cell r="K27">
            <v>0</v>
          </cell>
        </row>
        <row r="28">
          <cell r="B28">
            <v>25.758333333333329</v>
          </cell>
          <cell r="C28">
            <v>33.200000000000003</v>
          </cell>
          <cell r="D28">
            <v>20.9</v>
          </cell>
          <cell r="E28">
            <v>74.125</v>
          </cell>
          <cell r="F28">
            <v>95</v>
          </cell>
          <cell r="G28">
            <v>29</v>
          </cell>
          <cell r="H28">
            <v>10.8</v>
          </cell>
          <cell r="J28">
            <v>23.759999999999998</v>
          </cell>
          <cell r="K28">
            <v>0</v>
          </cell>
        </row>
        <row r="29">
          <cell r="B29">
            <v>26.608333333333331</v>
          </cell>
          <cell r="C29">
            <v>33.5</v>
          </cell>
          <cell r="D29">
            <v>21.9</v>
          </cell>
          <cell r="E29">
            <v>70.375</v>
          </cell>
          <cell r="F29">
            <v>85</v>
          </cell>
          <cell r="G29">
            <v>39</v>
          </cell>
          <cell r="H29">
            <v>16.920000000000002</v>
          </cell>
          <cell r="J29">
            <v>43.56</v>
          </cell>
          <cell r="K29">
            <v>0</v>
          </cell>
        </row>
        <row r="30">
          <cell r="B30">
            <v>24.933333333333326</v>
          </cell>
          <cell r="C30">
            <v>33.200000000000003</v>
          </cell>
          <cell r="D30">
            <v>21.6</v>
          </cell>
          <cell r="E30">
            <v>78.333333333333329</v>
          </cell>
          <cell r="F30">
            <v>92</v>
          </cell>
          <cell r="G30">
            <v>42</v>
          </cell>
          <cell r="H30">
            <v>20.88</v>
          </cell>
          <cell r="J30">
            <v>45.72</v>
          </cell>
          <cell r="K30">
            <v>2.4000000000000004</v>
          </cell>
        </row>
        <row r="31">
          <cell r="B31">
            <v>24.641666666666666</v>
          </cell>
          <cell r="C31">
            <v>30.4</v>
          </cell>
          <cell r="D31">
            <v>20.8</v>
          </cell>
          <cell r="E31">
            <v>83.5</v>
          </cell>
          <cell r="F31">
            <v>98</v>
          </cell>
          <cell r="G31">
            <v>56</v>
          </cell>
          <cell r="H31">
            <v>24.12</v>
          </cell>
          <cell r="J31">
            <v>48.6</v>
          </cell>
          <cell r="K31">
            <v>39.20000000000001</v>
          </cell>
        </row>
        <row r="32">
          <cell r="B32">
            <v>25.504166666666666</v>
          </cell>
          <cell r="C32">
            <v>31</v>
          </cell>
          <cell r="D32">
            <v>21.3</v>
          </cell>
          <cell r="E32">
            <v>79.208333333333329</v>
          </cell>
          <cell r="F32">
            <v>97</v>
          </cell>
          <cell r="G32">
            <v>54</v>
          </cell>
          <cell r="H32">
            <v>11.520000000000001</v>
          </cell>
          <cell r="J32">
            <v>24.48</v>
          </cell>
          <cell r="K32">
            <v>0</v>
          </cell>
        </row>
        <row r="33">
          <cell r="B33">
            <v>24.658333333333335</v>
          </cell>
          <cell r="C33">
            <v>31.7</v>
          </cell>
          <cell r="D33">
            <v>21.3</v>
          </cell>
          <cell r="E33">
            <v>81.291666666666671</v>
          </cell>
          <cell r="F33">
            <v>96</v>
          </cell>
          <cell r="G33">
            <v>49</v>
          </cell>
          <cell r="H33">
            <v>28.44</v>
          </cell>
          <cell r="J33">
            <v>42.480000000000004</v>
          </cell>
          <cell r="K33">
            <v>0</v>
          </cell>
        </row>
        <row r="34">
          <cell r="B34">
            <v>23.691666666666666</v>
          </cell>
          <cell r="C34">
            <v>30</v>
          </cell>
          <cell r="D34">
            <v>20</v>
          </cell>
          <cell r="E34">
            <v>85.791666666666671</v>
          </cell>
          <cell r="F34">
            <v>97</v>
          </cell>
          <cell r="G34">
            <v>59</v>
          </cell>
          <cell r="H34">
            <v>11.16</v>
          </cell>
          <cell r="J34">
            <v>31.319999999999997</v>
          </cell>
          <cell r="K34">
            <v>31.200000000000003</v>
          </cell>
        </row>
        <row r="35">
          <cell r="B35">
            <v>23.55</v>
          </cell>
          <cell r="C35">
            <v>29.2</v>
          </cell>
          <cell r="D35">
            <v>20.6</v>
          </cell>
          <cell r="E35">
            <v>86.291666666666671</v>
          </cell>
          <cell r="F35">
            <v>95</v>
          </cell>
          <cell r="G35">
            <v>63</v>
          </cell>
          <cell r="H35">
            <v>21.6</v>
          </cell>
          <cell r="J35">
            <v>32.76</v>
          </cell>
          <cell r="K35">
            <v>21.400000000000002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27.529166666666665</v>
          </cell>
          <cell r="C5">
            <v>36.200000000000003</v>
          </cell>
          <cell r="D5">
            <v>20.9</v>
          </cell>
          <cell r="E5">
            <v>66.916666666666671</v>
          </cell>
          <cell r="F5">
            <v>94</v>
          </cell>
          <cell r="G5">
            <v>33</v>
          </cell>
          <cell r="J5">
            <v>21.96</v>
          </cell>
          <cell r="K5">
            <v>0</v>
          </cell>
        </row>
        <row r="6">
          <cell r="B6">
            <v>25.537499999999998</v>
          </cell>
          <cell r="C6">
            <v>30.4</v>
          </cell>
          <cell r="D6">
            <v>21.1</v>
          </cell>
          <cell r="E6">
            <v>80.541666666666671</v>
          </cell>
          <cell r="F6">
            <v>100</v>
          </cell>
          <cell r="G6">
            <v>58</v>
          </cell>
          <cell r="J6">
            <v>34.200000000000003</v>
          </cell>
          <cell r="K6">
            <v>8.6</v>
          </cell>
        </row>
        <row r="7">
          <cell r="B7">
            <v>26.041666666666671</v>
          </cell>
          <cell r="C7">
            <v>33.9</v>
          </cell>
          <cell r="D7">
            <v>20.3</v>
          </cell>
          <cell r="E7">
            <v>77.833333333333329</v>
          </cell>
          <cell r="F7">
            <v>100</v>
          </cell>
          <cell r="G7">
            <v>43</v>
          </cell>
          <cell r="J7">
            <v>19.440000000000001</v>
          </cell>
          <cell r="K7">
            <v>0.2</v>
          </cell>
        </row>
        <row r="8">
          <cell r="B8">
            <v>26.266666666666662</v>
          </cell>
          <cell r="C8">
            <v>32.799999999999997</v>
          </cell>
          <cell r="D8">
            <v>21.9</v>
          </cell>
          <cell r="E8">
            <v>60.041666666666664</v>
          </cell>
          <cell r="F8">
            <v>86</v>
          </cell>
          <cell r="G8">
            <v>30</v>
          </cell>
          <cell r="J8">
            <v>25.2</v>
          </cell>
          <cell r="K8">
            <v>0</v>
          </cell>
        </row>
        <row r="9">
          <cell r="B9">
            <v>24.645833333333339</v>
          </cell>
          <cell r="C9">
            <v>33</v>
          </cell>
          <cell r="D9">
            <v>16.8</v>
          </cell>
          <cell r="E9">
            <v>49.875</v>
          </cell>
          <cell r="F9">
            <v>78</v>
          </cell>
          <cell r="G9">
            <v>25</v>
          </cell>
          <cell r="J9">
            <v>20.16</v>
          </cell>
          <cell r="K9">
            <v>0</v>
          </cell>
        </row>
        <row r="10">
          <cell r="B10">
            <v>24.862500000000001</v>
          </cell>
          <cell r="C10">
            <v>33.9</v>
          </cell>
          <cell r="D10">
            <v>17</v>
          </cell>
          <cell r="E10">
            <v>51.166666666666664</v>
          </cell>
          <cell r="F10">
            <v>77</v>
          </cell>
          <cell r="G10">
            <v>20</v>
          </cell>
          <cell r="J10">
            <v>18.36</v>
          </cell>
          <cell r="K10">
            <v>0</v>
          </cell>
        </row>
        <row r="11">
          <cell r="B11">
            <v>26.125</v>
          </cell>
          <cell r="C11">
            <v>35.200000000000003</v>
          </cell>
          <cell r="D11">
            <v>18.3</v>
          </cell>
          <cell r="E11">
            <v>50.125</v>
          </cell>
          <cell r="F11">
            <v>77</v>
          </cell>
          <cell r="G11">
            <v>21</v>
          </cell>
          <cell r="J11">
            <v>21.96</v>
          </cell>
          <cell r="K11">
            <v>0</v>
          </cell>
        </row>
        <row r="12">
          <cell r="B12">
            <v>26.508333333333336</v>
          </cell>
          <cell r="C12">
            <v>36.1</v>
          </cell>
          <cell r="D12">
            <v>18.100000000000001</v>
          </cell>
          <cell r="E12">
            <v>47.583333333333336</v>
          </cell>
          <cell r="F12">
            <v>75</v>
          </cell>
          <cell r="G12">
            <v>18</v>
          </cell>
          <cell r="J12">
            <v>21.240000000000002</v>
          </cell>
          <cell r="K12">
            <v>0</v>
          </cell>
        </row>
        <row r="13">
          <cell r="B13">
            <v>26.841666666666658</v>
          </cell>
          <cell r="C13">
            <v>36.299999999999997</v>
          </cell>
          <cell r="D13">
            <v>19.600000000000001</v>
          </cell>
          <cell r="E13">
            <v>57.208333333333336</v>
          </cell>
          <cell r="F13">
            <v>91</v>
          </cell>
          <cell r="G13">
            <v>23</v>
          </cell>
          <cell r="J13">
            <v>22.68</v>
          </cell>
          <cell r="K13">
            <v>0</v>
          </cell>
        </row>
        <row r="14">
          <cell r="B14">
            <v>27.262500000000003</v>
          </cell>
          <cell r="C14">
            <v>36</v>
          </cell>
          <cell r="D14">
            <v>20.7</v>
          </cell>
          <cell r="E14">
            <v>63.375</v>
          </cell>
          <cell r="F14">
            <v>88</v>
          </cell>
          <cell r="G14">
            <v>33</v>
          </cell>
          <cell r="J14">
            <v>26.64</v>
          </cell>
          <cell r="K14">
            <v>1</v>
          </cell>
        </row>
        <row r="15">
          <cell r="B15">
            <v>27.716666666666669</v>
          </cell>
          <cell r="C15">
            <v>35.700000000000003</v>
          </cell>
          <cell r="D15">
            <v>22.1</v>
          </cell>
          <cell r="E15">
            <v>57.416666666666664</v>
          </cell>
          <cell r="F15">
            <v>79</v>
          </cell>
          <cell r="G15">
            <v>29</v>
          </cell>
          <cell r="J15">
            <v>26.64</v>
          </cell>
          <cell r="K15">
            <v>0</v>
          </cell>
        </row>
        <row r="16">
          <cell r="B16">
            <v>26.849999999999998</v>
          </cell>
          <cell r="C16">
            <v>36</v>
          </cell>
          <cell r="D16">
            <v>18.2</v>
          </cell>
          <cell r="E16">
            <v>53.5</v>
          </cell>
          <cell r="F16">
            <v>88</v>
          </cell>
          <cell r="G16">
            <v>24</v>
          </cell>
          <cell r="J16">
            <v>13.32</v>
          </cell>
          <cell r="K16">
            <v>0</v>
          </cell>
        </row>
        <row r="17">
          <cell r="B17">
            <v>27.245833333333326</v>
          </cell>
          <cell r="C17">
            <v>36.200000000000003</v>
          </cell>
          <cell r="D17">
            <v>21.7</v>
          </cell>
          <cell r="E17">
            <v>58.666666666666664</v>
          </cell>
          <cell r="F17">
            <v>85</v>
          </cell>
          <cell r="G17">
            <v>30</v>
          </cell>
          <cell r="J17">
            <v>32.4</v>
          </cell>
          <cell r="K17">
            <v>0</v>
          </cell>
        </row>
        <row r="18">
          <cell r="B18">
            <v>27.145833333333339</v>
          </cell>
          <cell r="C18">
            <v>35.1</v>
          </cell>
          <cell r="D18">
            <v>21.5</v>
          </cell>
          <cell r="E18">
            <v>60.458333333333336</v>
          </cell>
          <cell r="F18">
            <v>85</v>
          </cell>
          <cell r="G18">
            <v>36</v>
          </cell>
          <cell r="J18">
            <v>41.04</v>
          </cell>
          <cell r="K18">
            <v>0</v>
          </cell>
        </row>
        <row r="19">
          <cell r="B19">
            <v>24.495833333333334</v>
          </cell>
          <cell r="C19">
            <v>35.4</v>
          </cell>
          <cell r="D19">
            <v>20</v>
          </cell>
          <cell r="E19">
            <v>73.291666666666671</v>
          </cell>
          <cell r="F19">
            <v>96</v>
          </cell>
          <cell r="G19">
            <v>32</v>
          </cell>
          <cell r="J19">
            <v>43.2</v>
          </cell>
          <cell r="K19">
            <v>2</v>
          </cell>
        </row>
        <row r="20">
          <cell r="B20">
            <v>26.883333333333329</v>
          </cell>
          <cell r="C20">
            <v>36.799999999999997</v>
          </cell>
          <cell r="D20">
            <v>20.7</v>
          </cell>
          <cell r="E20">
            <v>67.291666666666671</v>
          </cell>
          <cell r="F20">
            <v>93</v>
          </cell>
          <cell r="G20">
            <v>31</v>
          </cell>
          <cell r="J20">
            <v>26.28</v>
          </cell>
          <cell r="K20">
            <v>0.2</v>
          </cell>
        </row>
        <row r="21">
          <cell r="B21">
            <v>28.958333333333332</v>
          </cell>
          <cell r="C21">
            <v>37.700000000000003</v>
          </cell>
          <cell r="D21">
            <v>22.9</v>
          </cell>
          <cell r="E21">
            <v>60.541666666666664</v>
          </cell>
          <cell r="F21">
            <v>89</v>
          </cell>
          <cell r="G21">
            <v>28</v>
          </cell>
          <cell r="J21">
            <v>28.08</v>
          </cell>
          <cell r="K21">
            <v>0</v>
          </cell>
        </row>
        <row r="22">
          <cell r="B22">
            <v>27.762499999999999</v>
          </cell>
          <cell r="C22">
            <v>36.5</v>
          </cell>
          <cell r="D22">
            <v>22.1</v>
          </cell>
          <cell r="E22">
            <v>70.125</v>
          </cell>
          <cell r="F22">
            <v>97</v>
          </cell>
          <cell r="G22">
            <v>38</v>
          </cell>
          <cell r="J22">
            <v>42.84</v>
          </cell>
          <cell r="K22">
            <v>0</v>
          </cell>
        </row>
        <row r="23">
          <cell r="B23">
            <v>27.420833333333331</v>
          </cell>
          <cell r="C23">
            <v>35.6</v>
          </cell>
          <cell r="D23">
            <v>22.2</v>
          </cell>
          <cell r="E23">
            <v>72.625</v>
          </cell>
          <cell r="F23">
            <v>97</v>
          </cell>
          <cell r="G23">
            <v>38</v>
          </cell>
          <cell r="J23">
            <v>19.8</v>
          </cell>
          <cell r="K23">
            <v>0</v>
          </cell>
        </row>
        <row r="24">
          <cell r="B24">
            <v>24.608333333333334</v>
          </cell>
          <cell r="C24">
            <v>29.6</v>
          </cell>
          <cell r="D24">
            <v>21.8</v>
          </cell>
          <cell r="E24">
            <v>85.375</v>
          </cell>
          <cell r="F24">
            <v>99</v>
          </cell>
          <cell r="G24">
            <v>61</v>
          </cell>
          <cell r="J24">
            <v>32.76</v>
          </cell>
          <cell r="K24">
            <v>5.6000000000000005</v>
          </cell>
        </row>
        <row r="25">
          <cell r="B25">
            <v>26.099999999999998</v>
          </cell>
          <cell r="C25">
            <v>34.1</v>
          </cell>
          <cell r="D25">
            <v>20</v>
          </cell>
          <cell r="E25">
            <v>73.130434782608702</v>
          </cell>
          <cell r="F25">
            <v>99</v>
          </cell>
          <cell r="G25">
            <v>41</v>
          </cell>
          <cell r="J25">
            <v>23.400000000000002</v>
          </cell>
          <cell r="K25">
            <v>0</v>
          </cell>
        </row>
        <row r="26">
          <cell r="B26">
            <v>26.508333333333336</v>
          </cell>
          <cell r="C26">
            <v>34.5</v>
          </cell>
          <cell r="D26">
            <v>21.9</v>
          </cell>
          <cell r="E26">
            <v>77.583333333333329</v>
          </cell>
          <cell r="F26">
            <v>99</v>
          </cell>
          <cell r="G26">
            <v>44</v>
          </cell>
          <cell r="J26">
            <v>36.72</v>
          </cell>
          <cell r="K26">
            <v>12</v>
          </cell>
        </row>
        <row r="27">
          <cell r="B27">
            <v>26.358333333333334</v>
          </cell>
          <cell r="C27">
            <v>34</v>
          </cell>
          <cell r="D27">
            <v>21.2</v>
          </cell>
          <cell r="E27">
            <v>75.583333333333329</v>
          </cell>
          <cell r="F27">
            <v>98</v>
          </cell>
          <cell r="G27">
            <v>42</v>
          </cell>
          <cell r="J27">
            <v>36.72</v>
          </cell>
          <cell r="K27">
            <v>2.8</v>
          </cell>
        </row>
        <row r="28">
          <cell r="B28">
            <v>25.816666666666663</v>
          </cell>
          <cell r="C28">
            <v>34.299999999999997</v>
          </cell>
          <cell r="D28">
            <v>20.6</v>
          </cell>
          <cell r="E28">
            <v>77.666666666666671</v>
          </cell>
          <cell r="F28">
            <v>100</v>
          </cell>
          <cell r="G28">
            <v>39</v>
          </cell>
          <cell r="J28">
            <v>25.56</v>
          </cell>
          <cell r="K28">
            <v>1.2000000000000002</v>
          </cell>
        </row>
        <row r="29">
          <cell r="B29">
            <v>25.904166666666669</v>
          </cell>
          <cell r="C29">
            <v>36.799999999999997</v>
          </cell>
          <cell r="D29">
            <v>20.5</v>
          </cell>
          <cell r="E29">
            <v>75.5</v>
          </cell>
          <cell r="F29">
            <v>99</v>
          </cell>
          <cell r="G29">
            <v>34</v>
          </cell>
          <cell r="J29">
            <v>46.080000000000005</v>
          </cell>
          <cell r="K29">
            <v>5.8000000000000007</v>
          </cell>
        </row>
        <row r="30">
          <cell r="B30">
            <v>24.420833333333338</v>
          </cell>
          <cell r="C30">
            <v>34.299999999999997</v>
          </cell>
          <cell r="D30">
            <v>19.399999999999999</v>
          </cell>
          <cell r="E30">
            <v>83.041666666666671</v>
          </cell>
          <cell r="F30">
            <v>100</v>
          </cell>
          <cell r="G30">
            <v>43</v>
          </cell>
          <cell r="J30">
            <v>28.44</v>
          </cell>
          <cell r="K30">
            <v>0.2</v>
          </cell>
        </row>
        <row r="31">
          <cell r="B31">
            <v>23.604166666666661</v>
          </cell>
          <cell r="C31">
            <v>29.6</v>
          </cell>
          <cell r="D31">
            <v>21.4</v>
          </cell>
          <cell r="E31">
            <v>91.166666666666671</v>
          </cell>
          <cell r="F31">
            <v>100</v>
          </cell>
          <cell r="G31">
            <v>62</v>
          </cell>
          <cell r="J31">
            <v>32.4</v>
          </cell>
          <cell r="K31">
            <v>14</v>
          </cell>
        </row>
        <row r="32">
          <cell r="B32">
            <v>23.679166666666674</v>
          </cell>
          <cell r="C32">
            <v>30.4</v>
          </cell>
          <cell r="D32">
            <v>20.2</v>
          </cell>
          <cell r="E32">
            <v>89.208333333333329</v>
          </cell>
          <cell r="F32">
            <v>100</v>
          </cell>
          <cell r="G32">
            <v>57</v>
          </cell>
          <cell r="J32">
            <v>20.88</v>
          </cell>
          <cell r="K32">
            <v>0.2</v>
          </cell>
        </row>
        <row r="33">
          <cell r="B33">
            <v>25.016666666666669</v>
          </cell>
          <cell r="C33">
            <v>29.8</v>
          </cell>
          <cell r="D33">
            <v>20.9</v>
          </cell>
          <cell r="E33">
            <v>81.333333333333329</v>
          </cell>
          <cell r="F33">
            <v>99</v>
          </cell>
          <cell r="G33">
            <v>59</v>
          </cell>
          <cell r="J33">
            <v>32.04</v>
          </cell>
          <cell r="K33">
            <v>0</v>
          </cell>
        </row>
        <row r="34">
          <cell r="B34">
            <v>24.670833333333338</v>
          </cell>
          <cell r="C34">
            <v>32.5</v>
          </cell>
          <cell r="D34">
            <v>21</v>
          </cell>
          <cell r="E34">
            <v>80.583333333333329</v>
          </cell>
          <cell r="F34">
            <v>98</v>
          </cell>
          <cell r="G34">
            <v>48</v>
          </cell>
          <cell r="J34">
            <v>26.64</v>
          </cell>
          <cell r="K34">
            <v>9.3999999999999986</v>
          </cell>
        </row>
        <row r="35">
          <cell r="B35">
            <v>25.283333333333335</v>
          </cell>
          <cell r="C35">
            <v>33.799999999999997</v>
          </cell>
          <cell r="D35">
            <v>19.5</v>
          </cell>
          <cell r="E35">
            <v>77.25</v>
          </cell>
          <cell r="F35">
            <v>100</v>
          </cell>
          <cell r="G35">
            <v>38</v>
          </cell>
          <cell r="J35">
            <v>31.680000000000003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28.720833333333335</v>
          </cell>
          <cell r="C5">
            <v>35.6</v>
          </cell>
          <cell r="D5">
            <v>21.7</v>
          </cell>
          <cell r="E5">
            <v>67.916666666666671</v>
          </cell>
          <cell r="F5">
            <v>91</v>
          </cell>
          <cell r="G5">
            <v>36</v>
          </cell>
          <cell r="H5">
            <v>16.559999999999999</v>
          </cell>
          <cell r="J5">
            <v>36.36</v>
          </cell>
          <cell r="K5">
            <v>0</v>
          </cell>
        </row>
        <row r="6">
          <cell r="B6">
            <v>27.975000000000005</v>
          </cell>
          <cell r="C6">
            <v>33</v>
          </cell>
          <cell r="D6">
            <v>24.6</v>
          </cell>
          <cell r="E6">
            <v>71.75</v>
          </cell>
          <cell r="F6">
            <v>87</v>
          </cell>
          <cell r="G6">
            <v>42</v>
          </cell>
          <cell r="H6">
            <v>9</v>
          </cell>
          <cell r="J6">
            <v>28.08</v>
          </cell>
          <cell r="K6">
            <v>0</v>
          </cell>
        </row>
        <row r="7">
          <cell r="B7">
            <v>26.833333333333332</v>
          </cell>
          <cell r="C7">
            <v>32.799999999999997</v>
          </cell>
          <cell r="D7">
            <v>22.9</v>
          </cell>
          <cell r="E7">
            <v>77</v>
          </cell>
          <cell r="F7">
            <v>92</v>
          </cell>
          <cell r="G7">
            <v>54</v>
          </cell>
          <cell r="H7">
            <v>9.7200000000000006</v>
          </cell>
          <cell r="J7">
            <v>31.680000000000003</v>
          </cell>
          <cell r="K7">
            <v>0</v>
          </cell>
        </row>
        <row r="8">
          <cell r="B8">
            <v>27.266666666666666</v>
          </cell>
          <cell r="C8">
            <v>34.4</v>
          </cell>
          <cell r="D8">
            <v>23</v>
          </cell>
          <cell r="E8">
            <v>73.375</v>
          </cell>
          <cell r="F8">
            <v>88</v>
          </cell>
          <cell r="G8">
            <v>37</v>
          </cell>
          <cell r="H8">
            <v>12.6</v>
          </cell>
          <cell r="J8">
            <v>29.16</v>
          </cell>
          <cell r="K8">
            <v>0.2</v>
          </cell>
        </row>
        <row r="9">
          <cell r="B9">
            <v>29.104166666666668</v>
          </cell>
          <cell r="C9">
            <v>35.9</v>
          </cell>
          <cell r="D9">
            <v>23.6</v>
          </cell>
          <cell r="E9">
            <v>66.666666666666671</v>
          </cell>
          <cell r="F9">
            <v>93</v>
          </cell>
          <cell r="G9">
            <v>29</v>
          </cell>
          <cell r="H9">
            <v>7.5600000000000005</v>
          </cell>
          <cell r="J9">
            <v>22.68</v>
          </cell>
          <cell r="K9">
            <v>0</v>
          </cell>
        </row>
        <row r="10">
          <cell r="B10">
            <v>29.329166666666666</v>
          </cell>
          <cell r="C10">
            <v>36.200000000000003</v>
          </cell>
          <cell r="D10">
            <v>23.2</v>
          </cell>
          <cell r="E10">
            <v>66.583333333333329</v>
          </cell>
          <cell r="F10">
            <v>91</v>
          </cell>
          <cell r="G10">
            <v>40</v>
          </cell>
          <cell r="H10">
            <v>10.44</v>
          </cell>
          <cell r="J10">
            <v>32.76</v>
          </cell>
          <cell r="K10">
            <v>0</v>
          </cell>
        </row>
        <row r="11">
          <cell r="B11">
            <v>29.695833333333336</v>
          </cell>
          <cell r="C11">
            <v>37.200000000000003</v>
          </cell>
          <cell r="D11">
            <v>23.7</v>
          </cell>
          <cell r="E11">
            <v>66.75</v>
          </cell>
          <cell r="F11">
            <v>93</v>
          </cell>
          <cell r="G11">
            <v>33</v>
          </cell>
          <cell r="H11">
            <v>5.7600000000000007</v>
          </cell>
          <cell r="J11">
            <v>25.56</v>
          </cell>
          <cell r="K11">
            <v>0</v>
          </cell>
        </row>
        <row r="12">
          <cell r="B12">
            <v>29.620833333333334</v>
          </cell>
          <cell r="C12">
            <v>37.4</v>
          </cell>
          <cell r="D12">
            <v>24.4</v>
          </cell>
          <cell r="E12">
            <v>64.875</v>
          </cell>
          <cell r="F12">
            <v>90</v>
          </cell>
          <cell r="G12">
            <v>28</v>
          </cell>
          <cell r="H12">
            <v>8.2799999999999994</v>
          </cell>
          <cell r="J12">
            <v>23.040000000000003</v>
          </cell>
          <cell r="K12">
            <v>0</v>
          </cell>
        </row>
        <row r="13">
          <cell r="B13">
            <v>30.058333333333337</v>
          </cell>
          <cell r="C13">
            <v>36.5</v>
          </cell>
          <cell r="D13">
            <v>25.6</v>
          </cell>
          <cell r="E13">
            <v>65.75</v>
          </cell>
          <cell r="F13">
            <v>88</v>
          </cell>
          <cell r="G13">
            <v>33</v>
          </cell>
          <cell r="H13">
            <v>12.6</v>
          </cell>
          <cell r="J13">
            <v>41.04</v>
          </cell>
          <cell r="K13">
            <v>0</v>
          </cell>
        </row>
        <row r="14">
          <cell r="B14">
            <v>29.058333333333334</v>
          </cell>
          <cell r="C14">
            <v>37.9</v>
          </cell>
          <cell r="D14">
            <v>24.1</v>
          </cell>
          <cell r="E14">
            <v>67.583333333333329</v>
          </cell>
          <cell r="F14">
            <v>89</v>
          </cell>
          <cell r="G14">
            <v>31</v>
          </cell>
          <cell r="H14">
            <v>6.48</v>
          </cell>
          <cell r="J14">
            <v>25.2</v>
          </cell>
          <cell r="K14">
            <v>0</v>
          </cell>
        </row>
        <row r="15">
          <cell r="B15">
            <v>29.358333333333338</v>
          </cell>
          <cell r="C15">
            <v>37.6</v>
          </cell>
          <cell r="D15">
            <v>23.9</v>
          </cell>
          <cell r="E15">
            <v>63.208333333333336</v>
          </cell>
          <cell r="F15">
            <v>85</v>
          </cell>
          <cell r="G15">
            <v>34</v>
          </cell>
          <cell r="H15">
            <v>8.2799999999999994</v>
          </cell>
          <cell r="J15">
            <v>28.44</v>
          </cell>
          <cell r="K15">
            <v>0</v>
          </cell>
        </row>
        <row r="16">
          <cell r="B16">
            <v>28.929166666666671</v>
          </cell>
          <cell r="C16">
            <v>37.200000000000003</v>
          </cell>
          <cell r="D16">
            <v>22.7</v>
          </cell>
          <cell r="E16">
            <v>64.041666666666671</v>
          </cell>
          <cell r="F16">
            <v>90</v>
          </cell>
          <cell r="G16">
            <v>32</v>
          </cell>
          <cell r="H16">
            <v>12.96</v>
          </cell>
          <cell r="J16">
            <v>29.880000000000003</v>
          </cell>
          <cell r="K16">
            <v>0</v>
          </cell>
        </row>
        <row r="17">
          <cell r="B17">
            <v>28.679166666666671</v>
          </cell>
          <cell r="C17">
            <v>36.799999999999997</v>
          </cell>
          <cell r="D17">
            <v>23.5</v>
          </cell>
          <cell r="E17">
            <v>65.916666666666671</v>
          </cell>
          <cell r="F17">
            <v>87</v>
          </cell>
          <cell r="G17">
            <v>32</v>
          </cell>
          <cell r="H17">
            <v>15.840000000000002</v>
          </cell>
          <cell r="J17">
            <v>42.84</v>
          </cell>
          <cell r="K17">
            <v>4.8000000000000007</v>
          </cell>
        </row>
        <row r="18">
          <cell r="B18">
            <v>27.099999999999994</v>
          </cell>
          <cell r="C18">
            <v>35</v>
          </cell>
          <cell r="D18">
            <v>22.5</v>
          </cell>
          <cell r="E18">
            <v>71.583333333333329</v>
          </cell>
          <cell r="F18">
            <v>90</v>
          </cell>
          <cell r="G18">
            <v>39</v>
          </cell>
          <cell r="H18">
            <v>14.76</v>
          </cell>
          <cell r="J18">
            <v>38.880000000000003</v>
          </cell>
          <cell r="K18">
            <v>0</v>
          </cell>
        </row>
        <row r="19">
          <cell r="B19">
            <v>27.820833333333336</v>
          </cell>
          <cell r="C19">
            <v>35.700000000000003</v>
          </cell>
          <cell r="D19">
            <v>23.4</v>
          </cell>
          <cell r="E19">
            <v>72.125</v>
          </cell>
          <cell r="F19">
            <v>89</v>
          </cell>
          <cell r="G19">
            <v>37</v>
          </cell>
          <cell r="H19">
            <v>19.440000000000001</v>
          </cell>
          <cell r="J19">
            <v>34.200000000000003</v>
          </cell>
          <cell r="K19">
            <v>0</v>
          </cell>
        </row>
        <row r="20">
          <cell r="B20">
            <v>29.079166666666666</v>
          </cell>
          <cell r="C20">
            <v>38.299999999999997</v>
          </cell>
          <cell r="D20">
            <v>22.2</v>
          </cell>
          <cell r="E20">
            <v>63.458333333333336</v>
          </cell>
          <cell r="F20">
            <v>91</v>
          </cell>
          <cell r="G20">
            <v>31</v>
          </cell>
          <cell r="H20">
            <v>8.64</v>
          </cell>
          <cell r="J20">
            <v>21.240000000000002</v>
          </cell>
          <cell r="K20">
            <v>0</v>
          </cell>
        </row>
        <row r="21">
          <cell r="B21">
            <v>29.579166666666669</v>
          </cell>
          <cell r="C21">
            <v>39.5</v>
          </cell>
          <cell r="D21">
            <v>23.5</v>
          </cell>
          <cell r="E21">
            <v>65.583333333333329</v>
          </cell>
          <cell r="F21">
            <v>90</v>
          </cell>
          <cell r="G21">
            <v>29</v>
          </cell>
          <cell r="H21">
            <v>11.520000000000001</v>
          </cell>
          <cell r="J21">
            <v>39.24</v>
          </cell>
          <cell r="K21">
            <v>0</v>
          </cell>
        </row>
        <row r="22">
          <cell r="B22">
            <v>26.141666666666676</v>
          </cell>
          <cell r="C22">
            <v>31.3</v>
          </cell>
          <cell r="D22">
            <v>22.1</v>
          </cell>
          <cell r="E22">
            <v>79.916666666666671</v>
          </cell>
          <cell r="F22">
            <v>93</v>
          </cell>
          <cell r="G22">
            <v>59</v>
          </cell>
          <cell r="H22">
            <v>20.52</v>
          </cell>
          <cell r="J22">
            <v>50.76</v>
          </cell>
          <cell r="K22">
            <v>30.799999999999994</v>
          </cell>
        </row>
        <row r="23">
          <cell r="B23">
            <v>26.345833333333331</v>
          </cell>
          <cell r="C23">
            <v>33.299999999999997</v>
          </cell>
          <cell r="D23">
            <v>22.5</v>
          </cell>
          <cell r="E23">
            <v>79.208333333333329</v>
          </cell>
          <cell r="F23">
            <v>93</v>
          </cell>
          <cell r="G23">
            <v>50</v>
          </cell>
          <cell r="H23">
            <v>10.44</v>
          </cell>
          <cell r="J23">
            <v>23.040000000000003</v>
          </cell>
          <cell r="K23">
            <v>3.4000000000000008</v>
          </cell>
        </row>
        <row r="24">
          <cell r="B24">
            <v>27</v>
          </cell>
          <cell r="C24">
            <v>32.700000000000003</v>
          </cell>
          <cell r="D24">
            <v>23.2</v>
          </cell>
          <cell r="E24">
            <v>76.416666666666671</v>
          </cell>
          <cell r="F24">
            <v>92</v>
          </cell>
          <cell r="G24">
            <v>51</v>
          </cell>
          <cell r="H24">
            <v>11.16</v>
          </cell>
          <cell r="J24">
            <v>28.8</v>
          </cell>
          <cell r="K24">
            <v>2.2000000000000002</v>
          </cell>
        </row>
        <row r="25">
          <cell r="B25">
            <v>27.158333333333331</v>
          </cell>
          <cell r="C25">
            <v>33</v>
          </cell>
          <cell r="D25">
            <v>22.7</v>
          </cell>
          <cell r="E25">
            <v>76.458333333333329</v>
          </cell>
          <cell r="F25">
            <v>92</v>
          </cell>
          <cell r="G25">
            <v>49</v>
          </cell>
          <cell r="H25">
            <v>19.8</v>
          </cell>
          <cell r="J25">
            <v>40.32</v>
          </cell>
          <cell r="K25">
            <v>5.2</v>
          </cell>
        </row>
        <row r="26">
          <cell r="B26">
            <v>27.266666666666669</v>
          </cell>
          <cell r="C26">
            <v>33.799999999999997</v>
          </cell>
          <cell r="D26">
            <v>23.5</v>
          </cell>
          <cell r="E26">
            <v>75</v>
          </cell>
          <cell r="F26">
            <v>90</v>
          </cell>
          <cell r="G26">
            <v>47</v>
          </cell>
          <cell r="H26">
            <v>13.68</v>
          </cell>
          <cell r="J26">
            <v>30.240000000000002</v>
          </cell>
          <cell r="K26">
            <v>0.8</v>
          </cell>
        </row>
        <row r="27">
          <cell r="B27">
            <v>26.791666666666661</v>
          </cell>
          <cell r="C27">
            <v>32.5</v>
          </cell>
          <cell r="D27">
            <v>24</v>
          </cell>
          <cell r="E27">
            <v>80.833333333333329</v>
          </cell>
          <cell r="F27">
            <v>92</v>
          </cell>
          <cell r="G27">
            <v>55</v>
          </cell>
          <cell r="H27">
            <v>8.64</v>
          </cell>
          <cell r="J27">
            <v>27.720000000000002</v>
          </cell>
          <cell r="K27">
            <v>1.6</v>
          </cell>
        </row>
        <row r="28">
          <cell r="B28">
            <v>28.162499999999998</v>
          </cell>
          <cell r="C28">
            <v>36.200000000000003</v>
          </cell>
          <cell r="D28">
            <v>21.9</v>
          </cell>
          <cell r="E28">
            <v>70</v>
          </cell>
          <cell r="F28">
            <v>92</v>
          </cell>
          <cell r="G28">
            <v>40</v>
          </cell>
          <cell r="H28">
            <v>8.2799999999999994</v>
          </cell>
          <cell r="J28">
            <v>19.8</v>
          </cell>
          <cell r="K28">
            <v>0</v>
          </cell>
        </row>
        <row r="29">
          <cell r="B29">
            <v>29.412499999999998</v>
          </cell>
          <cell r="C29">
            <v>38.5</v>
          </cell>
          <cell r="D29">
            <v>24.3</v>
          </cell>
          <cell r="E29">
            <v>70.375</v>
          </cell>
          <cell r="F29">
            <v>92</v>
          </cell>
          <cell r="G29">
            <v>34</v>
          </cell>
          <cell r="H29">
            <v>17.64</v>
          </cell>
          <cell r="J29">
            <v>43.56</v>
          </cell>
          <cell r="K29">
            <v>0</v>
          </cell>
        </row>
        <row r="30">
          <cell r="B30">
            <v>29.616666666666664</v>
          </cell>
          <cell r="C30">
            <v>36.9</v>
          </cell>
          <cell r="D30">
            <v>23.9</v>
          </cell>
          <cell r="E30">
            <v>63.875</v>
          </cell>
          <cell r="F30">
            <v>87</v>
          </cell>
          <cell r="G30">
            <v>39</v>
          </cell>
          <cell r="H30">
            <v>10.8</v>
          </cell>
          <cell r="J30">
            <v>39.6</v>
          </cell>
          <cell r="K30">
            <v>0</v>
          </cell>
        </row>
        <row r="31">
          <cell r="B31">
            <v>29.204166666666669</v>
          </cell>
          <cell r="C31">
            <v>37.1</v>
          </cell>
          <cell r="D31">
            <v>25.1</v>
          </cell>
          <cell r="E31">
            <v>64.166666666666671</v>
          </cell>
          <cell r="F31">
            <v>83</v>
          </cell>
          <cell r="G31">
            <v>39</v>
          </cell>
          <cell r="H31">
            <v>15.120000000000001</v>
          </cell>
          <cell r="J31">
            <v>37.800000000000004</v>
          </cell>
          <cell r="K31">
            <v>0</v>
          </cell>
        </row>
        <row r="32">
          <cell r="B32">
            <v>29.42916666666666</v>
          </cell>
          <cell r="C32">
            <v>37.299999999999997</v>
          </cell>
          <cell r="D32">
            <v>24.1</v>
          </cell>
          <cell r="E32">
            <v>65.958333333333329</v>
          </cell>
          <cell r="F32">
            <v>87</v>
          </cell>
          <cell r="G32">
            <v>34</v>
          </cell>
          <cell r="H32">
            <v>18.720000000000002</v>
          </cell>
          <cell r="J32">
            <v>45.36</v>
          </cell>
          <cell r="K32">
            <v>0</v>
          </cell>
        </row>
        <row r="33">
          <cell r="B33">
            <v>27.620833333333334</v>
          </cell>
          <cell r="C33">
            <v>33.5</v>
          </cell>
          <cell r="D33">
            <v>24.3</v>
          </cell>
          <cell r="E33">
            <v>71.375</v>
          </cell>
          <cell r="F33">
            <v>86</v>
          </cell>
          <cell r="G33">
            <v>54</v>
          </cell>
          <cell r="H33">
            <v>9</v>
          </cell>
          <cell r="J33">
            <v>38.880000000000003</v>
          </cell>
          <cell r="K33">
            <v>0</v>
          </cell>
        </row>
        <row r="34">
          <cell r="B34">
            <v>26.358333333333334</v>
          </cell>
          <cell r="C34">
            <v>36.1</v>
          </cell>
          <cell r="D34">
            <v>23.1</v>
          </cell>
          <cell r="E34">
            <v>79.333333333333329</v>
          </cell>
          <cell r="F34">
            <v>93</v>
          </cell>
          <cell r="G34">
            <v>40</v>
          </cell>
          <cell r="H34">
            <v>13.68</v>
          </cell>
          <cell r="J34">
            <v>41.76</v>
          </cell>
          <cell r="K34">
            <v>0.4</v>
          </cell>
        </row>
        <row r="35">
          <cell r="B35">
            <v>28.316666666666674</v>
          </cell>
          <cell r="C35">
            <v>36.299999999999997</v>
          </cell>
          <cell r="D35">
            <v>23.1</v>
          </cell>
          <cell r="E35">
            <v>70.291666666666671</v>
          </cell>
          <cell r="F35">
            <v>91</v>
          </cell>
          <cell r="G35">
            <v>41</v>
          </cell>
          <cell r="H35">
            <v>15.120000000000001</v>
          </cell>
          <cell r="J35">
            <v>36.72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27.775000000000006</v>
          </cell>
          <cell r="C5">
            <v>34.5</v>
          </cell>
          <cell r="D5">
            <v>21.7</v>
          </cell>
          <cell r="E5">
            <v>58.708333333333336</v>
          </cell>
          <cell r="F5">
            <v>78</v>
          </cell>
          <cell r="G5">
            <v>37</v>
          </cell>
          <cell r="H5">
            <v>15.120000000000001</v>
          </cell>
          <cell r="J5">
            <v>42.12</v>
          </cell>
          <cell r="K5">
            <v>0</v>
          </cell>
        </row>
        <row r="6">
          <cell r="B6">
            <v>25.308333333333337</v>
          </cell>
          <cell r="C6">
            <v>30.6</v>
          </cell>
          <cell r="D6">
            <v>21</v>
          </cell>
          <cell r="E6">
            <v>76.416666666666671</v>
          </cell>
          <cell r="F6">
            <v>91</v>
          </cell>
          <cell r="G6">
            <v>57</v>
          </cell>
          <cell r="H6">
            <v>13.68</v>
          </cell>
          <cell r="J6">
            <v>37.080000000000005</v>
          </cell>
          <cell r="K6">
            <v>19.2</v>
          </cell>
        </row>
        <row r="7">
          <cell r="B7">
            <v>25.626315789473679</v>
          </cell>
          <cell r="C7">
            <v>32.200000000000003</v>
          </cell>
          <cell r="D7">
            <v>21.5</v>
          </cell>
          <cell r="E7">
            <v>77</v>
          </cell>
          <cell r="F7">
            <v>93</v>
          </cell>
          <cell r="G7">
            <v>51</v>
          </cell>
          <cell r="H7">
            <v>12.6</v>
          </cell>
          <cell r="J7">
            <v>25.56</v>
          </cell>
          <cell r="K7">
            <v>0.60000000000000009</v>
          </cell>
        </row>
        <row r="8">
          <cell r="B8">
            <v>30.2</v>
          </cell>
          <cell r="C8">
            <v>32.700000000000003</v>
          </cell>
          <cell r="D8">
            <v>27.9</v>
          </cell>
          <cell r="E8">
            <v>57.2</v>
          </cell>
          <cell r="F8">
            <v>68</v>
          </cell>
          <cell r="G8">
            <v>44</v>
          </cell>
          <cell r="H8">
            <v>10.08</v>
          </cell>
          <cell r="J8">
            <v>25.2</v>
          </cell>
          <cell r="K8">
            <v>0</v>
          </cell>
        </row>
        <row r="9">
          <cell r="B9">
            <v>29.19285714285714</v>
          </cell>
          <cell r="C9">
            <v>32.6</v>
          </cell>
          <cell r="D9">
            <v>25.3</v>
          </cell>
          <cell r="E9">
            <v>51.5</v>
          </cell>
          <cell r="F9">
            <v>76</v>
          </cell>
          <cell r="G9">
            <v>34</v>
          </cell>
          <cell r="H9">
            <v>12.6</v>
          </cell>
          <cell r="J9">
            <v>23.759999999999998</v>
          </cell>
          <cell r="K9">
            <v>0</v>
          </cell>
        </row>
        <row r="10">
          <cell r="B10">
            <v>29.73076923076923</v>
          </cell>
          <cell r="C10">
            <v>33.799999999999997</v>
          </cell>
          <cell r="D10">
            <v>24.4</v>
          </cell>
          <cell r="E10">
            <v>46.384615384615387</v>
          </cell>
          <cell r="F10">
            <v>70</v>
          </cell>
          <cell r="G10">
            <v>30</v>
          </cell>
          <cell r="H10">
            <v>8.64</v>
          </cell>
          <cell r="J10">
            <v>21.6</v>
          </cell>
          <cell r="K10">
            <v>0</v>
          </cell>
        </row>
        <row r="11">
          <cell r="B11">
            <v>31.491666666666664</v>
          </cell>
          <cell r="C11">
            <v>34.5</v>
          </cell>
          <cell r="D11">
            <v>26.3</v>
          </cell>
          <cell r="E11">
            <v>51</v>
          </cell>
          <cell r="F11">
            <v>76</v>
          </cell>
          <cell r="G11">
            <v>30</v>
          </cell>
          <cell r="H11">
            <v>10.8</v>
          </cell>
          <cell r="J11">
            <v>23.400000000000002</v>
          </cell>
          <cell r="K11">
            <v>0</v>
          </cell>
        </row>
        <row r="12">
          <cell r="B12">
            <v>31.829999999999995</v>
          </cell>
          <cell r="C12">
            <v>35</v>
          </cell>
          <cell r="D12">
            <v>26</v>
          </cell>
          <cell r="E12">
            <v>49.1</v>
          </cell>
          <cell r="F12">
            <v>77</v>
          </cell>
          <cell r="G12">
            <v>25</v>
          </cell>
          <cell r="H12">
            <v>9.3600000000000012</v>
          </cell>
          <cell r="J12">
            <v>24.840000000000003</v>
          </cell>
          <cell r="K12">
            <v>0</v>
          </cell>
        </row>
        <row r="13">
          <cell r="B13">
            <v>31.236363636363635</v>
          </cell>
          <cell r="C13">
            <v>35.1</v>
          </cell>
          <cell r="D13">
            <v>26.4</v>
          </cell>
          <cell r="E13">
            <v>55.454545454545453</v>
          </cell>
          <cell r="F13">
            <v>80</v>
          </cell>
          <cell r="G13">
            <v>37</v>
          </cell>
          <cell r="H13">
            <v>10.8</v>
          </cell>
          <cell r="J13">
            <v>29.880000000000003</v>
          </cell>
          <cell r="K13">
            <v>0</v>
          </cell>
        </row>
        <row r="14">
          <cell r="B14">
            <v>33.5</v>
          </cell>
          <cell r="C14">
            <v>36.700000000000003</v>
          </cell>
          <cell r="D14">
            <v>27.3</v>
          </cell>
          <cell r="E14">
            <v>41.8</v>
          </cell>
          <cell r="F14">
            <v>68</v>
          </cell>
          <cell r="G14">
            <v>23</v>
          </cell>
          <cell r="H14">
            <v>8.2799999999999994</v>
          </cell>
          <cell r="J14">
            <v>22.32</v>
          </cell>
          <cell r="K14">
            <v>0</v>
          </cell>
        </row>
        <row r="15">
          <cell r="B15">
            <v>31.859999999999996</v>
          </cell>
          <cell r="C15">
            <v>35</v>
          </cell>
          <cell r="D15">
            <v>25.5</v>
          </cell>
          <cell r="E15">
            <v>52.5</v>
          </cell>
          <cell r="F15">
            <v>76</v>
          </cell>
          <cell r="G15">
            <v>38</v>
          </cell>
          <cell r="H15">
            <v>9.3600000000000012</v>
          </cell>
          <cell r="J15">
            <v>27</v>
          </cell>
          <cell r="K15">
            <v>0</v>
          </cell>
        </row>
        <row r="16">
          <cell r="B16">
            <v>32.666666666666664</v>
          </cell>
          <cell r="C16">
            <v>34.5</v>
          </cell>
          <cell r="D16">
            <v>30.8</v>
          </cell>
          <cell r="E16">
            <v>34.777777777777779</v>
          </cell>
          <cell r="F16">
            <v>46</v>
          </cell>
          <cell r="G16">
            <v>29</v>
          </cell>
          <cell r="H16">
            <v>9</v>
          </cell>
          <cell r="J16">
            <v>21.240000000000002</v>
          </cell>
          <cell r="K16">
            <v>0</v>
          </cell>
        </row>
        <row r="17">
          <cell r="B17">
            <v>28.93333333333333</v>
          </cell>
          <cell r="C17">
            <v>35</v>
          </cell>
          <cell r="D17">
            <v>22.1</v>
          </cell>
          <cell r="E17">
            <v>59</v>
          </cell>
          <cell r="F17">
            <v>87</v>
          </cell>
          <cell r="G17">
            <v>35</v>
          </cell>
          <cell r="H17">
            <v>15.840000000000002</v>
          </cell>
          <cell r="J17">
            <v>42.480000000000004</v>
          </cell>
          <cell r="K17">
            <v>7.3999999999999995</v>
          </cell>
        </row>
        <row r="18">
          <cell r="B18">
            <v>29.78</v>
          </cell>
          <cell r="C18">
            <v>33.5</v>
          </cell>
          <cell r="D18">
            <v>24.6</v>
          </cell>
          <cell r="E18">
            <v>51.9</v>
          </cell>
          <cell r="F18">
            <v>76</v>
          </cell>
          <cell r="G18">
            <v>37</v>
          </cell>
          <cell r="H18">
            <v>9</v>
          </cell>
          <cell r="J18">
            <v>29.52</v>
          </cell>
          <cell r="K18">
            <v>0</v>
          </cell>
        </row>
        <row r="19">
          <cell r="B19">
            <v>30.540000000000003</v>
          </cell>
          <cell r="C19">
            <v>33.9</v>
          </cell>
          <cell r="D19">
            <v>24.7</v>
          </cell>
          <cell r="E19">
            <v>48.8</v>
          </cell>
          <cell r="F19">
            <v>80</v>
          </cell>
          <cell r="G19">
            <v>33</v>
          </cell>
          <cell r="H19">
            <v>8.2799999999999994</v>
          </cell>
          <cell r="J19">
            <v>25.2</v>
          </cell>
          <cell r="K19">
            <v>0</v>
          </cell>
        </row>
        <row r="20">
          <cell r="B20">
            <v>33.924999999999997</v>
          </cell>
          <cell r="C20">
            <v>35.5</v>
          </cell>
          <cell r="D20">
            <v>32</v>
          </cell>
          <cell r="E20">
            <v>33.875</v>
          </cell>
          <cell r="F20">
            <v>39</v>
          </cell>
          <cell r="G20">
            <v>29</v>
          </cell>
          <cell r="H20">
            <v>12.24</v>
          </cell>
          <cell r="J20">
            <v>21.6</v>
          </cell>
          <cell r="K20">
            <v>0</v>
          </cell>
        </row>
        <row r="21">
          <cell r="B21">
            <v>31.185714285714283</v>
          </cell>
          <cell r="C21">
            <v>36.299999999999997</v>
          </cell>
          <cell r="D21">
            <v>24.6</v>
          </cell>
          <cell r="E21">
            <v>53</v>
          </cell>
          <cell r="F21">
            <v>82</v>
          </cell>
          <cell r="G21">
            <v>29</v>
          </cell>
          <cell r="H21">
            <v>15.120000000000001</v>
          </cell>
          <cell r="J21">
            <v>42.480000000000004</v>
          </cell>
          <cell r="K21">
            <v>4.4000000000000004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>
            <v>29.188888888888886</v>
          </cell>
          <cell r="C23">
            <v>33.200000000000003</v>
          </cell>
          <cell r="D23">
            <v>25.1</v>
          </cell>
          <cell r="E23">
            <v>62.222222222222221</v>
          </cell>
          <cell r="F23">
            <v>75</v>
          </cell>
          <cell r="G23">
            <v>46</v>
          </cell>
          <cell r="H23">
            <v>11.16</v>
          </cell>
          <cell r="J23">
            <v>28.08</v>
          </cell>
          <cell r="K23">
            <v>0.2</v>
          </cell>
        </row>
        <row r="24">
          <cell r="B24">
            <v>30.033333333333335</v>
          </cell>
          <cell r="C24">
            <v>32.4</v>
          </cell>
          <cell r="D24">
            <v>27.7</v>
          </cell>
          <cell r="E24">
            <v>58.222222222222221</v>
          </cell>
          <cell r="F24">
            <v>71</v>
          </cell>
          <cell r="G24">
            <v>48</v>
          </cell>
          <cell r="H24">
            <v>13.32</v>
          </cell>
          <cell r="J24">
            <v>35.28</v>
          </cell>
          <cell r="K24">
            <v>0</v>
          </cell>
        </row>
        <row r="25">
          <cell r="B25">
            <v>27.866666666666667</v>
          </cell>
          <cell r="C25">
            <v>32.5</v>
          </cell>
          <cell r="D25">
            <v>23.4</v>
          </cell>
          <cell r="E25">
            <v>65</v>
          </cell>
          <cell r="F25">
            <v>88</v>
          </cell>
          <cell r="G25">
            <v>47</v>
          </cell>
          <cell r="H25">
            <v>12.6</v>
          </cell>
          <cell r="J25">
            <v>47.519999999999996</v>
          </cell>
          <cell r="K25">
            <v>15.799999999999999</v>
          </cell>
        </row>
        <row r="26">
          <cell r="B26">
            <v>28.919999999999998</v>
          </cell>
          <cell r="C26">
            <v>32.4</v>
          </cell>
          <cell r="D26">
            <v>25.2</v>
          </cell>
          <cell r="E26">
            <v>61.7</v>
          </cell>
          <cell r="F26">
            <v>82</v>
          </cell>
          <cell r="G26">
            <v>46</v>
          </cell>
          <cell r="H26">
            <v>11.520000000000001</v>
          </cell>
          <cell r="J26">
            <v>31.319999999999997</v>
          </cell>
          <cell r="K26">
            <v>0.6</v>
          </cell>
        </row>
        <row r="27">
          <cell r="B27">
            <v>29.5</v>
          </cell>
          <cell r="C27">
            <v>33.200000000000003</v>
          </cell>
          <cell r="D27">
            <v>22.8</v>
          </cell>
          <cell r="E27">
            <v>62.8</v>
          </cell>
          <cell r="F27">
            <v>89</v>
          </cell>
          <cell r="G27">
            <v>47</v>
          </cell>
          <cell r="H27">
            <v>10.08</v>
          </cell>
          <cell r="J27">
            <v>46.440000000000005</v>
          </cell>
          <cell r="K27">
            <v>0.6</v>
          </cell>
        </row>
        <row r="28">
          <cell r="B28">
            <v>33</v>
          </cell>
          <cell r="C28">
            <v>35</v>
          </cell>
          <cell r="D28">
            <v>29.9</v>
          </cell>
          <cell r="E28">
            <v>45.714285714285715</v>
          </cell>
          <cell r="F28">
            <v>59</v>
          </cell>
          <cell r="G28">
            <v>37</v>
          </cell>
          <cell r="H28">
            <v>8.2799999999999994</v>
          </cell>
          <cell r="J28">
            <v>21.240000000000002</v>
          </cell>
          <cell r="K28">
            <v>0</v>
          </cell>
        </row>
        <row r="29">
          <cell r="B29">
            <v>32.799999999999997</v>
          </cell>
          <cell r="C29">
            <v>36.4</v>
          </cell>
          <cell r="D29">
            <v>29.8</v>
          </cell>
          <cell r="E29">
            <v>45.6</v>
          </cell>
          <cell r="F29">
            <v>62</v>
          </cell>
          <cell r="G29">
            <v>34</v>
          </cell>
          <cell r="H29">
            <v>21.240000000000002</v>
          </cell>
          <cell r="J29">
            <v>42.12</v>
          </cell>
          <cell r="K29">
            <v>0</v>
          </cell>
        </row>
        <row r="30">
          <cell r="B30">
            <v>33.5</v>
          </cell>
          <cell r="C30">
            <v>35.700000000000003</v>
          </cell>
          <cell r="D30">
            <v>29.4</v>
          </cell>
          <cell r="E30">
            <v>44.2</v>
          </cell>
          <cell r="F30">
            <v>60</v>
          </cell>
          <cell r="G30">
            <v>33</v>
          </cell>
          <cell r="H30">
            <v>8.2799999999999994</v>
          </cell>
          <cell r="J30">
            <v>19.8</v>
          </cell>
          <cell r="K30">
            <v>0</v>
          </cell>
        </row>
        <row r="31">
          <cell r="B31">
            <v>29.96</v>
          </cell>
          <cell r="C31">
            <v>34.299999999999997</v>
          </cell>
          <cell r="D31">
            <v>22.1</v>
          </cell>
          <cell r="E31">
            <v>61.2</v>
          </cell>
          <cell r="F31">
            <v>90</v>
          </cell>
          <cell r="G31">
            <v>42</v>
          </cell>
          <cell r="H31">
            <v>11.879999999999999</v>
          </cell>
          <cell r="J31">
            <v>47.519999999999996</v>
          </cell>
          <cell r="K31">
            <v>22.4</v>
          </cell>
        </row>
        <row r="32">
          <cell r="B32">
            <v>29.733333333333334</v>
          </cell>
          <cell r="C32">
            <v>33.700000000000003</v>
          </cell>
          <cell r="D32">
            <v>23.6</v>
          </cell>
          <cell r="E32">
            <v>62.5</v>
          </cell>
          <cell r="F32">
            <v>81</v>
          </cell>
          <cell r="G32">
            <v>48</v>
          </cell>
          <cell r="H32">
            <v>21.96</v>
          </cell>
          <cell r="J32">
            <v>42.12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>
            <v>29.433333333333337</v>
          </cell>
          <cell r="C34">
            <v>33.299999999999997</v>
          </cell>
          <cell r="D34">
            <v>24.3</v>
          </cell>
          <cell r="E34">
            <v>64</v>
          </cell>
          <cell r="F34">
            <v>90</v>
          </cell>
          <cell r="G34">
            <v>48</v>
          </cell>
          <cell r="H34">
            <v>9</v>
          </cell>
          <cell r="J34">
            <v>23.759999999999998</v>
          </cell>
          <cell r="K34">
            <v>0.8</v>
          </cell>
        </row>
        <row r="35">
          <cell r="B35">
            <v>29.999999999999996</v>
          </cell>
          <cell r="C35">
            <v>33.5</v>
          </cell>
          <cell r="D35">
            <v>22.2</v>
          </cell>
          <cell r="E35">
            <v>58</v>
          </cell>
          <cell r="F35">
            <v>91</v>
          </cell>
          <cell r="G35">
            <v>43</v>
          </cell>
          <cell r="H35">
            <v>15.840000000000002</v>
          </cell>
          <cell r="J35">
            <v>45.36</v>
          </cell>
          <cell r="K35">
            <v>10.8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27.533333333333335</v>
          </cell>
          <cell r="C5">
            <v>33.1</v>
          </cell>
          <cell r="D5">
            <v>23.1</v>
          </cell>
          <cell r="E5">
            <v>71.916666666666671</v>
          </cell>
          <cell r="F5">
            <v>95</v>
          </cell>
          <cell r="G5">
            <v>41</v>
          </cell>
          <cell r="H5">
            <v>19.8</v>
          </cell>
          <cell r="J5">
            <v>33.840000000000003</v>
          </cell>
          <cell r="K5">
            <v>0</v>
          </cell>
        </row>
        <row r="6">
          <cell r="B6">
            <v>26.829166666666669</v>
          </cell>
          <cell r="C6">
            <v>32.200000000000003</v>
          </cell>
          <cell r="D6">
            <v>22.8</v>
          </cell>
          <cell r="E6">
            <v>75.208333333333329</v>
          </cell>
          <cell r="F6">
            <v>100</v>
          </cell>
          <cell r="G6">
            <v>52</v>
          </cell>
          <cell r="H6">
            <v>20.52</v>
          </cell>
          <cell r="J6">
            <v>31.319999999999997</v>
          </cell>
          <cell r="K6">
            <v>0</v>
          </cell>
        </row>
        <row r="7">
          <cell r="B7">
            <v>25.508333333333329</v>
          </cell>
          <cell r="C7">
            <v>30.6</v>
          </cell>
          <cell r="D7">
            <v>21.3</v>
          </cell>
          <cell r="E7">
            <v>76.388888888888886</v>
          </cell>
          <cell r="F7">
            <v>99</v>
          </cell>
          <cell r="G7">
            <v>54</v>
          </cell>
          <cell r="H7">
            <v>19.440000000000001</v>
          </cell>
          <cell r="J7">
            <v>34.200000000000003</v>
          </cell>
          <cell r="K7">
            <v>10.399999999999999</v>
          </cell>
        </row>
        <row r="8">
          <cell r="B8">
            <v>24.05416666666666</v>
          </cell>
          <cell r="C8">
            <v>29.3</v>
          </cell>
          <cell r="D8">
            <v>20.9</v>
          </cell>
          <cell r="E8">
            <v>85.7</v>
          </cell>
          <cell r="F8">
            <v>100</v>
          </cell>
          <cell r="G8">
            <v>63</v>
          </cell>
          <cell r="H8">
            <v>14.04</v>
          </cell>
          <cell r="J8">
            <v>31.319999999999997</v>
          </cell>
          <cell r="K8">
            <v>60.000000000000007</v>
          </cell>
        </row>
        <row r="9">
          <cell r="B9">
            <v>25.38333333333334</v>
          </cell>
          <cell r="C9">
            <v>31.6</v>
          </cell>
          <cell r="D9">
            <v>21.3</v>
          </cell>
          <cell r="E9">
            <v>73.214285714285708</v>
          </cell>
          <cell r="F9">
            <v>100</v>
          </cell>
          <cell r="G9">
            <v>52</v>
          </cell>
          <cell r="H9">
            <v>11.16</v>
          </cell>
          <cell r="J9">
            <v>22.68</v>
          </cell>
          <cell r="K9">
            <v>0.2</v>
          </cell>
        </row>
        <row r="10">
          <cell r="B10">
            <v>26.020833333333332</v>
          </cell>
          <cell r="C10">
            <v>31.6</v>
          </cell>
          <cell r="D10">
            <v>23.2</v>
          </cell>
          <cell r="E10">
            <v>77.5625</v>
          </cell>
          <cell r="F10">
            <v>100</v>
          </cell>
          <cell r="G10">
            <v>56</v>
          </cell>
          <cell r="H10">
            <v>18.720000000000002</v>
          </cell>
          <cell r="J10">
            <v>33.480000000000004</v>
          </cell>
          <cell r="K10">
            <v>1</v>
          </cell>
        </row>
        <row r="11">
          <cell r="B11">
            <v>24.420833333333338</v>
          </cell>
          <cell r="C11">
            <v>30.6</v>
          </cell>
          <cell r="D11">
            <v>21.3</v>
          </cell>
          <cell r="E11">
            <v>87.5</v>
          </cell>
          <cell r="F11">
            <v>100</v>
          </cell>
          <cell r="G11">
            <v>60</v>
          </cell>
          <cell r="H11">
            <v>17.28</v>
          </cell>
          <cell r="J11">
            <v>36.36</v>
          </cell>
          <cell r="K11">
            <v>67</v>
          </cell>
        </row>
        <row r="12">
          <cell r="B12">
            <v>24.054166666666674</v>
          </cell>
          <cell r="C12">
            <v>27.5</v>
          </cell>
          <cell r="D12">
            <v>22.5</v>
          </cell>
          <cell r="E12">
            <v>87.3</v>
          </cell>
          <cell r="F12">
            <v>100</v>
          </cell>
          <cell r="G12">
            <v>74</v>
          </cell>
          <cell r="H12">
            <v>15.48</v>
          </cell>
          <cell r="J12">
            <v>28.08</v>
          </cell>
          <cell r="K12">
            <v>2.4000000000000004</v>
          </cell>
        </row>
        <row r="13">
          <cell r="B13">
            <v>25.670833333333334</v>
          </cell>
          <cell r="C13">
            <v>31.6</v>
          </cell>
          <cell r="D13">
            <v>22.6</v>
          </cell>
          <cell r="E13">
            <v>78.733333333333334</v>
          </cell>
          <cell r="F13">
            <v>100</v>
          </cell>
          <cell r="G13">
            <v>55</v>
          </cell>
          <cell r="H13">
            <v>14.76</v>
          </cell>
          <cell r="J13">
            <v>24.48</v>
          </cell>
          <cell r="K13">
            <v>0</v>
          </cell>
        </row>
        <row r="14">
          <cell r="B14">
            <v>26.562500000000004</v>
          </cell>
          <cell r="C14">
            <v>33.1</v>
          </cell>
          <cell r="D14">
            <v>22</v>
          </cell>
          <cell r="E14">
            <v>80.25</v>
          </cell>
          <cell r="F14">
            <v>100</v>
          </cell>
          <cell r="G14">
            <v>52</v>
          </cell>
          <cell r="H14">
            <v>13.68</v>
          </cell>
          <cell r="J14">
            <v>27</v>
          </cell>
          <cell r="K14">
            <v>0</v>
          </cell>
        </row>
        <row r="15">
          <cell r="B15">
            <v>24.966666666666665</v>
          </cell>
          <cell r="C15">
            <v>30.9</v>
          </cell>
          <cell r="D15">
            <v>21.5</v>
          </cell>
          <cell r="E15">
            <v>81.708333333333329</v>
          </cell>
          <cell r="F15">
            <v>97</v>
          </cell>
          <cell r="G15">
            <v>54</v>
          </cell>
          <cell r="H15">
            <v>18.720000000000002</v>
          </cell>
          <cell r="J15">
            <v>31.680000000000003</v>
          </cell>
          <cell r="K15">
            <v>1.2</v>
          </cell>
        </row>
        <row r="16">
          <cell r="B16">
            <v>25.625</v>
          </cell>
          <cell r="C16">
            <v>31.3</v>
          </cell>
          <cell r="D16">
            <v>21.4</v>
          </cell>
          <cell r="E16">
            <v>76.61904761904762</v>
          </cell>
          <cell r="F16">
            <v>100</v>
          </cell>
          <cell r="G16">
            <v>49</v>
          </cell>
          <cell r="H16">
            <v>18.36</v>
          </cell>
          <cell r="J16">
            <v>31.319999999999997</v>
          </cell>
          <cell r="K16">
            <v>0.4</v>
          </cell>
        </row>
        <row r="17">
          <cell r="B17">
            <v>25.133333333333326</v>
          </cell>
          <cell r="C17">
            <v>30.7</v>
          </cell>
          <cell r="D17">
            <v>20.5</v>
          </cell>
          <cell r="E17">
            <v>81.227272727272734</v>
          </cell>
          <cell r="F17">
            <v>100</v>
          </cell>
          <cell r="G17">
            <v>55</v>
          </cell>
          <cell r="H17">
            <v>16.920000000000002</v>
          </cell>
          <cell r="J17">
            <v>39.6</v>
          </cell>
          <cell r="K17">
            <v>13.8</v>
          </cell>
        </row>
        <row r="18">
          <cell r="B18">
            <v>24.220833333333331</v>
          </cell>
          <cell r="C18">
            <v>29.8</v>
          </cell>
          <cell r="D18">
            <v>21.7</v>
          </cell>
          <cell r="E18">
            <v>87</v>
          </cell>
          <cell r="F18">
            <v>100</v>
          </cell>
          <cell r="G18">
            <v>61</v>
          </cell>
          <cell r="H18">
            <v>15.840000000000002</v>
          </cell>
          <cell r="J18">
            <v>32.4</v>
          </cell>
          <cell r="K18">
            <v>8.7999999999999989</v>
          </cell>
        </row>
        <row r="19">
          <cell r="B19">
            <v>25.387500000000003</v>
          </cell>
          <cell r="C19">
            <v>32.200000000000003</v>
          </cell>
          <cell r="D19">
            <v>21.4</v>
          </cell>
          <cell r="E19">
            <v>76.166666666666671</v>
          </cell>
          <cell r="F19">
            <v>98</v>
          </cell>
          <cell r="G19">
            <v>42</v>
          </cell>
          <cell r="H19">
            <v>18.720000000000002</v>
          </cell>
          <cell r="J19">
            <v>30.96</v>
          </cell>
          <cell r="K19">
            <v>0</v>
          </cell>
        </row>
        <row r="20">
          <cell r="B20">
            <v>25.695833333333329</v>
          </cell>
          <cell r="C20">
            <v>32.1</v>
          </cell>
          <cell r="D20">
            <v>20</v>
          </cell>
          <cell r="E20">
            <v>69</v>
          </cell>
          <cell r="F20">
            <v>100</v>
          </cell>
          <cell r="G20">
            <v>48</v>
          </cell>
          <cell r="H20">
            <v>15.48</v>
          </cell>
          <cell r="J20">
            <v>27.720000000000002</v>
          </cell>
          <cell r="K20">
            <v>0</v>
          </cell>
        </row>
        <row r="21">
          <cell r="B21">
            <v>23.516666666666666</v>
          </cell>
          <cell r="C21">
            <v>27.2</v>
          </cell>
          <cell r="D21">
            <v>20.7</v>
          </cell>
          <cell r="E21">
            <v>88.4</v>
          </cell>
          <cell r="F21">
            <v>100</v>
          </cell>
          <cell r="G21">
            <v>70</v>
          </cell>
          <cell r="H21">
            <v>18.720000000000002</v>
          </cell>
          <cell r="J21">
            <v>36.72</v>
          </cell>
          <cell r="K21">
            <v>26.000000000000004</v>
          </cell>
        </row>
        <row r="22">
          <cell r="B22">
            <v>24.491666666666671</v>
          </cell>
          <cell r="C22">
            <v>29.2</v>
          </cell>
          <cell r="D22">
            <v>21.8</v>
          </cell>
          <cell r="E22">
            <v>86.041666666666671</v>
          </cell>
          <cell r="F22">
            <v>99</v>
          </cell>
          <cell r="G22">
            <v>64</v>
          </cell>
          <cell r="H22">
            <v>17.28</v>
          </cell>
          <cell r="J22">
            <v>27</v>
          </cell>
          <cell r="K22">
            <v>0.60000000000000009</v>
          </cell>
        </row>
        <row r="23">
          <cell r="B23">
            <v>24.737499999999997</v>
          </cell>
          <cell r="C23">
            <v>30.8</v>
          </cell>
          <cell r="D23">
            <v>22.4</v>
          </cell>
          <cell r="E23">
            <v>85.708333333333329</v>
          </cell>
          <cell r="F23">
            <v>99</v>
          </cell>
          <cell r="G23">
            <v>57</v>
          </cell>
          <cell r="H23">
            <v>30.96</v>
          </cell>
          <cell r="J23">
            <v>46.080000000000005</v>
          </cell>
          <cell r="K23">
            <v>6.3999999999999995</v>
          </cell>
        </row>
        <row r="24">
          <cell r="B24">
            <v>25.329166666666666</v>
          </cell>
          <cell r="C24">
            <v>30.5</v>
          </cell>
          <cell r="D24">
            <v>21.9</v>
          </cell>
          <cell r="E24">
            <v>77.05</v>
          </cell>
          <cell r="F24">
            <v>100</v>
          </cell>
          <cell r="G24">
            <v>54</v>
          </cell>
          <cell r="H24">
            <v>24.12</v>
          </cell>
          <cell r="J24">
            <v>46.800000000000004</v>
          </cell>
          <cell r="K24">
            <v>0.2</v>
          </cell>
        </row>
        <row r="25">
          <cell r="B25">
            <v>23.412499999999991</v>
          </cell>
          <cell r="C25">
            <v>28.7</v>
          </cell>
          <cell r="D25">
            <v>20.5</v>
          </cell>
          <cell r="E25">
            <v>86.125</v>
          </cell>
          <cell r="F25">
            <v>97</v>
          </cell>
          <cell r="G25">
            <v>63</v>
          </cell>
          <cell r="H25">
            <v>20.88</v>
          </cell>
          <cell r="J25">
            <v>59.04</v>
          </cell>
          <cell r="K25">
            <v>9.7999999999999989</v>
          </cell>
        </row>
        <row r="26">
          <cell r="B26">
            <v>25.858333333333334</v>
          </cell>
          <cell r="C26">
            <v>32.5</v>
          </cell>
          <cell r="D26">
            <v>21.6</v>
          </cell>
          <cell r="E26">
            <v>74.5</v>
          </cell>
          <cell r="F26">
            <v>95</v>
          </cell>
          <cell r="G26">
            <v>41</v>
          </cell>
          <cell r="H26">
            <v>10.08</v>
          </cell>
          <cell r="J26">
            <v>21.240000000000002</v>
          </cell>
          <cell r="K26">
            <v>0</v>
          </cell>
        </row>
        <row r="27">
          <cell r="B27">
            <v>25.816666666666666</v>
          </cell>
          <cell r="C27">
            <v>31</v>
          </cell>
          <cell r="D27">
            <v>22.6</v>
          </cell>
          <cell r="E27">
            <v>81.375</v>
          </cell>
          <cell r="F27">
            <v>98</v>
          </cell>
          <cell r="G27">
            <v>58</v>
          </cell>
          <cell r="H27">
            <v>12.6</v>
          </cell>
          <cell r="J27">
            <v>19.8</v>
          </cell>
          <cell r="K27">
            <v>0</v>
          </cell>
        </row>
        <row r="28">
          <cell r="B28">
            <v>26.82083333333334</v>
          </cell>
          <cell r="C28">
            <v>34.200000000000003</v>
          </cell>
          <cell r="D28">
            <v>22.9</v>
          </cell>
          <cell r="E28">
            <v>74.761904761904759</v>
          </cell>
          <cell r="F28">
            <v>100</v>
          </cell>
          <cell r="G28">
            <v>34</v>
          </cell>
          <cell r="H28">
            <v>14.4</v>
          </cell>
          <cell r="J28">
            <v>36</v>
          </cell>
          <cell r="K28">
            <v>1.2</v>
          </cell>
        </row>
        <row r="29">
          <cell r="B29">
            <v>26.787499999999994</v>
          </cell>
          <cell r="C29">
            <v>33.299999999999997</v>
          </cell>
          <cell r="D29">
            <v>21.9</v>
          </cell>
          <cell r="E29">
            <v>72.916666666666671</v>
          </cell>
          <cell r="F29">
            <v>95</v>
          </cell>
          <cell r="G29">
            <v>48</v>
          </cell>
          <cell r="H29">
            <v>15.840000000000002</v>
          </cell>
          <cell r="J29">
            <v>30.6</v>
          </cell>
          <cell r="K29">
            <v>0</v>
          </cell>
        </row>
        <row r="30">
          <cell r="B30">
            <v>26.295833333333334</v>
          </cell>
          <cell r="C30">
            <v>33.299999999999997</v>
          </cell>
          <cell r="D30">
            <v>22</v>
          </cell>
          <cell r="E30">
            <v>71.166666666666671</v>
          </cell>
          <cell r="F30">
            <v>92</v>
          </cell>
          <cell r="G30">
            <v>41</v>
          </cell>
          <cell r="H30">
            <v>17.64</v>
          </cell>
          <cell r="J30">
            <v>47.519999999999996</v>
          </cell>
          <cell r="K30">
            <v>0.2</v>
          </cell>
        </row>
        <row r="31">
          <cell r="B31">
            <v>26.304166666666671</v>
          </cell>
          <cell r="C31">
            <v>31.9</v>
          </cell>
          <cell r="D31">
            <v>22.6</v>
          </cell>
          <cell r="E31">
            <v>74.166666666666671</v>
          </cell>
          <cell r="F31">
            <v>90</v>
          </cell>
          <cell r="G31">
            <v>47</v>
          </cell>
          <cell r="H31">
            <v>18</v>
          </cell>
          <cell r="J31">
            <v>32.04</v>
          </cell>
          <cell r="K31">
            <v>0</v>
          </cell>
        </row>
        <row r="32">
          <cell r="B32">
            <v>26.149999999999995</v>
          </cell>
          <cell r="C32">
            <v>32.200000000000003</v>
          </cell>
          <cell r="D32">
            <v>22.8</v>
          </cell>
          <cell r="E32">
            <v>79</v>
          </cell>
          <cell r="F32">
            <v>95</v>
          </cell>
          <cell r="G32">
            <v>51</v>
          </cell>
          <cell r="H32">
            <v>12.6</v>
          </cell>
          <cell r="J32">
            <v>35.28</v>
          </cell>
          <cell r="K32">
            <v>1.6</v>
          </cell>
        </row>
        <row r="33">
          <cell r="B33">
            <v>25.683333333333334</v>
          </cell>
          <cell r="C33">
            <v>33.5</v>
          </cell>
          <cell r="D33">
            <v>21.9</v>
          </cell>
          <cell r="E33">
            <v>79.521739130434781</v>
          </cell>
          <cell r="F33">
            <v>100</v>
          </cell>
          <cell r="G33">
            <v>46</v>
          </cell>
          <cell r="H33">
            <v>26.64</v>
          </cell>
          <cell r="J33">
            <v>51.480000000000004</v>
          </cell>
          <cell r="K33">
            <v>19.399999999999999</v>
          </cell>
        </row>
        <row r="34">
          <cell r="B34">
            <v>25.116666666666664</v>
          </cell>
          <cell r="C34">
            <v>31</v>
          </cell>
          <cell r="D34">
            <v>21.1</v>
          </cell>
          <cell r="E34">
            <v>73.461538461538467</v>
          </cell>
          <cell r="F34">
            <v>100</v>
          </cell>
          <cell r="G34">
            <v>59</v>
          </cell>
          <cell r="H34">
            <v>14.76</v>
          </cell>
          <cell r="J34">
            <v>28.8</v>
          </cell>
          <cell r="K34">
            <v>6.6000000000000005</v>
          </cell>
        </row>
        <row r="35">
          <cell r="B35">
            <v>24.141666666666669</v>
          </cell>
          <cell r="C35">
            <v>30.5</v>
          </cell>
          <cell r="D35">
            <v>21.6</v>
          </cell>
          <cell r="E35">
            <v>85.545454545454547</v>
          </cell>
          <cell r="F35">
            <v>100</v>
          </cell>
          <cell r="G35">
            <v>60</v>
          </cell>
          <cell r="H35">
            <v>28.8</v>
          </cell>
          <cell r="J35">
            <v>48.96</v>
          </cell>
          <cell r="K35">
            <v>11.600000000000001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27.820833333333336</v>
          </cell>
          <cell r="C5">
            <v>36.1</v>
          </cell>
          <cell r="D5">
            <v>21.7</v>
          </cell>
          <cell r="E5">
            <v>69.875</v>
          </cell>
          <cell r="F5">
            <v>94</v>
          </cell>
          <cell r="G5">
            <v>45</v>
          </cell>
          <cell r="H5">
            <v>19.079999999999998</v>
          </cell>
          <cell r="J5">
            <v>52.56</v>
          </cell>
          <cell r="K5">
            <v>2.8000000000000003</v>
          </cell>
        </row>
        <row r="6">
          <cell r="B6">
            <v>26.116666666666664</v>
          </cell>
          <cell r="C6">
            <v>34.6</v>
          </cell>
          <cell r="D6">
            <v>22.1</v>
          </cell>
          <cell r="E6">
            <v>74.166666666666671</v>
          </cell>
          <cell r="F6">
            <v>93</v>
          </cell>
          <cell r="G6">
            <v>42</v>
          </cell>
          <cell r="H6">
            <v>9</v>
          </cell>
          <cell r="J6">
            <v>32.04</v>
          </cell>
          <cell r="K6">
            <v>13.000000000000004</v>
          </cell>
        </row>
        <row r="7">
          <cell r="B7">
            <v>27.537499999999994</v>
          </cell>
          <cell r="C7">
            <v>34</v>
          </cell>
          <cell r="D7">
            <v>24.1</v>
          </cell>
          <cell r="E7">
            <v>70.25</v>
          </cell>
          <cell r="F7">
            <v>83</v>
          </cell>
          <cell r="G7">
            <v>44</v>
          </cell>
          <cell r="H7">
            <v>9.3600000000000012</v>
          </cell>
          <cell r="J7">
            <v>34.200000000000003</v>
          </cell>
          <cell r="K7">
            <v>0</v>
          </cell>
        </row>
        <row r="8">
          <cell r="B8">
            <v>28.591666666666658</v>
          </cell>
          <cell r="C8">
            <v>35.1</v>
          </cell>
          <cell r="D8">
            <v>23.8</v>
          </cell>
          <cell r="E8">
            <v>65.416666666666671</v>
          </cell>
          <cell r="F8">
            <v>89</v>
          </cell>
          <cell r="G8">
            <v>33</v>
          </cell>
          <cell r="H8">
            <v>9</v>
          </cell>
          <cell r="J8">
            <v>23.759999999999998</v>
          </cell>
          <cell r="K8">
            <v>0</v>
          </cell>
        </row>
        <row r="9">
          <cell r="B9">
            <v>28.683333333333326</v>
          </cell>
          <cell r="C9">
            <v>35.299999999999997</v>
          </cell>
          <cell r="D9">
            <v>22.4</v>
          </cell>
          <cell r="E9">
            <v>57.541666666666664</v>
          </cell>
          <cell r="F9">
            <v>89</v>
          </cell>
          <cell r="G9">
            <v>30</v>
          </cell>
          <cell r="H9">
            <v>9.3600000000000012</v>
          </cell>
          <cell r="J9">
            <v>24.12</v>
          </cell>
          <cell r="K9">
            <v>0</v>
          </cell>
        </row>
        <row r="10">
          <cell r="B10">
            <v>29.608333333333334</v>
          </cell>
          <cell r="C10">
            <v>36.9</v>
          </cell>
          <cell r="D10">
            <v>23.3</v>
          </cell>
          <cell r="E10">
            <v>48</v>
          </cell>
          <cell r="F10">
            <v>73</v>
          </cell>
          <cell r="G10">
            <v>22</v>
          </cell>
          <cell r="H10">
            <v>10.08</v>
          </cell>
          <cell r="J10">
            <v>23.400000000000002</v>
          </cell>
          <cell r="K10">
            <v>0</v>
          </cell>
        </row>
        <row r="11">
          <cell r="B11">
            <v>29.5625</v>
          </cell>
          <cell r="C11">
            <v>36.200000000000003</v>
          </cell>
          <cell r="D11">
            <v>24.3</v>
          </cell>
          <cell r="E11">
            <v>56.833333333333336</v>
          </cell>
          <cell r="F11">
            <v>80</v>
          </cell>
          <cell r="G11">
            <v>26</v>
          </cell>
          <cell r="H11">
            <v>10.08</v>
          </cell>
          <cell r="J11">
            <v>25.2</v>
          </cell>
          <cell r="K11">
            <v>0</v>
          </cell>
        </row>
        <row r="12">
          <cell r="B12">
            <v>29.508333333333336</v>
          </cell>
          <cell r="C12">
            <v>37.4</v>
          </cell>
          <cell r="D12">
            <v>24.1</v>
          </cell>
          <cell r="E12">
            <v>52.041666666666664</v>
          </cell>
          <cell r="F12">
            <v>81</v>
          </cell>
          <cell r="G12">
            <v>22</v>
          </cell>
          <cell r="H12">
            <v>11.520000000000001</v>
          </cell>
          <cell r="J12">
            <v>23.759999999999998</v>
          </cell>
          <cell r="K12">
            <v>0</v>
          </cell>
        </row>
        <row r="13">
          <cell r="B13">
            <v>29.458333333333339</v>
          </cell>
          <cell r="C13">
            <v>36.799999999999997</v>
          </cell>
          <cell r="D13">
            <v>24.6</v>
          </cell>
          <cell r="E13">
            <v>58.083333333333336</v>
          </cell>
          <cell r="F13">
            <v>83</v>
          </cell>
          <cell r="G13">
            <v>30</v>
          </cell>
          <cell r="H13">
            <v>7.9200000000000008</v>
          </cell>
          <cell r="J13">
            <v>32.76</v>
          </cell>
          <cell r="K13">
            <v>0</v>
          </cell>
        </row>
        <row r="14">
          <cell r="B14">
            <v>29.066666666666666</v>
          </cell>
          <cell r="C14">
            <v>36.799999999999997</v>
          </cell>
          <cell r="D14">
            <v>23.2</v>
          </cell>
          <cell r="E14">
            <v>55.833333333333336</v>
          </cell>
          <cell r="F14">
            <v>80</v>
          </cell>
          <cell r="G14">
            <v>27</v>
          </cell>
          <cell r="H14">
            <v>6.12</v>
          </cell>
          <cell r="J14">
            <v>22.68</v>
          </cell>
          <cell r="K14">
            <v>0</v>
          </cell>
        </row>
        <row r="15">
          <cell r="B15">
            <v>30.104166666666661</v>
          </cell>
          <cell r="C15">
            <v>37.9</v>
          </cell>
          <cell r="D15">
            <v>24.5</v>
          </cell>
          <cell r="E15">
            <v>56.083333333333336</v>
          </cell>
          <cell r="F15">
            <v>79</v>
          </cell>
          <cell r="G15">
            <v>30</v>
          </cell>
          <cell r="H15">
            <v>10.8</v>
          </cell>
          <cell r="J15">
            <v>41.4</v>
          </cell>
          <cell r="K15">
            <v>0</v>
          </cell>
        </row>
        <row r="16">
          <cell r="B16">
            <v>26.283333333333335</v>
          </cell>
          <cell r="C16">
            <v>32.9</v>
          </cell>
          <cell r="D16">
            <v>22.6</v>
          </cell>
          <cell r="E16">
            <v>77.666666666666671</v>
          </cell>
          <cell r="F16">
            <v>95</v>
          </cell>
          <cell r="G16">
            <v>48</v>
          </cell>
          <cell r="H16">
            <v>5.7600000000000007</v>
          </cell>
          <cell r="J16">
            <v>41.4</v>
          </cell>
          <cell r="K16">
            <v>10.199999999999996</v>
          </cell>
        </row>
        <row r="17">
          <cell r="B17">
            <v>27.549999999999997</v>
          </cell>
          <cell r="C17">
            <v>33.799999999999997</v>
          </cell>
          <cell r="D17">
            <v>22.2</v>
          </cell>
          <cell r="E17">
            <v>63.791666666666664</v>
          </cell>
          <cell r="F17">
            <v>85</v>
          </cell>
          <cell r="G17">
            <v>39</v>
          </cell>
          <cell r="H17">
            <v>6.12</v>
          </cell>
          <cell r="J17">
            <v>36</v>
          </cell>
          <cell r="K17">
            <v>0.60000000000000009</v>
          </cell>
        </row>
        <row r="18">
          <cell r="B18">
            <v>28.683333333333337</v>
          </cell>
          <cell r="C18">
            <v>34.700000000000003</v>
          </cell>
          <cell r="D18">
            <v>23.1</v>
          </cell>
          <cell r="E18">
            <v>49.75</v>
          </cell>
          <cell r="F18">
            <v>73</v>
          </cell>
          <cell r="G18">
            <v>26</v>
          </cell>
          <cell r="H18">
            <v>6.84</v>
          </cell>
          <cell r="J18">
            <v>26.28</v>
          </cell>
          <cell r="K18">
            <v>0</v>
          </cell>
        </row>
        <row r="19">
          <cell r="B19">
            <v>28.358333333333334</v>
          </cell>
          <cell r="C19">
            <v>35.4</v>
          </cell>
          <cell r="D19">
            <v>21.5</v>
          </cell>
          <cell r="E19">
            <v>48.375</v>
          </cell>
          <cell r="F19">
            <v>71</v>
          </cell>
          <cell r="G19">
            <v>29</v>
          </cell>
          <cell r="H19">
            <v>7.2</v>
          </cell>
          <cell r="J19">
            <v>21.240000000000002</v>
          </cell>
          <cell r="K19">
            <v>0</v>
          </cell>
        </row>
        <row r="20">
          <cell r="B20">
            <v>27.137500000000014</v>
          </cell>
          <cell r="C20">
            <v>34.9</v>
          </cell>
          <cell r="D20">
            <v>23.2</v>
          </cell>
          <cell r="E20">
            <v>69.833333333333329</v>
          </cell>
          <cell r="F20">
            <v>94</v>
          </cell>
          <cell r="G20">
            <v>40</v>
          </cell>
          <cell r="H20">
            <v>12.24</v>
          </cell>
          <cell r="J20">
            <v>21.6</v>
          </cell>
          <cell r="K20">
            <v>0</v>
          </cell>
        </row>
        <row r="21">
          <cell r="B21">
            <v>26.087499999999995</v>
          </cell>
          <cell r="C21">
            <v>32</v>
          </cell>
          <cell r="D21">
            <v>23.9</v>
          </cell>
          <cell r="E21">
            <v>82.083333333333329</v>
          </cell>
          <cell r="F21">
            <v>95</v>
          </cell>
          <cell r="G21">
            <v>53</v>
          </cell>
          <cell r="H21">
            <v>16.559999999999999</v>
          </cell>
          <cell r="J21">
            <v>34.56</v>
          </cell>
          <cell r="K21">
            <v>0</v>
          </cell>
        </row>
        <row r="22">
          <cell r="B22">
            <v>26.591666666666665</v>
          </cell>
          <cell r="C22">
            <v>32.700000000000003</v>
          </cell>
          <cell r="D22">
            <v>24.2</v>
          </cell>
          <cell r="E22">
            <v>77.666666666666671</v>
          </cell>
          <cell r="F22">
            <v>90</v>
          </cell>
          <cell r="G22">
            <v>52</v>
          </cell>
          <cell r="H22">
            <v>9.7200000000000006</v>
          </cell>
          <cell r="J22">
            <v>26.64</v>
          </cell>
          <cell r="K22">
            <v>0</v>
          </cell>
        </row>
        <row r="23">
          <cell r="B23">
            <v>27.833333333333332</v>
          </cell>
          <cell r="C23">
            <v>35.1</v>
          </cell>
          <cell r="D23">
            <v>24.3</v>
          </cell>
          <cell r="E23">
            <v>72.333333333333329</v>
          </cell>
          <cell r="F23">
            <v>90</v>
          </cell>
          <cell r="G23">
            <v>40</v>
          </cell>
          <cell r="H23">
            <v>9.7200000000000006</v>
          </cell>
          <cell r="J23">
            <v>33.840000000000003</v>
          </cell>
          <cell r="K23">
            <v>0</v>
          </cell>
        </row>
        <row r="24">
          <cell r="B24">
            <v>27.775000000000006</v>
          </cell>
          <cell r="C24">
            <v>35.200000000000003</v>
          </cell>
          <cell r="D24">
            <v>23.9</v>
          </cell>
          <cell r="E24">
            <v>70.083333333333329</v>
          </cell>
          <cell r="F24">
            <v>88</v>
          </cell>
          <cell r="G24">
            <v>36</v>
          </cell>
          <cell r="H24">
            <v>15.48</v>
          </cell>
          <cell r="J24">
            <v>35.28</v>
          </cell>
          <cell r="K24">
            <v>0</v>
          </cell>
        </row>
        <row r="25">
          <cell r="B25">
            <v>28.270833333333325</v>
          </cell>
          <cell r="C25">
            <v>35.5</v>
          </cell>
          <cell r="D25">
            <v>23.1</v>
          </cell>
          <cell r="E25">
            <v>64.625</v>
          </cell>
          <cell r="F25">
            <v>92</v>
          </cell>
          <cell r="G25">
            <v>30</v>
          </cell>
          <cell r="H25">
            <v>12.24</v>
          </cell>
          <cell r="J25">
            <v>47.88</v>
          </cell>
          <cell r="K25">
            <v>0</v>
          </cell>
        </row>
        <row r="26">
          <cell r="B26">
            <v>28.662499999999998</v>
          </cell>
          <cell r="C26">
            <v>35.6</v>
          </cell>
          <cell r="D26">
            <v>23.7</v>
          </cell>
          <cell r="E26">
            <v>62.583333333333336</v>
          </cell>
          <cell r="F26">
            <v>94</v>
          </cell>
          <cell r="G26">
            <v>33</v>
          </cell>
          <cell r="H26">
            <v>11.879999999999999</v>
          </cell>
          <cell r="J26">
            <v>29.16</v>
          </cell>
          <cell r="K26">
            <v>0</v>
          </cell>
        </row>
        <row r="27">
          <cell r="B27">
            <v>28.354166666666682</v>
          </cell>
          <cell r="C27">
            <v>34.799999999999997</v>
          </cell>
          <cell r="D27">
            <v>23.8</v>
          </cell>
          <cell r="E27">
            <v>60.5</v>
          </cell>
          <cell r="F27">
            <v>80</v>
          </cell>
          <cell r="G27">
            <v>31</v>
          </cell>
          <cell r="H27">
            <v>19.079999999999998</v>
          </cell>
          <cell r="J27">
            <v>52.92</v>
          </cell>
          <cell r="K27">
            <v>0</v>
          </cell>
        </row>
        <row r="28">
          <cell r="B28">
            <v>28.958333333333332</v>
          </cell>
          <cell r="C28">
            <v>36.9</v>
          </cell>
          <cell r="D28">
            <v>23.2</v>
          </cell>
          <cell r="E28">
            <v>61.083333333333336</v>
          </cell>
          <cell r="F28">
            <v>86</v>
          </cell>
          <cell r="G28">
            <v>30</v>
          </cell>
          <cell r="H28">
            <v>9</v>
          </cell>
          <cell r="J28">
            <v>26.64</v>
          </cell>
          <cell r="K28">
            <v>0</v>
          </cell>
        </row>
        <row r="29">
          <cell r="B29">
            <v>30.112499999999997</v>
          </cell>
          <cell r="C29">
            <v>38.299999999999997</v>
          </cell>
          <cell r="D29">
            <v>24.9</v>
          </cell>
          <cell r="E29">
            <v>56.5</v>
          </cell>
          <cell r="F29">
            <v>76</v>
          </cell>
          <cell r="G29">
            <v>27</v>
          </cell>
          <cell r="H29">
            <v>10.44</v>
          </cell>
          <cell r="J29">
            <v>27.720000000000002</v>
          </cell>
          <cell r="K29">
            <v>0</v>
          </cell>
        </row>
        <row r="30">
          <cell r="B30">
            <v>28.891666666666666</v>
          </cell>
          <cell r="C30">
            <v>37.200000000000003</v>
          </cell>
          <cell r="D30">
            <v>24.1</v>
          </cell>
          <cell r="E30">
            <v>62.333333333333336</v>
          </cell>
          <cell r="F30">
            <v>83</v>
          </cell>
          <cell r="G30">
            <v>32</v>
          </cell>
          <cell r="H30">
            <v>10.08</v>
          </cell>
          <cell r="J30">
            <v>33.119999999999997</v>
          </cell>
          <cell r="K30">
            <v>0</v>
          </cell>
        </row>
        <row r="31">
          <cell r="B31">
            <v>26.420833333333331</v>
          </cell>
          <cell r="C31">
            <v>32.200000000000003</v>
          </cell>
          <cell r="D31">
            <v>23</v>
          </cell>
          <cell r="E31">
            <v>77.583333333333329</v>
          </cell>
          <cell r="F31">
            <v>95</v>
          </cell>
          <cell r="G31">
            <v>47</v>
          </cell>
          <cell r="H31">
            <v>15.120000000000001</v>
          </cell>
          <cell r="J31">
            <v>38.880000000000003</v>
          </cell>
          <cell r="K31">
            <v>0</v>
          </cell>
        </row>
        <row r="32">
          <cell r="B32">
            <v>26.016666666666669</v>
          </cell>
          <cell r="C32">
            <v>32.700000000000003</v>
          </cell>
          <cell r="D32">
            <v>22</v>
          </cell>
          <cell r="E32">
            <v>76.75</v>
          </cell>
          <cell r="F32">
            <v>95</v>
          </cell>
          <cell r="G32">
            <v>42</v>
          </cell>
          <cell r="H32">
            <v>21.240000000000002</v>
          </cell>
          <cell r="J32">
            <v>51.84</v>
          </cell>
          <cell r="K32">
            <v>0</v>
          </cell>
        </row>
        <row r="33">
          <cell r="B33">
            <v>28.366666666666671</v>
          </cell>
          <cell r="C33">
            <v>35.1</v>
          </cell>
          <cell r="D33">
            <v>23.4</v>
          </cell>
          <cell r="E33">
            <v>66.333333333333329</v>
          </cell>
          <cell r="F33">
            <v>88</v>
          </cell>
          <cell r="G33">
            <v>39</v>
          </cell>
          <cell r="H33">
            <v>9</v>
          </cell>
          <cell r="J33">
            <v>21.96</v>
          </cell>
          <cell r="K33">
            <v>0</v>
          </cell>
        </row>
        <row r="34">
          <cell r="B34">
            <v>28.379166666666666</v>
          </cell>
          <cell r="C34">
            <v>35.1</v>
          </cell>
          <cell r="D34">
            <v>23.9</v>
          </cell>
          <cell r="E34">
            <v>67.333333333333329</v>
          </cell>
          <cell r="F34">
            <v>87</v>
          </cell>
          <cell r="G34">
            <v>40</v>
          </cell>
          <cell r="H34">
            <v>13.32</v>
          </cell>
          <cell r="J34">
            <v>34.56</v>
          </cell>
          <cell r="K34">
            <v>0</v>
          </cell>
        </row>
        <row r="35">
          <cell r="B35">
            <v>24.891666666666669</v>
          </cell>
          <cell r="C35">
            <v>31.6</v>
          </cell>
          <cell r="E35">
            <v>86.083333333333329</v>
          </cell>
          <cell r="F35">
            <v>95</v>
          </cell>
          <cell r="H35">
            <v>7.2</v>
          </cell>
          <cell r="J35">
            <v>33.480000000000004</v>
          </cell>
          <cell r="K35">
            <v>0.2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vembr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b">
            <v>0</v>
          </cell>
        </row>
        <row r="35">
          <cell r="I35" t="b">
            <v>0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29.091304347826092</v>
          </cell>
          <cell r="C5">
            <v>36.1</v>
          </cell>
          <cell r="D5">
            <v>21.4</v>
          </cell>
          <cell r="E5">
            <v>55.444444444444443</v>
          </cell>
          <cell r="F5">
            <v>79</v>
          </cell>
          <cell r="G5">
            <v>33</v>
          </cell>
          <cell r="H5">
            <v>10.08</v>
          </cell>
          <cell r="J5">
            <v>24.48</v>
          </cell>
          <cell r="K5">
            <v>0</v>
          </cell>
        </row>
        <row r="6">
          <cell r="B6">
            <v>26.620833333333334</v>
          </cell>
          <cell r="C6">
            <v>30.7</v>
          </cell>
          <cell r="D6">
            <v>23.4</v>
          </cell>
          <cell r="E6">
            <v>68.208333333333329</v>
          </cell>
          <cell r="F6">
            <v>84</v>
          </cell>
          <cell r="G6">
            <v>43</v>
          </cell>
          <cell r="H6">
            <v>13.32</v>
          </cell>
          <cell r="J6">
            <v>35.64</v>
          </cell>
          <cell r="K6">
            <v>0</v>
          </cell>
        </row>
        <row r="7">
          <cell r="B7">
            <v>26.8</v>
          </cell>
          <cell r="C7">
            <v>32.700000000000003</v>
          </cell>
          <cell r="D7">
            <v>23</v>
          </cell>
          <cell r="E7">
            <v>73.541666666666671</v>
          </cell>
          <cell r="F7">
            <v>96</v>
          </cell>
          <cell r="G7">
            <v>47</v>
          </cell>
          <cell r="H7">
            <v>12.96</v>
          </cell>
          <cell r="J7">
            <v>25.56</v>
          </cell>
          <cell r="K7">
            <v>0</v>
          </cell>
        </row>
        <row r="8">
          <cell r="B8">
            <v>27.024999999999995</v>
          </cell>
          <cell r="C8">
            <v>32.200000000000003</v>
          </cell>
          <cell r="D8">
            <v>23</v>
          </cell>
          <cell r="E8">
            <v>62.041666666666664</v>
          </cell>
          <cell r="F8">
            <v>88</v>
          </cell>
          <cell r="G8">
            <v>30</v>
          </cell>
          <cell r="H8">
            <v>12.24</v>
          </cell>
          <cell r="J8">
            <v>30.240000000000002</v>
          </cell>
          <cell r="K8">
            <v>0</v>
          </cell>
        </row>
        <row r="9">
          <cell r="B9">
            <v>25.704166666666666</v>
          </cell>
          <cell r="C9">
            <v>32.799999999999997</v>
          </cell>
          <cell r="D9">
            <v>19.3</v>
          </cell>
          <cell r="E9">
            <v>41.208333333333336</v>
          </cell>
          <cell r="F9">
            <v>58</v>
          </cell>
          <cell r="G9">
            <v>21</v>
          </cell>
          <cell r="H9">
            <v>13.32</v>
          </cell>
          <cell r="J9">
            <v>29.52</v>
          </cell>
          <cell r="K9">
            <v>0</v>
          </cell>
        </row>
        <row r="10">
          <cell r="B10">
            <v>26.154166666666669</v>
          </cell>
          <cell r="C10">
            <v>33.5</v>
          </cell>
          <cell r="D10">
            <v>19.899999999999999</v>
          </cell>
          <cell r="E10">
            <v>39.125</v>
          </cell>
          <cell r="F10">
            <v>55</v>
          </cell>
          <cell r="G10">
            <v>20</v>
          </cell>
          <cell r="H10">
            <v>12.24</v>
          </cell>
          <cell r="J10">
            <v>24.48</v>
          </cell>
          <cell r="K10">
            <v>0</v>
          </cell>
        </row>
        <row r="11">
          <cell r="B11">
            <v>27.620833333333334</v>
          </cell>
          <cell r="C11">
            <v>34.700000000000003</v>
          </cell>
          <cell r="D11">
            <v>21.7</v>
          </cell>
          <cell r="E11">
            <v>40.625</v>
          </cell>
          <cell r="F11">
            <v>57</v>
          </cell>
          <cell r="G11">
            <v>21</v>
          </cell>
          <cell r="H11">
            <v>14.04</v>
          </cell>
          <cell r="J11">
            <v>31.319999999999997</v>
          </cell>
          <cell r="K11">
            <v>0</v>
          </cell>
        </row>
        <row r="12">
          <cell r="B12">
            <v>28.0625</v>
          </cell>
          <cell r="C12">
            <v>34.4</v>
          </cell>
          <cell r="D12">
            <v>20.8</v>
          </cell>
          <cell r="E12">
            <v>38.916666666666664</v>
          </cell>
          <cell r="F12">
            <v>57</v>
          </cell>
          <cell r="G12">
            <v>26</v>
          </cell>
          <cell r="H12">
            <v>11.879999999999999</v>
          </cell>
          <cell r="J12">
            <v>26.28</v>
          </cell>
          <cell r="K12">
            <v>0</v>
          </cell>
        </row>
        <row r="13">
          <cell r="B13">
            <v>28.787499999999998</v>
          </cell>
          <cell r="C13">
            <v>36</v>
          </cell>
          <cell r="D13">
            <v>22.7</v>
          </cell>
          <cell r="E13">
            <v>43.111111111111114</v>
          </cell>
          <cell r="F13">
            <v>59</v>
          </cell>
          <cell r="G13">
            <v>25</v>
          </cell>
          <cell r="H13">
            <v>12.24</v>
          </cell>
          <cell r="J13">
            <v>26.28</v>
          </cell>
          <cell r="K13">
            <v>0</v>
          </cell>
        </row>
        <row r="14">
          <cell r="B14">
            <v>29.079166666666662</v>
          </cell>
          <cell r="C14">
            <v>36.5</v>
          </cell>
          <cell r="D14">
            <v>23.1</v>
          </cell>
          <cell r="E14">
            <v>48.25</v>
          </cell>
          <cell r="F14">
            <v>62</v>
          </cell>
          <cell r="G14">
            <v>25</v>
          </cell>
          <cell r="H14">
            <v>12.96</v>
          </cell>
          <cell r="J14">
            <v>29.880000000000003</v>
          </cell>
          <cell r="K14">
            <v>0</v>
          </cell>
        </row>
        <row r="15">
          <cell r="B15">
            <v>27.887499999999992</v>
          </cell>
          <cell r="C15">
            <v>33.299999999999997</v>
          </cell>
          <cell r="D15">
            <v>22.4</v>
          </cell>
          <cell r="E15">
            <v>46.083333333333336</v>
          </cell>
          <cell r="F15">
            <v>66</v>
          </cell>
          <cell r="G15">
            <v>30</v>
          </cell>
          <cell r="H15">
            <v>14.4</v>
          </cell>
          <cell r="J15">
            <v>31.680000000000003</v>
          </cell>
          <cell r="K15">
            <v>0</v>
          </cell>
        </row>
        <row r="16">
          <cell r="B16">
            <v>27.920833333333334</v>
          </cell>
          <cell r="C16">
            <v>34</v>
          </cell>
          <cell r="D16">
            <v>21.2</v>
          </cell>
          <cell r="E16">
            <v>42.791666666666664</v>
          </cell>
          <cell r="F16">
            <v>65</v>
          </cell>
          <cell r="G16">
            <v>24</v>
          </cell>
          <cell r="H16">
            <v>12.24</v>
          </cell>
          <cell r="J16">
            <v>36</v>
          </cell>
          <cell r="K16">
            <v>0</v>
          </cell>
        </row>
        <row r="17">
          <cell r="B17">
            <v>28.195833333333336</v>
          </cell>
          <cell r="C17">
            <v>35.4</v>
          </cell>
          <cell r="D17">
            <v>20.8</v>
          </cell>
          <cell r="E17">
            <v>47.166666666666664</v>
          </cell>
          <cell r="F17">
            <v>77</v>
          </cell>
          <cell r="G17">
            <v>27</v>
          </cell>
          <cell r="H17">
            <v>16.2</v>
          </cell>
          <cell r="J17">
            <v>32.04</v>
          </cell>
          <cell r="K17">
            <v>0</v>
          </cell>
        </row>
        <row r="18">
          <cell r="B18">
            <v>26.025000000000002</v>
          </cell>
          <cell r="C18">
            <v>32.299999999999997</v>
          </cell>
          <cell r="D18">
            <v>21</v>
          </cell>
          <cell r="E18">
            <v>65.208333333333329</v>
          </cell>
          <cell r="F18">
            <v>82</v>
          </cell>
          <cell r="G18">
            <v>42</v>
          </cell>
          <cell r="H18">
            <v>19.079999999999998</v>
          </cell>
          <cell r="J18">
            <v>41.76</v>
          </cell>
          <cell r="K18">
            <v>0.6</v>
          </cell>
        </row>
        <row r="19">
          <cell r="B19">
            <v>24.333333333333329</v>
          </cell>
          <cell r="C19">
            <v>32.4</v>
          </cell>
          <cell r="D19">
            <v>20.5</v>
          </cell>
          <cell r="E19">
            <v>75.333333333333329</v>
          </cell>
          <cell r="F19">
            <v>98</v>
          </cell>
          <cell r="G19">
            <v>34</v>
          </cell>
          <cell r="H19">
            <v>16.920000000000002</v>
          </cell>
          <cell r="J19">
            <v>46.800000000000004</v>
          </cell>
          <cell r="K19">
            <v>8</v>
          </cell>
        </row>
        <row r="20">
          <cell r="B20">
            <v>27.637500000000003</v>
          </cell>
          <cell r="C20">
            <v>35.700000000000003</v>
          </cell>
          <cell r="D20">
            <v>22.4</v>
          </cell>
          <cell r="E20">
            <v>57.952380952380949</v>
          </cell>
          <cell r="F20">
            <v>82</v>
          </cell>
          <cell r="G20">
            <v>28</v>
          </cell>
          <cell r="H20">
            <v>13.32</v>
          </cell>
          <cell r="J20">
            <v>32.4</v>
          </cell>
          <cell r="K20">
            <v>0</v>
          </cell>
        </row>
        <row r="21">
          <cell r="B21">
            <v>28.420833333333334</v>
          </cell>
          <cell r="C21">
            <v>36.1</v>
          </cell>
          <cell r="D21">
            <v>23.2</v>
          </cell>
          <cell r="E21">
            <v>59</v>
          </cell>
          <cell r="F21">
            <v>81</v>
          </cell>
          <cell r="G21">
            <v>35</v>
          </cell>
          <cell r="H21">
            <v>13.68</v>
          </cell>
          <cell r="J21">
            <v>52.2</v>
          </cell>
          <cell r="K21">
            <v>0</v>
          </cell>
        </row>
        <row r="22">
          <cell r="B22">
            <v>26.791666666666671</v>
          </cell>
          <cell r="C22">
            <v>36.1</v>
          </cell>
          <cell r="D22">
            <v>21.2</v>
          </cell>
          <cell r="E22">
            <v>77.25</v>
          </cell>
          <cell r="F22">
            <v>96</v>
          </cell>
          <cell r="G22">
            <v>45</v>
          </cell>
          <cell r="H22">
            <v>14.76</v>
          </cell>
          <cell r="J22">
            <v>41.04</v>
          </cell>
          <cell r="K22">
            <v>27.4</v>
          </cell>
        </row>
        <row r="23">
          <cell r="B23">
            <v>26.045833333333324</v>
          </cell>
          <cell r="C23">
            <v>33.200000000000003</v>
          </cell>
          <cell r="D23">
            <v>21.7</v>
          </cell>
          <cell r="E23">
            <v>74.708333333333329</v>
          </cell>
          <cell r="F23">
            <v>94</v>
          </cell>
          <cell r="G23">
            <v>48</v>
          </cell>
          <cell r="H23">
            <v>12.6</v>
          </cell>
          <cell r="J23">
            <v>24.48</v>
          </cell>
          <cell r="K23">
            <v>0</v>
          </cell>
        </row>
        <row r="24">
          <cell r="B24">
            <v>22.508333333333329</v>
          </cell>
          <cell r="C24">
            <v>26.3</v>
          </cell>
          <cell r="D24">
            <v>20.7</v>
          </cell>
          <cell r="E24">
            <v>93.625</v>
          </cell>
          <cell r="F24">
            <v>99</v>
          </cell>
          <cell r="G24">
            <v>69</v>
          </cell>
          <cell r="H24">
            <v>16.559999999999999</v>
          </cell>
          <cell r="J24">
            <v>33.840000000000003</v>
          </cell>
          <cell r="K24">
            <v>10.8</v>
          </cell>
        </row>
        <row r="25">
          <cell r="B25">
            <v>24.583333333333332</v>
          </cell>
          <cell r="C25">
            <v>30.1</v>
          </cell>
          <cell r="D25">
            <v>22.1</v>
          </cell>
          <cell r="E25">
            <v>79.291666666666671</v>
          </cell>
          <cell r="F25">
            <v>98</v>
          </cell>
          <cell r="G25">
            <v>61</v>
          </cell>
          <cell r="H25">
            <v>11.16</v>
          </cell>
          <cell r="J25">
            <v>23.040000000000003</v>
          </cell>
          <cell r="K25">
            <v>13.8</v>
          </cell>
        </row>
        <row r="26">
          <cell r="B26">
            <v>26.433333333333337</v>
          </cell>
          <cell r="C26">
            <v>32.299999999999997</v>
          </cell>
          <cell r="D26">
            <v>21.9</v>
          </cell>
          <cell r="E26">
            <v>74.25</v>
          </cell>
          <cell r="F26">
            <v>94</v>
          </cell>
          <cell r="G26">
            <v>47</v>
          </cell>
          <cell r="H26">
            <v>12.24</v>
          </cell>
          <cell r="J26">
            <v>28.8</v>
          </cell>
          <cell r="K26">
            <v>0</v>
          </cell>
        </row>
        <row r="27">
          <cell r="B27">
            <v>26.287499999999994</v>
          </cell>
          <cell r="C27">
            <v>32.299999999999997</v>
          </cell>
          <cell r="D27">
            <v>22.3</v>
          </cell>
          <cell r="E27">
            <v>71.541666666666671</v>
          </cell>
          <cell r="F27">
            <v>93</v>
          </cell>
          <cell r="G27">
            <v>50</v>
          </cell>
          <cell r="H27">
            <v>25.2</v>
          </cell>
          <cell r="J27">
            <v>55.440000000000005</v>
          </cell>
          <cell r="K27">
            <v>0.4</v>
          </cell>
        </row>
        <row r="28">
          <cell r="B28">
            <v>25.733333333333331</v>
          </cell>
          <cell r="C28">
            <v>34</v>
          </cell>
          <cell r="D28">
            <v>19.7</v>
          </cell>
          <cell r="E28">
            <v>73.333333333333329</v>
          </cell>
          <cell r="F28">
            <v>99</v>
          </cell>
          <cell r="G28">
            <v>40</v>
          </cell>
          <cell r="H28">
            <v>17.64</v>
          </cell>
          <cell r="J28">
            <v>34.56</v>
          </cell>
          <cell r="K28">
            <v>0.2</v>
          </cell>
        </row>
        <row r="29">
          <cell r="B29">
            <v>27.991304347826091</v>
          </cell>
          <cell r="C29">
            <v>35.6</v>
          </cell>
          <cell r="D29">
            <v>21.7</v>
          </cell>
          <cell r="E29">
            <v>60.652173913043477</v>
          </cell>
          <cell r="F29">
            <v>84</v>
          </cell>
          <cell r="G29">
            <v>34</v>
          </cell>
          <cell r="H29">
            <v>33.119999999999997</v>
          </cell>
          <cell r="J29">
            <v>62.639999999999993</v>
          </cell>
          <cell r="K29">
            <v>0</v>
          </cell>
        </row>
        <row r="30">
          <cell r="B30">
            <v>23.904166666666665</v>
          </cell>
          <cell r="C30">
            <v>32.200000000000003</v>
          </cell>
          <cell r="D30">
            <v>19.3</v>
          </cell>
          <cell r="E30">
            <v>80.5</v>
          </cell>
          <cell r="F30">
            <v>98</v>
          </cell>
          <cell r="G30">
            <v>53</v>
          </cell>
          <cell r="H30">
            <v>16.920000000000002</v>
          </cell>
          <cell r="J30">
            <v>59.4</v>
          </cell>
          <cell r="K30">
            <v>15.4</v>
          </cell>
        </row>
        <row r="31">
          <cell r="B31">
            <v>23.454166666666666</v>
          </cell>
          <cell r="C31">
            <v>31.4</v>
          </cell>
          <cell r="D31">
            <v>20.7</v>
          </cell>
          <cell r="E31">
            <v>85.75</v>
          </cell>
          <cell r="F31">
            <v>99</v>
          </cell>
          <cell r="G31">
            <v>62</v>
          </cell>
          <cell r="H31">
            <v>15.840000000000002</v>
          </cell>
          <cell r="J31">
            <v>64.8</v>
          </cell>
          <cell r="K31">
            <v>56.199999999999996</v>
          </cell>
        </row>
        <row r="32">
          <cell r="B32">
            <v>23.708333333333339</v>
          </cell>
          <cell r="C32">
            <v>31.2</v>
          </cell>
          <cell r="D32">
            <v>19.3</v>
          </cell>
          <cell r="E32">
            <v>82.791666666666671</v>
          </cell>
          <cell r="F32">
            <v>99</v>
          </cell>
          <cell r="G32">
            <v>42</v>
          </cell>
          <cell r="H32">
            <v>20.88</v>
          </cell>
          <cell r="J32">
            <v>44.64</v>
          </cell>
          <cell r="K32">
            <v>11.6</v>
          </cell>
        </row>
        <row r="33">
          <cell r="B33">
            <v>24.333333333333329</v>
          </cell>
          <cell r="C33">
            <v>28.6</v>
          </cell>
          <cell r="D33">
            <v>22.1</v>
          </cell>
          <cell r="E33">
            <v>74.833333333333329</v>
          </cell>
          <cell r="F33">
            <v>91</v>
          </cell>
          <cell r="G33">
            <v>54</v>
          </cell>
          <cell r="H33">
            <v>17.64</v>
          </cell>
          <cell r="J33">
            <v>39.6</v>
          </cell>
          <cell r="K33">
            <v>0</v>
          </cell>
        </row>
        <row r="34">
          <cell r="B34">
            <v>26.066666666666674</v>
          </cell>
          <cell r="C34">
            <v>31.1</v>
          </cell>
          <cell r="D34">
            <v>21.8</v>
          </cell>
          <cell r="E34">
            <v>71</v>
          </cell>
          <cell r="F34">
            <v>88</v>
          </cell>
          <cell r="G34">
            <v>50</v>
          </cell>
          <cell r="H34">
            <v>13.32</v>
          </cell>
          <cell r="J34">
            <v>29.16</v>
          </cell>
          <cell r="K34">
            <v>0</v>
          </cell>
        </row>
        <row r="35">
          <cell r="B35">
            <v>25.700000000000003</v>
          </cell>
          <cell r="C35">
            <v>31.6</v>
          </cell>
          <cell r="D35">
            <v>21</v>
          </cell>
          <cell r="E35">
            <v>72.875</v>
          </cell>
          <cell r="F35">
            <v>97</v>
          </cell>
          <cell r="G35">
            <v>45</v>
          </cell>
          <cell r="H35">
            <v>15.120000000000001</v>
          </cell>
          <cell r="J35">
            <v>37.440000000000005</v>
          </cell>
          <cell r="K3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b">
            <v>0</v>
          </cell>
        </row>
        <row r="35">
          <cell r="I35" t="b">
            <v>0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  <sheetName val="BoletimChapadãoDoSul_2024 (GO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b">
            <v>0</v>
          </cell>
        </row>
        <row r="35">
          <cell r="I35" t="b">
            <v>0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25.354166666666661</v>
          </cell>
          <cell r="C5">
            <v>32</v>
          </cell>
          <cell r="D5">
            <v>20.399999999999999</v>
          </cell>
          <cell r="E5">
            <v>76.041666666666671</v>
          </cell>
          <cell r="F5">
            <v>92</v>
          </cell>
          <cell r="G5">
            <v>49</v>
          </cell>
          <cell r="H5">
            <v>23.040000000000003</v>
          </cell>
          <cell r="J5">
            <v>51.84</v>
          </cell>
          <cell r="K5">
            <v>0</v>
          </cell>
        </row>
        <row r="6">
          <cell r="B6">
            <v>25.308695652173913</v>
          </cell>
          <cell r="C6">
            <v>30.6</v>
          </cell>
          <cell r="D6">
            <v>20.7</v>
          </cell>
          <cell r="E6">
            <v>83</v>
          </cell>
          <cell r="F6">
            <v>100</v>
          </cell>
          <cell r="G6">
            <v>63</v>
          </cell>
          <cell r="H6">
            <v>19.079999999999998</v>
          </cell>
          <cell r="J6">
            <v>37.080000000000005</v>
          </cell>
          <cell r="K6">
            <v>0</v>
          </cell>
        </row>
        <row r="7">
          <cell r="B7">
            <v>24.133333333333336</v>
          </cell>
          <cell r="C7">
            <v>29.8</v>
          </cell>
          <cell r="D7">
            <v>20.3</v>
          </cell>
          <cell r="E7">
            <v>89.375</v>
          </cell>
          <cell r="F7">
            <v>100</v>
          </cell>
          <cell r="G7">
            <v>67</v>
          </cell>
          <cell r="H7">
            <v>16.559999999999999</v>
          </cell>
          <cell r="J7">
            <v>31.319999999999997</v>
          </cell>
          <cell r="K7">
            <v>2</v>
          </cell>
        </row>
        <row r="8">
          <cell r="B8">
            <v>24.408333333333335</v>
          </cell>
          <cell r="C8">
            <v>32.700000000000003</v>
          </cell>
          <cell r="D8">
            <v>20.9</v>
          </cell>
          <cell r="E8">
            <v>88.791666666666671</v>
          </cell>
          <cell r="F8">
            <v>100</v>
          </cell>
          <cell r="G8">
            <v>45</v>
          </cell>
          <cell r="H8">
            <v>18.720000000000002</v>
          </cell>
          <cell r="J8">
            <v>70.92</v>
          </cell>
          <cell r="K8">
            <v>26.799999999999997</v>
          </cell>
        </row>
        <row r="9">
          <cell r="B9">
            <v>25.037499999999998</v>
          </cell>
          <cell r="C9">
            <v>32.299999999999997</v>
          </cell>
          <cell r="D9">
            <v>20.9</v>
          </cell>
          <cell r="E9">
            <v>84.458333333333329</v>
          </cell>
          <cell r="F9">
            <v>100</v>
          </cell>
          <cell r="G9">
            <v>48</v>
          </cell>
          <cell r="H9">
            <v>13.32</v>
          </cell>
          <cell r="J9">
            <v>33.480000000000004</v>
          </cell>
          <cell r="K9">
            <v>0.2</v>
          </cell>
        </row>
        <row r="10">
          <cell r="B10">
            <v>26.125</v>
          </cell>
          <cell r="C10">
            <v>32.9</v>
          </cell>
          <cell r="D10">
            <v>21.6</v>
          </cell>
          <cell r="E10">
            <v>80.416666666666671</v>
          </cell>
          <cell r="F10">
            <v>100</v>
          </cell>
          <cell r="G10">
            <v>40</v>
          </cell>
          <cell r="H10">
            <v>12.6</v>
          </cell>
          <cell r="J10">
            <v>29.52</v>
          </cell>
          <cell r="K10">
            <v>0</v>
          </cell>
        </row>
        <row r="11">
          <cell r="B11">
            <v>26.595833333333331</v>
          </cell>
          <cell r="C11">
            <v>33</v>
          </cell>
          <cell r="D11">
            <v>21.8</v>
          </cell>
          <cell r="E11">
            <v>79.25</v>
          </cell>
          <cell r="F11">
            <v>100</v>
          </cell>
          <cell r="G11">
            <v>43</v>
          </cell>
          <cell r="H11">
            <v>11.879999999999999</v>
          </cell>
          <cell r="J11">
            <v>30.6</v>
          </cell>
          <cell r="K11">
            <v>0</v>
          </cell>
        </row>
        <row r="12">
          <cell r="B12">
            <v>25.579166666666666</v>
          </cell>
          <cell r="C12">
            <v>32.4</v>
          </cell>
          <cell r="D12">
            <v>21.3</v>
          </cell>
          <cell r="E12">
            <v>80.916666666666671</v>
          </cell>
          <cell r="F12">
            <v>100</v>
          </cell>
          <cell r="G12">
            <v>45</v>
          </cell>
          <cell r="H12">
            <v>14.04</v>
          </cell>
          <cell r="J12">
            <v>25.92</v>
          </cell>
          <cell r="K12">
            <v>0</v>
          </cell>
        </row>
        <row r="13">
          <cell r="B13">
            <v>26.045833333333338</v>
          </cell>
          <cell r="C13">
            <v>33</v>
          </cell>
          <cell r="D13">
            <v>21.2</v>
          </cell>
          <cell r="E13">
            <v>80.541666666666671</v>
          </cell>
          <cell r="F13">
            <v>100</v>
          </cell>
          <cell r="G13">
            <v>49</v>
          </cell>
          <cell r="H13">
            <v>14.04</v>
          </cell>
          <cell r="J13">
            <v>28.8</v>
          </cell>
          <cell r="K13">
            <v>0</v>
          </cell>
        </row>
        <row r="14">
          <cell r="B14">
            <v>26.004166666666674</v>
          </cell>
          <cell r="C14">
            <v>34.5</v>
          </cell>
          <cell r="D14">
            <v>20.9</v>
          </cell>
          <cell r="E14">
            <v>78.083333333333329</v>
          </cell>
          <cell r="F14">
            <v>99</v>
          </cell>
          <cell r="G14">
            <v>46</v>
          </cell>
          <cell r="H14">
            <v>23.400000000000002</v>
          </cell>
          <cell r="J14">
            <v>39.6</v>
          </cell>
          <cell r="K14">
            <v>0</v>
          </cell>
        </row>
        <row r="15">
          <cell r="B15">
            <v>25.0625</v>
          </cell>
          <cell r="C15">
            <v>31.6</v>
          </cell>
          <cell r="D15">
            <v>21</v>
          </cell>
          <cell r="E15">
            <v>81.916666666666671</v>
          </cell>
          <cell r="F15">
            <v>100</v>
          </cell>
          <cell r="G15">
            <v>59</v>
          </cell>
          <cell r="H15">
            <v>19.079999999999998</v>
          </cell>
          <cell r="J15">
            <v>39.96</v>
          </cell>
          <cell r="K15">
            <v>2.8000000000000003</v>
          </cell>
        </row>
        <row r="16">
          <cell r="B16">
            <v>25.341666666666672</v>
          </cell>
          <cell r="C16">
            <v>32.1</v>
          </cell>
          <cell r="D16">
            <v>20.6</v>
          </cell>
          <cell r="E16">
            <v>77.5</v>
          </cell>
          <cell r="F16">
            <v>100</v>
          </cell>
          <cell r="G16">
            <v>50</v>
          </cell>
          <cell r="H16">
            <v>16.559999999999999</v>
          </cell>
          <cell r="J16">
            <v>40.680000000000007</v>
          </cell>
          <cell r="K16">
            <v>0.2</v>
          </cell>
        </row>
        <row r="17">
          <cell r="B17">
            <v>23.987499999999997</v>
          </cell>
          <cell r="C17">
            <v>32</v>
          </cell>
          <cell r="D17">
            <v>21.2</v>
          </cell>
          <cell r="E17">
            <v>87.5</v>
          </cell>
          <cell r="F17">
            <v>100</v>
          </cell>
          <cell r="G17">
            <v>51</v>
          </cell>
          <cell r="H17">
            <v>20.16</v>
          </cell>
          <cell r="J17">
            <v>42.84</v>
          </cell>
          <cell r="K17">
            <v>2.4000000000000004</v>
          </cell>
        </row>
        <row r="18">
          <cell r="B18">
            <v>23.929166666666664</v>
          </cell>
          <cell r="C18">
            <v>31.7</v>
          </cell>
          <cell r="D18">
            <v>20.3</v>
          </cell>
          <cell r="E18">
            <v>87.666666666666671</v>
          </cell>
          <cell r="F18">
            <v>100</v>
          </cell>
          <cell r="G18">
            <v>50</v>
          </cell>
          <cell r="H18">
            <v>17.64</v>
          </cell>
          <cell r="J18">
            <v>40.680000000000007</v>
          </cell>
          <cell r="K18">
            <v>12.6</v>
          </cell>
        </row>
        <row r="19">
          <cell r="B19">
            <v>25.529166666666665</v>
          </cell>
          <cell r="C19">
            <v>32.4</v>
          </cell>
          <cell r="D19">
            <v>20</v>
          </cell>
          <cell r="E19">
            <v>77.833333333333329</v>
          </cell>
          <cell r="F19">
            <v>100</v>
          </cell>
          <cell r="G19">
            <v>41</v>
          </cell>
          <cell r="H19">
            <v>14.4</v>
          </cell>
          <cell r="J19">
            <v>22.68</v>
          </cell>
          <cell r="K19">
            <v>0</v>
          </cell>
        </row>
        <row r="20">
          <cell r="B20">
            <v>25.878260869565214</v>
          </cell>
          <cell r="C20">
            <v>33.799999999999997</v>
          </cell>
          <cell r="D20">
            <v>19.899999999999999</v>
          </cell>
          <cell r="E20">
            <v>73.608695652173907</v>
          </cell>
          <cell r="F20">
            <v>99</v>
          </cell>
          <cell r="G20">
            <v>40</v>
          </cell>
          <cell r="H20">
            <v>12.96</v>
          </cell>
          <cell r="J20">
            <v>22.68</v>
          </cell>
          <cell r="K20">
            <v>0</v>
          </cell>
        </row>
        <row r="21">
          <cell r="B21">
            <v>24.020833333333339</v>
          </cell>
          <cell r="C21">
            <v>32</v>
          </cell>
          <cell r="D21">
            <v>20.399999999999999</v>
          </cell>
          <cell r="E21">
            <v>88.958333333333329</v>
          </cell>
          <cell r="F21">
            <v>100</v>
          </cell>
          <cell r="G21">
            <v>57</v>
          </cell>
          <cell r="H21">
            <v>13.32</v>
          </cell>
          <cell r="J21">
            <v>28.8</v>
          </cell>
          <cell r="K21">
            <v>24.8</v>
          </cell>
        </row>
        <row r="22">
          <cell r="B22">
            <v>22.447826086956525</v>
          </cell>
          <cell r="C22">
            <v>25.7</v>
          </cell>
          <cell r="D22">
            <v>20.9</v>
          </cell>
          <cell r="E22">
            <v>96.739130434782609</v>
          </cell>
          <cell r="F22">
            <v>100</v>
          </cell>
          <cell r="G22">
            <v>79</v>
          </cell>
          <cell r="H22">
            <v>19.440000000000001</v>
          </cell>
          <cell r="J22">
            <v>36.36</v>
          </cell>
          <cell r="K22">
            <v>66</v>
          </cell>
        </row>
        <row r="23">
          <cell r="B23">
            <v>23.945833333333336</v>
          </cell>
          <cell r="C23">
            <v>28.8</v>
          </cell>
          <cell r="D23">
            <v>21.1</v>
          </cell>
          <cell r="E23">
            <v>90.208333333333329</v>
          </cell>
          <cell r="F23">
            <v>100</v>
          </cell>
          <cell r="G23">
            <v>70</v>
          </cell>
          <cell r="H23">
            <v>18</v>
          </cell>
          <cell r="J23">
            <v>34.200000000000003</v>
          </cell>
          <cell r="K23">
            <v>3.0000000000000004</v>
          </cell>
        </row>
        <row r="24">
          <cell r="B24">
            <v>24.495833333333337</v>
          </cell>
          <cell r="C24">
            <v>29.9</v>
          </cell>
          <cell r="D24">
            <v>20.3</v>
          </cell>
          <cell r="E24">
            <v>86.5</v>
          </cell>
          <cell r="F24">
            <v>100</v>
          </cell>
          <cell r="G24">
            <v>61</v>
          </cell>
          <cell r="H24">
            <v>17.28</v>
          </cell>
          <cell r="J24">
            <v>32.04</v>
          </cell>
          <cell r="K24">
            <v>0.2</v>
          </cell>
        </row>
        <row r="25">
          <cell r="B25">
            <v>24.717391304347831</v>
          </cell>
          <cell r="C25">
            <v>30.3</v>
          </cell>
          <cell r="D25">
            <v>21</v>
          </cell>
          <cell r="E25">
            <v>83.347826086956516</v>
          </cell>
          <cell r="F25">
            <v>100</v>
          </cell>
          <cell r="G25">
            <v>56</v>
          </cell>
          <cell r="H25">
            <v>15.120000000000001</v>
          </cell>
          <cell r="J25">
            <v>29.880000000000003</v>
          </cell>
          <cell r="K25">
            <v>0</v>
          </cell>
        </row>
        <row r="26">
          <cell r="B26">
            <v>24.541666666666668</v>
          </cell>
          <cell r="C26">
            <v>31.3</v>
          </cell>
          <cell r="D26">
            <v>20.6</v>
          </cell>
          <cell r="E26">
            <v>86.291666666666671</v>
          </cell>
          <cell r="F26">
            <v>100</v>
          </cell>
          <cell r="G26">
            <v>58</v>
          </cell>
          <cell r="H26">
            <v>13.32</v>
          </cell>
          <cell r="J26">
            <v>36</v>
          </cell>
          <cell r="K26">
            <v>13.2</v>
          </cell>
        </row>
        <row r="27">
          <cell r="B27">
            <v>24.6875</v>
          </cell>
          <cell r="C27">
            <v>31.6</v>
          </cell>
          <cell r="D27">
            <v>21.7</v>
          </cell>
          <cell r="E27">
            <v>85.125</v>
          </cell>
          <cell r="F27">
            <v>100</v>
          </cell>
          <cell r="G27">
            <v>61</v>
          </cell>
          <cell r="H27">
            <v>16.559999999999999</v>
          </cell>
          <cell r="J27">
            <v>39.24</v>
          </cell>
          <cell r="K27">
            <v>0</v>
          </cell>
        </row>
        <row r="28">
          <cell r="B28">
            <v>25.620833333333323</v>
          </cell>
          <cell r="C28">
            <v>33.6</v>
          </cell>
          <cell r="D28">
            <v>19.3</v>
          </cell>
          <cell r="E28">
            <v>79.625</v>
          </cell>
          <cell r="F28">
            <v>100</v>
          </cell>
          <cell r="G28">
            <v>43</v>
          </cell>
          <cell r="H28">
            <v>17.64</v>
          </cell>
          <cell r="J28">
            <v>30.6</v>
          </cell>
          <cell r="K28">
            <v>0</v>
          </cell>
        </row>
        <row r="29">
          <cell r="B29">
            <v>27.000000000000004</v>
          </cell>
          <cell r="C29">
            <v>34.200000000000003</v>
          </cell>
          <cell r="D29">
            <v>21.8</v>
          </cell>
          <cell r="E29">
            <v>75.125</v>
          </cell>
          <cell r="F29">
            <v>100</v>
          </cell>
          <cell r="G29">
            <v>42</v>
          </cell>
          <cell r="H29">
            <v>13.68</v>
          </cell>
          <cell r="J29">
            <v>25.56</v>
          </cell>
          <cell r="K29">
            <v>0</v>
          </cell>
        </row>
        <row r="30">
          <cell r="B30">
            <v>25.520833333333332</v>
          </cell>
          <cell r="C30">
            <v>33.5</v>
          </cell>
          <cell r="D30">
            <v>21.1</v>
          </cell>
          <cell r="E30">
            <v>83.291666666666671</v>
          </cell>
          <cell r="F30">
            <v>100</v>
          </cell>
          <cell r="G30">
            <v>48</v>
          </cell>
          <cell r="H30">
            <v>26.28</v>
          </cell>
          <cell r="J30">
            <v>51.84</v>
          </cell>
          <cell r="K30">
            <v>7.6000000000000014</v>
          </cell>
        </row>
        <row r="31">
          <cell r="B31">
            <v>24.970833333333328</v>
          </cell>
          <cell r="C31">
            <v>31.1</v>
          </cell>
          <cell r="D31">
            <v>21</v>
          </cell>
          <cell r="E31">
            <v>85.958333333333329</v>
          </cell>
          <cell r="F31">
            <v>100</v>
          </cell>
          <cell r="G31">
            <v>60</v>
          </cell>
          <cell r="H31">
            <v>20.16</v>
          </cell>
          <cell r="J31">
            <v>35.64</v>
          </cell>
          <cell r="K31">
            <v>1.4000000000000001</v>
          </cell>
        </row>
        <row r="32">
          <cell r="B32">
            <v>25.591666666666669</v>
          </cell>
          <cell r="C32">
            <v>31.9</v>
          </cell>
          <cell r="D32">
            <v>21.4</v>
          </cell>
          <cell r="E32">
            <v>83.166666666666671</v>
          </cell>
          <cell r="F32">
            <v>100</v>
          </cell>
          <cell r="G32">
            <v>56</v>
          </cell>
          <cell r="H32">
            <v>19.079999999999998</v>
          </cell>
          <cell r="J32">
            <v>43.2</v>
          </cell>
          <cell r="K32">
            <v>4.4000000000000004</v>
          </cell>
        </row>
        <row r="33">
          <cell r="B33">
            <v>24.254166666666666</v>
          </cell>
          <cell r="C33">
            <v>31.7</v>
          </cell>
          <cell r="D33">
            <v>21.2</v>
          </cell>
          <cell r="E33">
            <v>87.333333333333329</v>
          </cell>
          <cell r="F33">
            <v>99</v>
          </cell>
          <cell r="G33">
            <v>57</v>
          </cell>
          <cell r="H33">
            <v>20.16</v>
          </cell>
          <cell r="J33">
            <v>48.6</v>
          </cell>
          <cell r="K33">
            <v>0.2</v>
          </cell>
        </row>
        <row r="34">
          <cell r="B34">
            <v>24.408333333333335</v>
          </cell>
          <cell r="C34">
            <v>31.6</v>
          </cell>
          <cell r="D34">
            <v>19.899999999999999</v>
          </cell>
          <cell r="E34">
            <v>87.458333333333329</v>
          </cell>
          <cell r="F34">
            <v>100</v>
          </cell>
          <cell r="G34">
            <v>56</v>
          </cell>
          <cell r="H34">
            <v>14.76</v>
          </cell>
          <cell r="J34">
            <v>31.319999999999997</v>
          </cell>
          <cell r="K34">
            <v>6.4</v>
          </cell>
        </row>
        <row r="35">
          <cell r="B35">
            <v>24</v>
          </cell>
          <cell r="C35">
            <v>30.4</v>
          </cell>
          <cell r="D35">
            <v>20.5</v>
          </cell>
          <cell r="E35">
            <v>87.695652173913047</v>
          </cell>
          <cell r="F35">
            <v>100</v>
          </cell>
          <cell r="G35">
            <v>65</v>
          </cell>
          <cell r="H35">
            <v>15.120000000000001</v>
          </cell>
          <cell r="J35">
            <v>34.56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26.808333333333326</v>
          </cell>
          <cell r="C5">
            <v>34.6</v>
          </cell>
          <cell r="D5">
            <v>21.2</v>
          </cell>
          <cell r="E5">
            <v>71.652173913043484</v>
          </cell>
          <cell r="F5">
            <v>100</v>
          </cell>
          <cell r="G5">
            <v>37</v>
          </cell>
          <cell r="H5">
            <v>23.040000000000003</v>
          </cell>
          <cell r="J5">
            <v>46.080000000000005</v>
          </cell>
          <cell r="K5">
            <v>24.2</v>
          </cell>
        </row>
        <row r="6">
          <cell r="B6">
            <v>24.929166666666664</v>
          </cell>
          <cell r="C6">
            <v>33.700000000000003</v>
          </cell>
          <cell r="D6">
            <v>20.8</v>
          </cell>
          <cell r="E6">
            <v>73.421052631578945</v>
          </cell>
          <cell r="F6">
            <v>100</v>
          </cell>
          <cell r="G6">
            <v>45</v>
          </cell>
          <cell r="H6">
            <v>15.48</v>
          </cell>
          <cell r="J6">
            <v>36.72</v>
          </cell>
          <cell r="K6">
            <v>0</v>
          </cell>
        </row>
        <row r="7">
          <cell r="B7">
            <v>26.599999999999998</v>
          </cell>
          <cell r="C7">
            <v>33.9</v>
          </cell>
          <cell r="D7">
            <v>21.6</v>
          </cell>
          <cell r="E7">
            <v>67.222222222222229</v>
          </cell>
          <cell r="F7">
            <v>100</v>
          </cell>
          <cell r="G7">
            <v>41</v>
          </cell>
          <cell r="H7">
            <v>10.44</v>
          </cell>
          <cell r="J7">
            <v>21.240000000000002</v>
          </cell>
          <cell r="K7">
            <v>0</v>
          </cell>
        </row>
        <row r="8">
          <cell r="B8">
            <v>27.570833333333329</v>
          </cell>
          <cell r="C8">
            <v>34.200000000000003</v>
          </cell>
          <cell r="D8">
            <v>22.1</v>
          </cell>
          <cell r="E8">
            <v>63.61904761904762</v>
          </cell>
          <cell r="F8">
            <v>100</v>
          </cell>
          <cell r="G8">
            <v>33</v>
          </cell>
          <cell r="H8">
            <v>19.079999999999998</v>
          </cell>
          <cell r="J8">
            <v>33.480000000000004</v>
          </cell>
          <cell r="K8">
            <v>0</v>
          </cell>
        </row>
        <row r="9">
          <cell r="B9">
            <v>27.133333333333336</v>
          </cell>
          <cell r="C9">
            <v>34.5</v>
          </cell>
          <cell r="D9">
            <v>20</v>
          </cell>
          <cell r="E9">
            <v>49.791666666666664</v>
          </cell>
          <cell r="F9">
            <v>77</v>
          </cell>
          <cell r="G9">
            <v>23</v>
          </cell>
          <cell r="H9">
            <v>14.04</v>
          </cell>
          <cell r="J9">
            <v>26.28</v>
          </cell>
          <cell r="K9">
            <v>0</v>
          </cell>
        </row>
        <row r="10">
          <cell r="B10">
            <v>27.470833333333331</v>
          </cell>
          <cell r="C10">
            <v>35.200000000000003</v>
          </cell>
          <cell r="D10">
            <v>19.100000000000001</v>
          </cell>
          <cell r="E10">
            <v>46.125</v>
          </cell>
          <cell r="F10">
            <v>81</v>
          </cell>
          <cell r="G10">
            <v>21</v>
          </cell>
          <cell r="H10">
            <v>20.52</v>
          </cell>
          <cell r="J10">
            <v>33.840000000000003</v>
          </cell>
          <cell r="K10">
            <v>0</v>
          </cell>
        </row>
        <row r="11">
          <cell r="B11">
            <v>27.412499999999998</v>
          </cell>
          <cell r="C11">
            <v>35.6</v>
          </cell>
          <cell r="D11">
            <v>19.7</v>
          </cell>
          <cell r="E11">
            <v>43.291666666666664</v>
          </cell>
          <cell r="F11">
            <v>73</v>
          </cell>
          <cell r="G11">
            <v>22</v>
          </cell>
          <cell r="H11">
            <v>15.48</v>
          </cell>
          <cell r="J11">
            <v>25.92</v>
          </cell>
          <cell r="K11">
            <v>0</v>
          </cell>
        </row>
        <row r="12">
          <cell r="B12">
            <v>27.958333333333332</v>
          </cell>
          <cell r="C12">
            <v>35.700000000000003</v>
          </cell>
          <cell r="D12">
            <v>20.9</v>
          </cell>
          <cell r="E12">
            <v>50.916666666666664</v>
          </cell>
          <cell r="F12">
            <v>78</v>
          </cell>
          <cell r="G12">
            <v>27</v>
          </cell>
          <cell r="H12">
            <v>13.32</v>
          </cell>
          <cell r="J12">
            <v>30.6</v>
          </cell>
          <cell r="K12">
            <v>0</v>
          </cell>
        </row>
        <row r="13">
          <cell r="B13">
            <v>27.604166666666668</v>
          </cell>
          <cell r="C13">
            <v>34.6</v>
          </cell>
          <cell r="D13">
            <v>22.8</v>
          </cell>
          <cell r="E13">
            <v>60.958333333333336</v>
          </cell>
          <cell r="F13">
            <v>83</v>
          </cell>
          <cell r="G13">
            <v>41</v>
          </cell>
          <cell r="H13">
            <v>20.16</v>
          </cell>
          <cell r="J13">
            <v>33.840000000000003</v>
          </cell>
          <cell r="K13">
            <v>2.8</v>
          </cell>
        </row>
        <row r="14">
          <cell r="B14">
            <v>27.637499999999999</v>
          </cell>
          <cell r="C14">
            <v>34.200000000000003</v>
          </cell>
          <cell r="D14">
            <v>22</v>
          </cell>
          <cell r="E14">
            <v>60.708333333333336</v>
          </cell>
          <cell r="F14">
            <v>85</v>
          </cell>
          <cell r="G14">
            <v>32</v>
          </cell>
          <cell r="H14">
            <v>17.28</v>
          </cell>
          <cell r="J14">
            <v>29.52</v>
          </cell>
          <cell r="K14">
            <v>0</v>
          </cell>
        </row>
        <row r="15">
          <cell r="B15">
            <v>28.9375</v>
          </cell>
          <cell r="C15">
            <v>37.1</v>
          </cell>
          <cell r="D15">
            <v>22.4</v>
          </cell>
          <cell r="E15">
            <v>57.083333333333336</v>
          </cell>
          <cell r="F15">
            <v>100</v>
          </cell>
          <cell r="G15">
            <v>30</v>
          </cell>
          <cell r="H15">
            <v>16.2</v>
          </cell>
          <cell r="J15">
            <v>42.12</v>
          </cell>
          <cell r="K15">
            <v>6.6</v>
          </cell>
        </row>
        <row r="16">
          <cell r="B16">
            <v>26.145833333333339</v>
          </cell>
          <cell r="C16">
            <v>31.8</v>
          </cell>
          <cell r="D16">
            <v>22.2</v>
          </cell>
          <cell r="E16">
            <v>72.421052631578945</v>
          </cell>
          <cell r="F16">
            <v>100</v>
          </cell>
          <cell r="G16">
            <v>49</v>
          </cell>
          <cell r="H16">
            <v>14.4</v>
          </cell>
          <cell r="J16">
            <v>31.319999999999997</v>
          </cell>
          <cell r="K16">
            <v>0</v>
          </cell>
        </row>
        <row r="17">
          <cell r="B17">
            <v>26.595833333333331</v>
          </cell>
          <cell r="C17">
            <v>32.700000000000003</v>
          </cell>
          <cell r="D17">
            <v>20.6</v>
          </cell>
          <cell r="E17">
            <v>62.875</v>
          </cell>
          <cell r="F17">
            <v>83</v>
          </cell>
          <cell r="G17">
            <v>34</v>
          </cell>
          <cell r="H17">
            <v>20.88</v>
          </cell>
          <cell r="J17">
            <v>35.64</v>
          </cell>
          <cell r="K17">
            <v>0</v>
          </cell>
        </row>
        <row r="18">
          <cell r="B18">
            <v>27.529166666666669</v>
          </cell>
          <cell r="C18">
            <v>33.5</v>
          </cell>
          <cell r="D18">
            <v>21.8</v>
          </cell>
          <cell r="E18">
            <v>50.125</v>
          </cell>
          <cell r="F18">
            <v>70</v>
          </cell>
          <cell r="G18">
            <v>27</v>
          </cell>
          <cell r="H18">
            <v>17.28</v>
          </cell>
          <cell r="J18">
            <v>27.720000000000002</v>
          </cell>
          <cell r="K18">
            <v>0</v>
          </cell>
        </row>
        <row r="19">
          <cell r="B19">
            <v>27.6875</v>
          </cell>
          <cell r="C19">
            <v>34.299999999999997</v>
          </cell>
          <cell r="D19">
            <v>20.9</v>
          </cell>
          <cell r="E19">
            <v>47.333333333333336</v>
          </cell>
          <cell r="F19">
            <v>70</v>
          </cell>
          <cell r="G19">
            <v>28</v>
          </cell>
          <cell r="H19">
            <v>20.16</v>
          </cell>
          <cell r="J19">
            <v>34.200000000000003</v>
          </cell>
          <cell r="K19">
            <v>0</v>
          </cell>
        </row>
        <row r="20">
          <cell r="B20">
            <v>28.208333333333339</v>
          </cell>
          <cell r="C20">
            <v>34.700000000000003</v>
          </cell>
          <cell r="D20">
            <v>23.1</v>
          </cell>
          <cell r="E20">
            <v>61.166666666666664</v>
          </cell>
          <cell r="F20">
            <v>92</v>
          </cell>
          <cell r="G20">
            <v>36</v>
          </cell>
          <cell r="H20">
            <v>19.079999999999998</v>
          </cell>
          <cell r="J20">
            <v>36.36</v>
          </cell>
          <cell r="K20">
            <v>0</v>
          </cell>
        </row>
        <row r="21">
          <cell r="B21">
            <v>26.483333333333331</v>
          </cell>
          <cell r="C21">
            <v>32.1</v>
          </cell>
          <cell r="D21">
            <v>23.7</v>
          </cell>
          <cell r="E21">
            <v>73.1875</v>
          </cell>
          <cell r="F21">
            <v>100</v>
          </cell>
          <cell r="G21">
            <v>50</v>
          </cell>
          <cell r="H21">
            <v>17.28</v>
          </cell>
          <cell r="J21">
            <v>30.6</v>
          </cell>
          <cell r="K21">
            <v>3.1999999999999997</v>
          </cell>
        </row>
        <row r="22">
          <cell r="B22">
            <v>26.170833333333334</v>
          </cell>
          <cell r="C22">
            <v>33.5</v>
          </cell>
          <cell r="D22">
            <v>23.7</v>
          </cell>
          <cell r="E22">
            <v>78.235294117647058</v>
          </cell>
          <cell r="F22">
            <v>100</v>
          </cell>
          <cell r="G22">
            <v>44</v>
          </cell>
          <cell r="H22">
            <v>20.16</v>
          </cell>
          <cell r="J22">
            <v>43.56</v>
          </cell>
          <cell r="K22">
            <v>0.2</v>
          </cell>
        </row>
        <row r="23">
          <cell r="B23">
            <v>26.566666666666666</v>
          </cell>
          <cell r="C23">
            <v>35</v>
          </cell>
          <cell r="D23">
            <v>22.4</v>
          </cell>
          <cell r="E23">
            <v>63.46153846153846</v>
          </cell>
          <cell r="F23">
            <v>88</v>
          </cell>
          <cell r="G23">
            <v>40</v>
          </cell>
          <cell r="H23">
            <v>15.840000000000002</v>
          </cell>
          <cell r="J23">
            <v>38.159999999999997</v>
          </cell>
          <cell r="K23">
            <v>1.5999999999999999</v>
          </cell>
        </row>
        <row r="24">
          <cell r="B24">
            <v>27.641666666666666</v>
          </cell>
          <cell r="C24">
            <v>35</v>
          </cell>
          <cell r="D24">
            <v>22.1</v>
          </cell>
          <cell r="E24">
            <v>67.849999999999994</v>
          </cell>
          <cell r="F24">
            <v>100</v>
          </cell>
          <cell r="G24">
            <v>37</v>
          </cell>
          <cell r="H24">
            <v>19.079999999999998</v>
          </cell>
          <cell r="J24">
            <v>38.519999999999996</v>
          </cell>
          <cell r="K24">
            <v>0.4</v>
          </cell>
        </row>
        <row r="25">
          <cell r="B25">
            <v>27.791666666666668</v>
          </cell>
          <cell r="C25">
            <v>35.799999999999997</v>
          </cell>
          <cell r="D25">
            <v>22.9</v>
          </cell>
          <cell r="E25">
            <v>66.347826086956516</v>
          </cell>
          <cell r="F25">
            <v>93</v>
          </cell>
          <cell r="G25">
            <v>32</v>
          </cell>
          <cell r="H25">
            <v>16.559999999999999</v>
          </cell>
          <cell r="J25">
            <v>37.440000000000005</v>
          </cell>
          <cell r="K25">
            <v>0</v>
          </cell>
        </row>
        <row r="26">
          <cell r="B26">
            <v>27.624999999999996</v>
          </cell>
          <cell r="C26">
            <v>35.5</v>
          </cell>
          <cell r="D26">
            <v>23.3</v>
          </cell>
          <cell r="E26">
            <v>69.791666666666671</v>
          </cell>
          <cell r="F26">
            <v>97</v>
          </cell>
          <cell r="G26">
            <v>34</v>
          </cell>
          <cell r="H26">
            <v>15.840000000000002</v>
          </cell>
          <cell r="J26">
            <v>30.240000000000002</v>
          </cell>
          <cell r="K26">
            <v>0</v>
          </cell>
        </row>
        <row r="27">
          <cell r="B27">
            <v>26.504166666666663</v>
          </cell>
          <cell r="C27">
            <v>32.4</v>
          </cell>
          <cell r="D27">
            <v>23.9</v>
          </cell>
          <cell r="E27">
            <v>77.260869565217391</v>
          </cell>
          <cell r="F27">
            <v>100</v>
          </cell>
          <cell r="G27">
            <v>44</v>
          </cell>
          <cell r="H27">
            <v>16.920000000000002</v>
          </cell>
          <cell r="J27">
            <v>36</v>
          </cell>
          <cell r="K27">
            <v>0.8</v>
          </cell>
        </row>
        <row r="28">
          <cell r="B28">
            <v>26.600000000000005</v>
          </cell>
          <cell r="C28">
            <v>37.700000000000003</v>
          </cell>
          <cell r="D28">
            <v>22.7</v>
          </cell>
          <cell r="E28">
            <v>65.294117647058826</v>
          </cell>
          <cell r="F28">
            <v>100</v>
          </cell>
          <cell r="G28">
            <v>28</v>
          </cell>
          <cell r="H28">
            <v>21.96</v>
          </cell>
          <cell r="J28">
            <v>64.44</v>
          </cell>
          <cell r="K28">
            <v>17.600000000000001</v>
          </cell>
        </row>
        <row r="29">
          <cell r="B29">
            <v>28.970833333333331</v>
          </cell>
          <cell r="C29">
            <v>37.1</v>
          </cell>
          <cell r="D29">
            <v>23.9</v>
          </cell>
          <cell r="E29">
            <v>63.304347826086953</v>
          </cell>
          <cell r="F29">
            <v>100</v>
          </cell>
          <cell r="G29">
            <v>27</v>
          </cell>
          <cell r="H29">
            <v>25.92</v>
          </cell>
          <cell r="J29">
            <v>48.6</v>
          </cell>
          <cell r="K29">
            <v>0</v>
          </cell>
        </row>
        <row r="30">
          <cell r="B30">
            <v>27.283333333333331</v>
          </cell>
          <cell r="C30">
            <v>35.200000000000003</v>
          </cell>
          <cell r="D30">
            <v>22.6</v>
          </cell>
          <cell r="E30">
            <v>60.384615384615387</v>
          </cell>
          <cell r="F30">
            <v>100</v>
          </cell>
          <cell r="G30">
            <v>37</v>
          </cell>
          <cell r="H30">
            <v>16.559999999999999</v>
          </cell>
          <cell r="J30">
            <v>48.6</v>
          </cell>
          <cell r="K30">
            <v>0.6</v>
          </cell>
        </row>
        <row r="31">
          <cell r="B31">
            <v>26.583333333333332</v>
          </cell>
          <cell r="C31">
            <v>32.1</v>
          </cell>
          <cell r="D31">
            <v>21.7</v>
          </cell>
          <cell r="E31">
            <v>71.473684210526315</v>
          </cell>
          <cell r="F31">
            <v>100</v>
          </cell>
          <cell r="G31">
            <v>53</v>
          </cell>
          <cell r="H31">
            <v>24.48</v>
          </cell>
          <cell r="J31">
            <v>61.92</v>
          </cell>
          <cell r="K31">
            <v>10</v>
          </cell>
        </row>
        <row r="32">
          <cell r="B32">
            <v>23.958333333333332</v>
          </cell>
          <cell r="C32">
            <v>30</v>
          </cell>
          <cell r="D32">
            <v>21.5</v>
          </cell>
          <cell r="E32">
            <v>79</v>
          </cell>
          <cell r="F32">
            <v>100</v>
          </cell>
          <cell r="G32">
            <v>62</v>
          </cell>
          <cell r="H32">
            <v>13.32</v>
          </cell>
          <cell r="J32">
            <v>46.080000000000005</v>
          </cell>
          <cell r="K32">
            <v>35</v>
          </cell>
        </row>
        <row r="33">
          <cell r="B33">
            <v>26.75</v>
          </cell>
          <cell r="C33">
            <v>34.5</v>
          </cell>
          <cell r="D33">
            <v>22</v>
          </cell>
          <cell r="E33">
            <v>67.400000000000006</v>
          </cell>
          <cell r="F33">
            <v>100</v>
          </cell>
          <cell r="G33">
            <v>42</v>
          </cell>
          <cell r="H33">
            <v>12.96</v>
          </cell>
          <cell r="J33">
            <v>24.48</v>
          </cell>
          <cell r="K33">
            <v>0</v>
          </cell>
        </row>
        <row r="34">
          <cell r="B34">
            <v>27</v>
          </cell>
          <cell r="C34">
            <v>34.799999999999997</v>
          </cell>
          <cell r="D34">
            <v>21.8</v>
          </cell>
          <cell r="E34">
            <v>70.150000000000006</v>
          </cell>
          <cell r="F34">
            <v>100</v>
          </cell>
          <cell r="G34">
            <v>40</v>
          </cell>
          <cell r="H34">
            <v>24.840000000000003</v>
          </cell>
          <cell r="J34">
            <v>56.519999999999996</v>
          </cell>
          <cell r="K34">
            <v>7.8</v>
          </cell>
        </row>
        <row r="35">
          <cell r="C35">
            <v>33</v>
          </cell>
          <cell r="D35">
            <v>19.600000000000001</v>
          </cell>
          <cell r="E35">
            <v>74.416666666666671</v>
          </cell>
          <cell r="F35">
            <v>100</v>
          </cell>
          <cell r="G35">
            <v>47</v>
          </cell>
          <cell r="H35">
            <v>22.68</v>
          </cell>
          <cell r="J35">
            <v>41.76</v>
          </cell>
          <cell r="K35">
            <v>54.6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b">
            <v>0</v>
          </cell>
        </row>
        <row r="35">
          <cell r="I35" t="b">
            <v>0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28.670833333333338</v>
          </cell>
          <cell r="C5">
            <v>36.299999999999997</v>
          </cell>
          <cell r="D5">
            <v>20.8</v>
          </cell>
          <cell r="E5">
            <v>64</v>
          </cell>
          <cell r="F5">
            <v>98</v>
          </cell>
          <cell r="G5">
            <v>38</v>
          </cell>
          <cell r="H5">
            <v>19.440000000000001</v>
          </cell>
          <cell r="J5">
            <v>37.080000000000005</v>
          </cell>
          <cell r="K5">
            <v>0</v>
          </cell>
        </row>
        <row r="6">
          <cell r="B6">
            <v>27.299999999999997</v>
          </cell>
          <cell r="C6">
            <v>33.5</v>
          </cell>
          <cell r="D6">
            <v>22.8</v>
          </cell>
          <cell r="E6">
            <v>76.833333333333329</v>
          </cell>
          <cell r="F6">
            <v>97</v>
          </cell>
          <cell r="G6">
            <v>52</v>
          </cell>
          <cell r="H6">
            <v>19.079999999999998</v>
          </cell>
          <cell r="J6">
            <v>29.16</v>
          </cell>
          <cell r="K6">
            <v>0</v>
          </cell>
        </row>
        <row r="7">
          <cell r="B7">
            <v>26.879166666666663</v>
          </cell>
          <cell r="C7">
            <v>35</v>
          </cell>
          <cell r="D7">
            <v>21.9</v>
          </cell>
          <cell r="E7">
            <v>79.208333333333329</v>
          </cell>
          <cell r="F7">
            <v>100</v>
          </cell>
          <cell r="G7">
            <v>44</v>
          </cell>
          <cell r="H7">
            <v>16.559999999999999</v>
          </cell>
          <cell r="J7">
            <v>39.24</v>
          </cell>
          <cell r="K7">
            <v>0</v>
          </cell>
        </row>
        <row r="8">
          <cell r="B8">
            <v>27.116666666666664</v>
          </cell>
          <cell r="C8">
            <v>34.799999999999997</v>
          </cell>
          <cell r="D8">
            <v>21.9</v>
          </cell>
          <cell r="E8">
            <v>74.708333333333329</v>
          </cell>
          <cell r="F8">
            <v>99</v>
          </cell>
          <cell r="G8">
            <v>39</v>
          </cell>
          <cell r="H8">
            <v>26.64</v>
          </cell>
          <cell r="J8">
            <v>44.64</v>
          </cell>
          <cell r="K8">
            <v>0</v>
          </cell>
        </row>
        <row r="9">
          <cell r="B9">
            <v>27.600000000000005</v>
          </cell>
          <cell r="C9">
            <v>35.299999999999997</v>
          </cell>
          <cell r="D9">
            <v>21.1</v>
          </cell>
          <cell r="E9">
            <v>64</v>
          </cell>
          <cell r="F9">
            <v>95</v>
          </cell>
          <cell r="G9">
            <v>31</v>
          </cell>
          <cell r="H9">
            <v>15.48</v>
          </cell>
          <cell r="J9">
            <v>26.64</v>
          </cell>
          <cell r="K9">
            <v>0</v>
          </cell>
        </row>
        <row r="10">
          <cell r="B10">
            <v>27.82083333333334</v>
          </cell>
          <cell r="C10">
            <v>36.700000000000003</v>
          </cell>
          <cell r="D10">
            <v>18.5</v>
          </cell>
          <cell r="E10">
            <v>53.666666666666664</v>
          </cell>
          <cell r="F10">
            <v>88</v>
          </cell>
          <cell r="G10">
            <v>27</v>
          </cell>
          <cell r="H10">
            <v>15.48</v>
          </cell>
          <cell r="J10">
            <v>25.2</v>
          </cell>
          <cell r="K10">
            <v>0</v>
          </cell>
        </row>
        <row r="11">
          <cell r="B11">
            <v>28.233333333333334</v>
          </cell>
          <cell r="C11">
            <v>37.799999999999997</v>
          </cell>
          <cell r="D11">
            <v>18.3</v>
          </cell>
          <cell r="E11">
            <v>55.583333333333336</v>
          </cell>
          <cell r="F11">
            <v>90</v>
          </cell>
          <cell r="G11">
            <v>22</v>
          </cell>
          <cell r="H11">
            <v>16.559999999999999</v>
          </cell>
          <cell r="J11">
            <v>28.8</v>
          </cell>
          <cell r="K11">
            <v>0</v>
          </cell>
        </row>
        <row r="12">
          <cell r="B12">
            <v>29.266666666666676</v>
          </cell>
          <cell r="C12">
            <v>38</v>
          </cell>
          <cell r="D12">
            <v>20.6</v>
          </cell>
          <cell r="E12">
            <v>58.125</v>
          </cell>
          <cell r="F12">
            <v>95</v>
          </cell>
          <cell r="G12">
            <v>26</v>
          </cell>
          <cell r="H12">
            <v>14.4</v>
          </cell>
          <cell r="J12">
            <v>27.720000000000002</v>
          </cell>
          <cell r="K12">
            <v>0</v>
          </cell>
        </row>
        <row r="13">
          <cell r="B13">
            <v>28.499999999999996</v>
          </cell>
          <cell r="C13">
            <v>36.6</v>
          </cell>
          <cell r="D13">
            <v>21</v>
          </cell>
          <cell r="E13">
            <v>63.375</v>
          </cell>
          <cell r="F13">
            <v>88</v>
          </cell>
          <cell r="G13">
            <v>40</v>
          </cell>
          <cell r="H13">
            <v>24.12</v>
          </cell>
          <cell r="J13">
            <v>37.080000000000005</v>
          </cell>
          <cell r="K13">
            <v>0</v>
          </cell>
        </row>
        <row r="14">
          <cell r="B14">
            <v>28.287500000000005</v>
          </cell>
          <cell r="C14">
            <v>38.6</v>
          </cell>
          <cell r="D14">
            <v>22</v>
          </cell>
          <cell r="E14">
            <v>69.291666666666671</v>
          </cell>
          <cell r="F14">
            <v>98</v>
          </cell>
          <cell r="G14">
            <v>32</v>
          </cell>
          <cell r="H14">
            <v>25.56</v>
          </cell>
          <cell r="J14">
            <v>43.92</v>
          </cell>
          <cell r="K14">
            <v>0</v>
          </cell>
        </row>
        <row r="15">
          <cell r="B15">
            <v>28.845833333333335</v>
          </cell>
          <cell r="C15">
            <v>37.5</v>
          </cell>
          <cell r="D15">
            <v>21.4</v>
          </cell>
          <cell r="E15">
            <v>59.708333333333336</v>
          </cell>
          <cell r="F15">
            <v>90</v>
          </cell>
          <cell r="G15">
            <v>28</v>
          </cell>
          <cell r="H15">
            <v>18</v>
          </cell>
          <cell r="J15">
            <v>30.6</v>
          </cell>
          <cell r="K15">
            <v>0</v>
          </cell>
        </row>
        <row r="16">
          <cell r="B16">
            <v>29.358333333333324</v>
          </cell>
          <cell r="C16">
            <v>36.9</v>
          </cell>
          <cell r="D16">
            <v>22.2</v>
          </cell>
          <cell r="E16">
            <v>58.5</v>
          </cell>
          <cell r="F16">
            <v>95</v>
          </cell>
          <cell r="G16">
            <v>29</v>
          </cell>
          <cell r="H16">
            <v>20.16</v>
          </cell>
          <cell r="J16">
            <v>30.240000000000002</v>
          </cell>
          <cell r="K16">
            <v>0</v>
          </cell>
        </row>
        <row r="17">
          <cell r="B17">
            <v>28.900000000000002</v>
          </cell>
          <cell r="C17">
            <v>36.6</v>
          </cell>
          <cell r="D17">
            <v>20.5</v>
          </cell>
          <cell r="E17">
            <v>61.708333333333336</v>
          </cell>
          <cell r="F17">
            <v>95</v>
          </cell>
          <cell r="G17">
            <v>33</v>
          </cell>
          <cell r="H17">
            <v>12.96</v>
          </cell>
          <cell r="J17">
            <v>27</v>
          </cell>
          <cell r="K17">
            <v>0</v>
          </cell>
        </row>
        <row r="18">
          <cell r="B18">
            <v>28.016666666666666</v>
          </cell>
          <cell r="C18">
            <v>35.299999999999997</v>
          </cell>
          <cell r="D18">
            <v>22.2</v>
          </cell>
          <cell r="E18">
            <v>67.625</v>
          </cell>
          <cell r="F18">
            <v>96</v>
          </cell>
          <cell r="G18">
            <v>35</v>
          </cell>
          <cell r="H18">
            <v>25.92</v>
          </cell>
          <cell r="J18">
            <v>45.36</v>
          </cell>
          <cell r="K18">
            <v>0</v>
          </cell>
        </row>
        <row r="19">
          <cell r="B19">
            <v>27.683333333333334</v>
          </cell>
          <cell r="C19">
            <v>34.9</v>
          </cell>
          <cell r="D19">
            <v>22.3</v>
          </cell>
          <cell r="E19">
            <v>68.25</v>
          </cell>
          <cell r="F19">
            <v>97</v>
          </cell>
          <cell r="G19">
            <v>32</v>
          </cell>
          <cell r="H19">
            <v>27</v>
          </cell>
          <cell r="J19">
            <v>46.800000000000004</v>
          </cell>
          <cell r="K19">
            <v>0</v>
          </cell>
        </row>
        <row r="20">
          <cell r="B20">
            <v>28.454166666666669</v>
          </cell>
          <cell r="C20">
            <v>37.4</v>
          </cell>
          <cell r="D20">
            <v>22.8</v>
          </cell>
          <cell r="E20">
            <v>66.083333333333329</v>
          </cell>
          <cell r="F20">
            <v>96</v>
          </cell>
          <cell r="G20">
            <v>33</v>
          </cell>
          <cell r="H20">
            <v>30.96</v>
          </cell>
          <cell r="J20">
            <v>48.24</v>
          </cell>
          <cell r="K20">
            <v>0</v>
          </cell>
        </row>
        <row r="21">
          <cell r="B21">
            <v>29.55416666666666</v>
          </cell>
          <cell r="C21">
            <v>37.299999999999997</v>
          </cell>
          <cell r="D21">
            <v>22.1</v>
          </cell>
          <cell r="E21">
            <v>61.833333333333336</v>
          </cell>
          <cell r="F21">
            <v>93</v>
          </cell>
          <cell r="G21">
            <v>32</v>
          </cell>
          <cell r="H21">
            <v>14.04</v>
          </cell>
          <cell r="J21">
            <v>27</v>
          </cell>
          <cell r="K21">
            <v>0</v>
          </cell>
        </row>
        <row r="22">
          <cell r="B22">
            <v>27.983333333333334</v>
          </cell>
          <cell r="C22">
            <v>35.799999999999997</v>
          </cell>
          <cell r="D22">
            <v>23.3</v>
          </cell>
          <cell r="E22">
            <v>72.458333333333329</v>
          </cell>
          <cell r="F22">
            <v>95</v>
          </cell>
          <cell r="G22">
            <v>43</v>
          </cell>
          <cell r="H22">
            <v>20.88</v>
          </cell>
          <cell r="J22">
            <v>39.6</v>
          </cell>
          <cell r="K22">
            <v>2.2000000000000002</v>
          </cell>
        </row>
        <row r="23">
          <cell r="B23">
            <v>25.904166666666658</v>
          </cell>
          <cell r="C23">
            <v>31.6</v>
          </cell>
          <cell r="D23">
            <v>21.9</v>
          </cell>
          <cell r="E23">
            <v>83.166666666666671</v>
          </cell>
          <cell r="F23">
            <v>100</v>
          </cell>
          <cell r="G23">
            <v>58</v>
          </cell>
          <cell r="H23">
            <v>18.36</v>
          </cell>
          <cell r="J23">
            <v>31.319999999999997</v>
          </cell>
          <cell r="K23">
            <v>0.60000000000000009</v>
          </cell>
        </row>
        <row r="24">
          <cell r="B24">
            <v>25.670833333333334</v>
          </cell>
          <cell r="C24">
            <v>30.8</v>
          </cell>
          <cell r="D24">
            <v>21.7</v>
          </cell>
          <cell r="E24">
            <v>83.291666666666671</v>
          </cell>
          <cell r="F24">
            <v>100</v>
          </cell>
          <cell r="G24">
            <v>55</v>
          </cell>
          <cell r="H24">
            <v>19.8</v>
          </cell>
          <cell r="J24">
            <v>39.6</v>
          </cell>
          <cell r="K24">
            <v>61.600000000000009</v>
          </cell>
        </row>
        <row r="25">
          <cell r="B25">
            <v>26.004166666666666</v>
          </cell>
          <cell r="C25">
            <v>32.700000000000003</v>
          </cell>
          <cell r="D25">
            <v>22</v>
          </cell>
          <cell r="E25">
            <v>85.208333333333329</v>
          </cell>
          <cell r="F25">
            <v>100</v>
          </cell>
          <cell r="G25">
            <v>55</v>
          </cell>
          <cell r="H25">
            <v>16.559999999999999</v>
          </cell>
          <cell r="J25">
            <v>33.480000000000004</v>
          </cell>
          <cell r="K25">
            <v>0.2</v>
          </cell>
        </row>
        <row r="26">
          <cell r="B26">
            <v>26.558333333333337</v>
          </cell>
          <cell r="C26">
            <v>32.1</v>
          </cell>
          <cell r="D26">
            <v>23</v>
          </cell>
          <cell r="E26">
            <v>82.625</v>
          </cell>
          <cell r="F26">
            <v>98</v>
          </cell>
          <cell r="G26">
            <v>56</v>
          </cell>
          <cell r="H26">
            <v>16.920000000000002</v>
          </cell>
          <cell r="J26">
            <v>35.28</v>
          </cell>
          <cell r="K26">
            <v>4.6000000000000005</v>
          </cell>
        </row>
        <row r="27">
          <cell r="B27">
            <v>25.904166666666658</v>
          </cell>
          <cell r="C27">
            <v>33.6</v>
          </cell>
          <cell r="D27">
            <v>22.3</v>
          </cell>
          <cell r="E27">
            <v>87.791666666666671</v>
          </cell>
          <cell r="F27">
            <v>100</v>
          </cell>
          <cell r="G27">
            <v>52</v>
          </cell>
          <cell r="H27">
            <v>28.44</v>
          </cell>
          <cell r="J27">
            <v>50.04</v>
          </cell>
        </row>
        <row r="28">
          <cell r="B28">
            <v>27.639130434782615</v>
          </cell>
          <cell r="C28">
            <v>35.4</v>
          </cell>
          <cell r="D28">
            <v>21.1</v>
          </cell>
          <cell r="E28">
            <v>75.173913043478265</v>
          </cell>
          <cell r="F28">
            <v>100</v>
          </cell>
          <cell r="G28">
            <v>37</v>
          </cell>
          <cell r="H28">
            <v>17.28</v>
          </cell>
          <cell r="J28">
            <v>32.76</v>
          </cell>
        </row>
        <row r="29">
          <cell r="B29">
            <v>29.441666666666663</v>
          </cell>
          <cell r="C29">
            <v>36.4</v>
          </cell>
          <cell r="D29">
            <v>22.5</v>
          </cell>
          <cell r="E29">
            <v>68.041666666666671</v>
          </cell>
          <cell r="F29">
            <v>99</v>
          </cell>
          <cell r="G29">
            <v>38</v>
          </cell>
          <cell r="H29">
            <v>19.440000000000001</v>
          </cell>
          <cell r="J29">
            <v>47.88</v>
          </cell>
        </row>
        <row r="30">
          <cell r="B30">
            <v>28.408333333333328</v>
          </cell>
          <cell r="C30">
            <v>35.799999999999997</v>
          </cell>
          <cell r="D30">
            <v>22.8</v>
          </cell>
          <cell r="E30">
            <v>71.875</v>
          </cell>
          <cell r="F30">
            <v>94</v>
          </cell>
          <cell r="G30">
            <v>46</v>
          </cell>
          <cell r="H30">
            <v>22.32</v>
          </cell>
          <cell r="J30">
            <v>47.16</v>
          </cell>
        </row>
        <row r="31">
          <cell r="B31">
            <v>27.208333333333332</v>
          </cell>
          <cell r="C31">
            <v>33.1</v>
          </cell>
          <cell r="D31">
            <v>23</v>
          </cell>
          <cell r="E31">
            <v>78.791666666666671</v>
          </cell>
          <cell r="F31">
            <v>98</v>
          </cell>
          <cell r="G31">
            <v>57</v>
          </cell>
          <cell r="H31">
            <v>20.16</v>
          </cell>
          <cell r="J31">
            <v>35.28</v>
          </cell>
        </row>
        <row r="32">
          <cell r="B32">
            <v>27.604166666666671</v>
          </cell>
          <cell r="C32">
            <v>36.6</v>
          </cell>
          <cell r="D32">
            <v>22.8</v>
          </cell>
          <cell r="E32">
            <v>76.083333333333329</v>
          </cell>
          <cell r="F32">
            <v>98</v>
          </cell>
          <cell r="G32">
            <v>45</v>
          </cell>
          <cell r="H32">
            <v>25.56</v>
          </cell>
          <cell r="J32">
            <v>38.880000000000003</v>
          </cell>
        </row>
        <row r="33">
          <cell r="B33">
            <v>24.887499999999999</v>
          </cell>
          <cell r="C33">
            <v>30.1</v>
          </cell>
          <cell r="D33">
            <v>21.7</v>
          </cell>
          <cell r="E33">
            <v>85.166666666666671</v>
          </cell>
          <cell r="F33">
            <v>100</v>
          </cell>
          <cell r="G33">
            <v>63</v>
          </cell>
          <cell r="H33">
            <v>28.8</v>
          </cell>
          <cell r="J33">
            <v>47.16</v>
          </cell>
        </row>
        <row r="34">
          <cell r="B34">
            <v>25.616666666666664</v>
          </cell>
          <cell r="C34">
            <v>31.4</v>
          </cell>
          <cell r="D34">
            <v>21</v>
          </cell>
          <cell r="E34">
            <v>85.75</v>
          </cell>
          <cell r="F34">
            <v>100</v>
          </cell>
          <cell r="G34">
            <v>59</v>
          </cell>
          <cell r="H34">
            <v>13.68</v>
          </cell>
          <cell r="J34">
            <v>38.880000000000003</v>
          </cell>
        </row>
        <row r="35">
          <cell r="B35">
            <v>27.200000000000003</v>
          </cell>
          <cell r="C35">
            <v>34.9</v>
          </cell>
          <cell r="D35">
            <v>22.5</v>
          </cell>
          <cell r="E35">
            <v>81.333333333333329</v>
          </cell>
          <cell r="F35">
            <v>100</v>
          </cell>
          <cell r="G35">
            <v>46</v>
          </cell>
          <cell r="H35">
            <v>11.520000000000001</v>
          </cell>
          <cell r="J35">
            <v>49.680000000000007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29.25</v>
          </cell>
          <cell r="C5">
            <v>37.5</v>
          </cell>
          <cell r="D5">
            <v>22.7</v>
          </cell>
          <cell r="E5">
            <v>58.083333333333336</v>
          </cell>
          <cell r="F5">
            <v>87</v>
          </cell>
          <cell r="G5">
            <v>27</v>
          </cell>
          <cell r="H5">
            <v>10.8</v>
          </cell>
          <cell r="J5">
            <v>30.240000000000002</v>
          </cell>
          <cell r="K5">
            <v>0</v>
          </cell>
        </row>
        <row r="6">
          <cell r="B6">
            <v>25.354166666666671</v>
          </cell>
          <cell r="C6">
            <v>32.5</v>
          </cell>
          <cell r="D6">
            <v>21.5</v>
          </cell>
          <cell r="E6">
            <v>77.958333333333329</v>
          </cell>
          <cell r="F6">
            <v>98</v>
          </cell>
          <cell r="G6">
            <v>48</v>
          </cell>
          <cell r="H6">
            <v>16.559999999999999</v>
          </cell>
          <cell r="J6">
            <v>47.16</v>
          </cell>
          <cell r="K6">
            <v>12</v>
          </cell>
        </row>
        <row r="7">
          <cell r="B7">
            <v>26.404166666666669</v>
          </cell>
          <cell r="C7">
            <v>34.700000000000003</v>
          </cell>
          <cell r="D7">
            <v>21.8</v>
          </cell>
          <cell r="E7">
            <v>79.666666666666671</v>
          </cell>
          <cell r="F7">
            <v>100</v>
          </cell>
          <cell r="G7">
            <v>44</v>
          </cell>
          <cell r="H7">
            <v>12.96</v>
          </cell>
          <cell r="J7">
            <v>37.440000000000005</v>
          </cell>
          <cell r="K7">
            <v>0.2</v>
          </cell>
        </row>
        <row r="8">
          <cell r="B8">
            <v>26.787500000000005</v>
          </cell>
          <cell r="C8">
            <v>32.6</v>
          </cell>
          <cell r="D8">
            <v>21.4</v>
          </cell>
          <cell r="E8">
            <v>68.208333333333329</v>
          </cell>
          <cell r="F8">
            <v>97</v>
          </cell>
          <cell r="G8">
            <v>35</v>
          </cell>
          <cell r="H8">
            <v>12.96</v>
          </cell>
          <cell r="J8">
            <v>23.040000000000003</v>
          </cell>
          <cell r="K8">
            <v>0</v>
          </cell>
        </row>
        <row r="9">
          <cell r="B9">
            <v>25.916666666666671</v>
          </cell>
          <cell r="C9">
            <v>35.1</v>
          </cell>
          <cell r="D9">
            <v>17.5</v>
          </cell>
          <cell r="E9">
            <v>52</v>
          </cell>
          <cell r="F9">
            <v>82</v>
          </cell>
          <cell r="G9">
            <v>21</v>
          </cell>
          <cell r="H9">
            <v>15.120000000000001</v>
          </cell>
          <cell r="J9">
            <v>27.36</v>
          </cell>
          <cell r="K9">
            <v>0</v>
          </cell>
        </row>
        <row r="10">
          <cell r="B10">
            <v>25.595833333333335</v>
          </cell>
          <cell r="C10">
            <v>34.700000000000003</v>
          </cell>
          <cell r="D10">
            <v>17.2</v>
          </cell>
          <cell r="E10">
            <v>50.791666666666664</v>
          </cell>
          <cell r="F10">
            <v>82</v>
          </cell>
          <cell r="G10">
            <v>22</v>
          </cell>
          <cell r="H10">
            <v>11.16</v>
          </cell>
          <cell r="J10">
            <v>23.759999999999998</v>
          </cell>
          <cell r="K10">
            <v>0</v>
          </cell>
        </row>
        <row r="11">
          <cell r="B11">
            <v>27.124999999999996</v>
          </cell>
          <cell r="C11">
            <v>35.5</v>
          </cell>
          <cell r="D11">
            <v>19</v>
          </cell>
          <cell r="E11">
            <v>49.958333333333336</v>
          </cell>
          <cell r="F11">
            <v>77</v>
          </cell>
          <cell r="G11">
            <v>25</v>
          </cell>
          <cell r="H11">
            <v>11.16</v>
          </cell>
          <cell r="J11">
            <v>24.12</v>
          </cell>
          <cell r="K11">
            <v>0</v>
          </cell>
        </row>
        <row r="12">
          <cell r="B12">
            <v>28.150000000000002</v>
          </cell>
          <cell r="C12">
            <v>37</v>
          </cell>
          <cell r="D12">
            <v>20</v>
          </cell>
          <cell r="E12">
            <v>44.208333333333336</v>
          </cell>
          <cell r="F12">
            <v>73</v>
          </cell>
          <cell r="G12">
            <v>23</v>
          </cell>
          <cell r="H12">
            <v>13.32</v>
          </cell>
          <cell r="J12">
            <v>26.28</v>
          </cell>
          <cell r="K12">
            <v>0</v>
          </cell>
        </row>
        <row r="13">
          <cell r="B13">
            <v>28.512499999999999</v>
          </cell>
          <cell r="C13">
            <v>37.5</v>
          </cell>
          <cell r="D13">
            <v>21</v>
          </cell>
          <cell r="E13">
            <v>52.5</v>
          </cell>
          <cell r="F13">
            <v>81</v>
          </cell>
          <cell r="G13">
            <v>25</v>
          </cell>
          <cell r="H13">
            <v>13.68</v>
          </cell>
          <cell r="J13">
            <v>25.56</v>
          </cell>
          <cell r="K13">
            <v>0</v>
          </cell>
        </row>
        <row r="14">
          <cell r="B14">
            <v>29.024999999999995</v>
          </cell>
          <cell r="C14">
            <v>37.799999999999997</v>
          </cell>
          <cell r="D14">
            <v>22.1</v>
          </cell>
          <cell r="E14">
            <v>56.958333333333336</v>
          </cell>
          <cell r="F14">
            <v>76</v>
          </cell>
          <cell r="G14">
            <v>33</v>
          </cell>
          <cell r="H14">
            <v>14.76</v>
          </cell>
          <cell r="J14">
            <v>40.32</v>
          </cell>
          <cell r="K14">
            <v>0</v>
          </cell>
        </row>
        <row r="15">
          <cell r="B15">
            <v>28.737499999999997</v>
          </cell>
          <cell r="C15">
            <v>37.1</v>
          </cell>
          <cell r="D15">
            <v>22</v>
          </cell>
          <cell r="E15">
            <v>56.583333333333336</v>
          </cell>
          <cell r="F15">
            <v>84</v>
          </cell>
          <cell r="G15">
            <v>25</v>
          </cell>
          <cell r="H15">
            <v>21.96</v>
          </cell>
          <cell r="J15">
            <v>43.2</v>
          </cell>
          <cell r="K15">
            <v>0</v>
          </cell>
        </row>
        <row r="16">
          <cell r="B16">
            <v>27.904166666666665</v>
          </cell>
          <cell r="C16">
            <v>36.6</v>
          </cell>
          <cell r="D16">
            <v>20.5</v>
          </cell>
          <cell r="E16">
            <v>49.416666666666664</v>
          </cell>
          <cell r="F16">
            <v>73</v>
          </cell>
          <cell r="G16">
            <v>26</v>
          </cell>
          <cell r="H16">
            <v>13.32</v>
          </cell>
          <cell r="J16">
            <v>25.92</v>
          </cell>
          <cell r="K16">
            <v>0</v>
          </cell>
        </row>
        <row r="17">
          <cell r="B17">
            <v>27.400000000000002</v>
          </cell>
          <cell r="C17">
            <v>36.200000000000003</v>
          </cell>
          <cell r="D17">
            <v>22.9</v>
          </cell>
          <cell r="E17">
            <v>61.041666666666664</v>
          </cell>
          <cell r="F17">
            <v>81</v>
          </cell>
          <cell r="G17">
            <v>32</v>
          </cell>
          <cell r="H17">
            <v>21.96</v>
          </cell>
          <cell r="J17">
            <v>40.32</v>
          </cell>
          <cell r="K17">
            <v>2.6</v>
          </cell>
        </row>
        <row r="18">
          <cell r="B18">
            <v>27.283333333333335</v>
          </cell>
          <cell r="C18">
            <v>34.1</v>
          </cell>
          <cell r="D18">
            <v>21.9</v>
          </cell>
          <cell r="E18">
            <v>65.625</v>
          </cell>
          <cell r="F18">
            <v>92</v>
          </cell>
          <cell r="G18">
            <v>37</v>
          </cell>
          <cell r="H18">
            <v>22.68</v>
          </cell>
          <cell r="J18">
            <v>38.880000000000003</v>
          </cell>
          <cell r="K18">
            <v>0</v>
          </cell>
        </row>
        <row r="19">
          <cell r="B19">
            <v>26.979166666666675</v>
          </cell>
          <cell r="C19">
            <v>35.6</v>
          </cell>
          <cell r="D19">
            <v>21.5</v>
          </cell>
          <cell r="E19">
            <v>61.583333333333336</v>
          </cell>
          <cell r="F19">
            <v>89</v>
          </cell>
          <cell r="G19">
            <v>33</v>
          </cell>
          <cell r="H19">
            <v>17.64</v>
          </cell>
          <cell r="J19">
            <v>39.24</v>
          </cell>
          <cell r="K19">
            <v>0</v>
          </cell>
        </row>
        <row r="20">
          <cell r="B20">
            <v>28.245833333333337</v>
          </cell>
          <cell r="C20">
            <v>36.799999999999997</v>
          </cell>
          <cell r="D20">
            <v>20.7</v>
          </cell>
          <cell r="E20">
            <v>59.375</v>
          </cell>
          <cell r="F20">
            <v>88</v>
          </cell>
          <cell r="G20">
            <v>30</v>
          </cell>
          <cell r="H20">
            <v>16.559999999999999</v>
          </cell>
          <cell r="J20">
            <v>36</v>
          </cell>
          <cell r="K20">
            <v>0</v>
          </cell>
        </row>
        <row r="21">
          <cell r="B21">
            <v>29.587499999999991</v>
          </cell>
          <cell r="C21">
            <v>37.700000000000003</v>
          </cell>
          <cell r="D21">
            <v>24.1</v>
          </cell>
          <cell r="E21">
            <v>60.25</v>
          </cell>
          <cell r="F21">
            <v>87</v>
          </cell>
          <cell r="G21">
            <v>33</v>
          </cell>
          <cell r="H21">
            <v>15.840000000000002</v>
          </cell>
          <cell r="J21">
            <v>29.880000000000003</v>
          </cell>
          <cell r="K21">
            <v>0</v>
          </cell>
        </row>
        <row r="22">
          <cell r="B22">
            <v>27.724999999999998</v>
          </cell>
          <cell r="C22">
            <v>35.1</v>
          </cell>
          <cell r="D22">
            <v>23.6</v>
          </cell>
          <cell r="E22">
            <v>70.25</v>
          </cell>
          <cell r="F22">
            <v>89</v>
          </cell>
          <cell r="G22">
            <v>40</v>
          </cell>
          <cell r="H22">
            <v>20.88</v>
          </cell>
          <cell r="J22">
            <v>43.56</v>
          </cell>
          <cell r="K22">
            <v>0</v>
          </cell>
        </row>
        <row r="23">
          <cell r="B23">
            <v>26.945833333333336</v>
          </cell>
          <cell r="C23">
            <v>35.200000000000003</v>
          </cell>
          <cell r="D23">
            <v>23.1</v>
          </cell>
          <cell r="E23">
            <v>78.083333333333329</v>
          </cell>
          <cell r="F23">
            <v>99</v>
          </cell>
          <cell r="G23">
            <v>44</v>
          </cell>
          <cell r="H23">
            <v>17.64</v>
          </cell>
          <cell r="J23">
            <v>34.200000000000003</v>
          </cell>
          <cell r="K23">
            <v>0</v>
          </cell>
        </row>
        <row r="24">
          <cell r="B24">
            <v>25.11666666666666</v>
          </cell>
          <cell r="C24">
            <v>30.7</v>
          </cell>
          <cell r="D24">
            <v>21.2</v>
          </cell>
          <cell r="E24">
            <v>83.833333333333329</v>
          </cell>
          <cell r="F24">
            <v>99</v>
          </cell>
          <cell r="G24">
            <v>57</v>
          </cell>
          <cell r="H24">
            <v>23.040000000000003</v>
          </cell>
          <cell r="J24">
            <v>46.080000000000005</v>
          </cell>
          <cell r="K24">
            <v>22.4</v>
          </cell>
        </row>
        <row r="25">
          <cell r="B25">
            <v>26.234782608695649</v>
          </cell>
          <cell r="C25">
            <v>34</v>
          </cell>
          <cell r="D25">
            <v>23</v>
          </cell>
          <cell r="E25">
            <v>77.173913043478265</v>
          </cell>
          <cell r="F25">
            <v>93</v>
          </cell>
          <cell r="G25">
            <v>41</v>
          </cell>
          <cell r="H25">
            <v>14.04</v>
          </cell>
          <cell r="J25">
            <v>30.240000000000002</v>
          </cell>
          <cell r="K25">
            <v>2.6</v>
          </cell>
        </row>
        <row r="26">
          <cell r="B26">
            <v>27.454166666666666</v>
          </cell>
          <cell r="C26">
            <v>34.700000000000003</v>
          </cell>
          <cell r="D26">
            <v>22.8</v>
          </cell>
          <cell r="E26">
            <v>70.041666666666671</v>
          </cell>
          <cell r="F26">
            <v>90</v>
          </cell>
          <cell r="G26">
            <v>42</v>
          </cell>
          <cell r="H26">
            <v>16.2</v>
          </cell>
          <cell r="J26">
            <v>34.56</v>
          </cell>
          <cell r="K26">
            <v>0.2</v>
          </cell>
        </row>
        <row r="27">
          <cell r="B27">
            <v>25.816666666666674</v>
          </cell>
          <cell r="C27">
            <v>33.799999999999997</v>
          </cell>
          <cell r="D27">
            <v>21.9</v>
          </cell>
          <cell r="E27">
            <v>77.041666666666671</v>
          </cell>
          <cell r="F27">
            <v>95</v>
          </cell>
          <cell r="G27">
            <v>50</v>
          </cell>
          <cell r="H27">
            <v>21.96</v>
          </cell>
          <cell r="J27">
            <v>53.64</v>
          </cell>
          <cell r="K27">
            <v>1.5999999999999999</v>
          </cell>
        </row>
        <row r="28">
          <cell r="B28">
            <v>26.295833333333334</v>
          </cell>
          <cell r="C28">
            <v>35.6</v>
          </cell>
          <cell r="D28">
            <v>20.9</v>
          </cell>
          <cell r="E28">
            <v>75.291666666666671</v>
          </cell>
          <cell r="F28">
            <v>99</v>
          </cell>
          <cell r="G28">
            <v>33</v>
          </cell>
          <cell r="H28">
            <v>13.32</v>
          </cell>
          <cell r="J28">
            <v>31.680000000000003</v>
          </cell>
          <cell r="K28">
            <v>0.4</v>
          </cell>
        </row>
        <row r="29">
          <cell r="B29">
            <v>29.399999999999995</v>
          </cell>
          <cell r="C29">
            <v>39.299999999999997</v>
          </cell>
          <cell r="D29">
            <v>22.2</v>
          </cell>
          <cell r="E29">
            <v>61.125</v>
          </cell>
          <cell r="F29">
            <v>93</v>
          </cell>
          <cell r="G29">
            <v>29</v>
          </cell>
          <cell r="H29">
            <v>29.880000000000003</v>
          </cell>
          <cell r="J29">
            <v>88.56</v>
          </cell>
          <cell r="K29">
            <v>0</v>
          </cell>
        </row>
        <row r="30">
          <cell r="B30">
            <v>24.541666666666671</v>
          </cell>
          <cell r="C30">
            <v>35.4</v>
          </cell>
          <cell r="D30">
            <v>20.399999999999999</v>
          </cell>
          <cell r="E30">
            <v>83.708333333333329</v>
          </cell>
          <cell r="F30">
            <v>99</v>
          </cell>
          <cell r="G30">
            <v>42</v>
          </cell>
          <cell r="H30">
            <v>16.559999999999999</v>
          </cell>
          <cell r="J30">
            <v>45.72</v>
          </cell>
          <cell r="K30">
            <v>0.60000000000000009</v>
          </cell>
        </row>
        <row r="31">
          <cell r="B31">
            <v>24.287499999999998</v>
          </cell>
          <cell r="C31">
            <v>33.9</v>
          </cell>
          <cell r="D31">
            <v>21.4</v>
          </cell>
          <cell r="E31">
            <v>86.791666666666671</v>
          </cell>
          <cell r="F31">
            <v>99</v>
          </cell>
          <cell r="G31">
            <v>48</v>
          </cell>
          <cell r="H31">
            <v>23.759999999999998</v>
          </cell>
          <cell r="J31">
            <v>46.080000000000005</v>
          </cell>
          <cell r="K31">
            <v>15.6</v>
          </cell>
        </row>
        <row r="32">
          <cell r="B32">
            <v>23.804166666666664</v>
          </cell>
          <cell r="C32">
            <v>32.799999999999997</v>
          </cell>
          <cell r="D32">
            <v>21.3</v>
          </cell>
          <cell r="E32">
            <v>89.291666666666671</v>
          </cell>
          <cell r="F32">
            <v>99</v>
          </cell>
          <cell r="G32">
            <v>57</v>
          </cell>
          <cell r="H32">
            <v>21.96</v>
          </cell>
          <cell r="J32">
            <v>54</v>
          </cell>
          <cell r="K32">
            <v>0.60000000000000009</v>
          </cell>
        </row>
        <row r="33">
          <cell r="B33">
            <v>26.458333333333332</v>
          </cell>
          <cell r="C33">
            <v>33.6</v>
          </cell>
          <cell r="D33">
            <v>22.2</v>
          </cell>
          <cell r="E33">
            <v>72.208333333333329</v>
          </cell>
          <cell r="F33">
            <v>95</v>
          </cell>
          <cell r="G33">
            <v>40</v>
          </cell>
          <cell r="H33">
            <v>25.92</v>
          </cell>
          <cell r="J33">
            <v>42.12</v>
          </cell>
          <cell r="K33">
            <v>0.2</v>
          </cell>
        </row>
        <row r="34">
          <cell r="B34">
            <v>25.854166666666668</v>
          </cell>
          <cell r="C34">
            <v>32</v>
          </cell>
          <cell r="D34">
            <v>22.2</v>
          </cell>
          <cell r="E34">
            <v>78.5</v>
          </cell>
          <cell r="F34">
            <v>97</v>
          </cell>
          <cell r="G34">
            <v>52</v>
          </cell>
          <cell r="H34">
            <v>18.36</v>
          </cell>
          <cell r="J34">
            <v>43.56</v>
          </cell>
          <cell r="K34">
            <v>14.799999999999999</v>
          </cell>
        </row>
        <row r="35">
          <cell r="B35">
            <v>25.154166666666665</v>
          </cell>
          <cell r="C35">
            <v>31.6</v>
          </cell>
          <cell r="D35">
            <v>21.6</v>
          </cell>
          <cell r="E35">
            <v>83.75</v>
          </cell>
          <cell r="F35">
            <v>100</v>
          </cell>
          <cell r="G35">
            <v>45</v>
          </cell>
          <cell r="H35">
            <v>32.04</v>
          </cell>
          <cell r="J35">
            <v>64.8</v>
          </cell>
          <cell r="K35">
            <v>24.4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tabSelected="1" topLeftCell="A10" zoomScale="90" zoomScaleNormal="90" workbookViewId="0">
      <selection activeCell="AK33" sqref="AK33"/>
    </sheetView>
  </sheetViews>
  <sheetFormatPr defaultRowHeight="12.75" x14ac:dyDescent="0.2"/>
  <cols>
    <col min="1" max="1" width="19.7109375" style="2" bestFit="1" customWidth="1"/>
    <col min="2" max="31" width="5.42578125" style="2" customWidth="1"/>
    <col min="32" max="32" width="6.85546875" style="2" bestFit="1" customWidth="1"/>
    <col min="33" max="33" width="6.5703125" style="7" bestFit="1" customWidth="1"/>
  </cols>
  <sheetData>
    <row r="1" spans="1:37" ht="20.100000000000001" customHeight="1" x14ac:dyDescent="0.2">
      <c r="A1" s="143" t="s">
        <v>210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5"/>
    </row>
    <row r="2" spans="1:37" s="4" customFormat="1" ht="20.100000000000001" customHeight="1" x14ac:dyDescent="0.2">
      <c r="A2" s="146" t="s">
        <v>21</v>
      </c>
      <c r="B2" s="139" t="s">
        <v>259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40"/>
    </row>
    <row r="3" spans="1:37" s="5" customFormat="1" ht="20.100000000000001" customHeight="1" x14ac:dyDescent="0.2">
      <c r="A3" s="146"/>
      <c r="B3" s="138">
        <v>1</v>
      </c>
      <c r="C3" s="138">
        <f>SUM(B3+1)</f>
        <v>2</v>
      </c>
      <c r="D3" s="138">
        <f t="shared" ref="D3:AB3" si="0">SUM(C3+1)</f>
        <v>3</v>
      </c>
      <c r="E3" s="138">
        <f t="shared" si="0"/>
        <v>4</v>
      </c>
      <c r="F3" s="138">
        <f t="shared" si="0"/>
        <v>5</v>
      </c>
      <c r="G3" s="138">
        <v>6</v>
      </c>
      <c r="H3" s="138"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>SUM(AB3+1)</f>
        <v>28</v>
      </c>
      <c r="AD3" s="138">
        <f>SUM(AC3+1)</f>
        <v>29</v>
      </c>
      <c r="AE3" s="138">
        <v>30</v>
      </c>
      <c r="AF3" s="142">
        <v>31</v>
      </c>
      <c r="AG3" s="141" t="s">
        <v>26</v>
      </c>
    </row>
    <row r="4" spans="1:37" s="5" customFormat="1" x14ac:dyDescent="0.2">
      <c r="A4" s="146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42"/>
      <c r="AG4" s="141"/>
    </row>
    <row r="5" spans="1:37" s="5" customFormat="1" x14ac:dyDescent="0.2">
      <c r="A5" s="48" t="s">
        <v>30</v>
      </c>
      <c r="B5" s="110">
        <f>[1]Janeiro!$B$5</f>
        <v>28.404166666666665</v>
      </c>
      <c r="C5" s="110">
        <f>[1]Janeiro!$B$6</f>
        <v>26.833333333333339</v>
      </c>
      <c r="D5" s="110">
        <f>[1]Janeiro!$B$7</f>
        <v>27.508333333333329</v>
      </c>
      <c r="E5" s="110">
        <f>[1]Janeiro!$B$8</f>
        <v>28.495833333333334</v>
      </c>
      <c r="F5" s="110">
        <f>[1]Janeiro!$B$9</f>
        <v>28.416666666666668</v>
      </c>
      <c r="G5" s="110">
        <f>[1]Janeiro!$B$10</f>
        <v>29.537499999999998</v>
      </c>
      <c r="H5" s="110">
        <f>[1]Janeiro!$B$11</f>
        <v>28.866666666666664</v>
      </c>
      <c r="I5" s="110">
        <f>[1]Janeiro!$B$12</f>
        <v>28.912500000000005</v>
      </c>
      <c r="J5" s="110">
        <f>[1]Janeiro!$B$13</f>
        <v>29.275000000000006</v>
      </c>
      <c r="K5" s="110">
        <f>[1]Janeiro!$B$14</f>
        <v>29.087500000000002</v>
      </c>
      <c r="L5" s="110">
        <f>[1]Janeiro!$B$15</f>
        <v>28.945833333333329</v>
      </c>
      <c r="M5" s="110">
        <f>[1]Janeiro!$B$16</f>
        <v>27.654166666666672</v>
      </c>
      <c r="N5" s="110">
        <f>[1]Janeiro!$B$17</f>
        <v>27.854166666666668</v>
      </c>
      <c r="O5" s="110">
        <f>[1]Janeiro!$B$18</f>
        <v>28.816666666666666</v>
      </c>
      <c r="P5" s="110">
        <f>[1]Janeiro!$B$19</f>
        <v>27.8</v>
      </c>
      <c r="Q5" s="110">
        <f>[1]Janeiro!$B$20</f>
        <v>27.150000000000002</v>
      </c>
      <c r="R5" s="110">
        <f>[1]Janeiro!$B$21</f>
        <v>25.970833333333335</v>
      </c>
      <c r="S5" s="110">
        <f>[1]Janeiro!$B$22</f>
        <v>25.316666666666663</v>
      </c>
      <c r="T5" s="110">
        <f>[1]Janeiro!$B$23</f>
        <v>26.966666666666669</v>
      </c>
      <c r="U5" s="110">
        <f>[1]Janeiro!$B$24</f>
        <v>26.95</v>
      </c>
      <c r="V5" s="110">
        <f>[1]Janeiro!$B$25</f>
        <v>28.208333333333325</v>
      </c>
      <c r="W5" s="110">
        <f>[1]Janeiro!$B$26</f>
        <v>29.13333333333334</v>
      </c>
      <c r="X5" s="110">
        <f>[1]Janeiro!$B$27</f>
        <v>28.991666666666671</v>
      </c>
      <c r="Y5" s="110">
        <f>[1]Janeiro!$B$28</f>
        <v>28.691666666666663</v>
      </c>
      <c r="Z5" s="110">
        <f>[1]Janeiro!$B$29</f>
        <v>28.354166666666661</v>
      </c>
      <c r="AA5" s="110">
        <f>[1]Janeiro!$B$30</f>
        <v>28.670833333333334</v>
      </c>
      <c r="AB5" s="110">
        <f>[1]Janeiro!$B$31</f>
        <v>26.816666666666659</v>
      </c>
      <c r="AC5" s="110">
        <f>[1]Janeiro!$B$32</f>
        <v>25.541666666666668</v>
      </c>
      <c r="AD5" s="110">
        <f>[1]Janeiro!$B$33</f>
        <v>27.091666666666669</v>
      </c>
      <c r="AE5" s="110">
        <f>[1]Janeiro!$B$34</f>
        <v>26.933333333333334</v>
      </c>
      <c r="AF5" s="110">
        <f>[1]Janeiro!$B$35</f>
        <v>26.733333333333331</v>
      </c>
      <c r="AG5" s="111">
        <f>AVERAGE(B5:AF5)</f>
        <v>27.868682795698923</v>
      </c>
      <c r="AJ5" s="130"/>
    </row>
    <row r="6" spans="1:37" x14ac:dyDescent="0.2">
      <c r="A6" s="48" t="s">
        <v>0</v>
      </c>
      <c r="B6" s="112">
        <f>[2]Janeiro!$B$5</f>
        <v>27.962500000000006</v>
      </c>
      <c r="C6" s="112">
        <f>[2]Janeiro!$B$6</f>
        <v>26.054166666666671</v>
      </c>
      <c r="D6" s="112">
        <f>[2]Janeiro!$B$7</f>
        <v>26.604166666666668</v>
      </c>
      <c r="E6" s="112">
        <f>[2]Janeiro!$B$8</f>
        <v>27.220833333333335</v>
      </c>
      <c r="F6" s="112">
        <f>[2]Janeiro!$B$9</f>
        <v>24.512500000000003</v>
      </c>
      <c r="G6" s="112">
        <f>[2]Janeiro!$B$10</f>
        <v>24.004166666666666</v>
      </c>
      <c r="H6" s="112">
        <f>[2]Janeiro!$B$11</f>
        <v>25.587500000000002</v>
      </c>
      <c r="I6" s="112">
        <f>[2]Janeiro!$B$12</f>
        <v>26.787499999999994</v>
      </c>
      <c r="J6" s="112">
        <f>[2]Janeiro!$B$13</f>
        <v>26.200000000000003</v>
      </c>
      <c r="K6" s="112">
        <f>[2]Janeiro!$B$14</f>
        <v>27.720833333333328</v>
      </c>
      <c r="L6" s="112">
        <f>[2]Janeiro!$B$15</f>
        <v>27.454166666666666</v>
      </c>
      <c r="M6" s="112">
        <f>[2]Janeiro!$B$16</f>
        <v>27.329166666666669</v>
      </c>
      <c r="N6" s="112">
        <f>[2]Janeiro!$B$17</f>
        <v>26.929166666666664</v>
      </c>
      <c r="O6" s="112">
        <f>[2]Janeiro!$B$18</f>
        <v>27.004166666666663</v>
      </c>
      <c r="P6" s="112">
        <f>[2]Janeiro!$B$19</f>
        <v>25.541666666666668</v>
      </c>
      <c r="Q6" s="112">
        <f>[2]Janeiro!$B$20</f>
        <v>26.675000000000008</v>
      </c>
      <c r="R6" s="112">
        <f>[2]Janeiro!$B$21</f>
        <v>27.479166666666671</v>
      </c>
      <c r="S6" s="112">
        <f>[2]Janeiro!$B$22</f>
        <v>26.233333333333331</v>
      </c>
      <c r="T6" s="112">
        <f>[2]Janeiro!$B$23</f>
        <v>26.516666666666666</v>
      </c>
      <c r="U6" s="112">
        <f>[2]Janeiro!$B$24</f>
        <v>23.900000000000002</v>
      </c>
      <c r="V6" s="112">
        <f>[2]Janeiro!$B$25</f>
        <v>24.1875</v>
      </c>
      <c r="W6" s="112">
        <f>[2]Janeiro!$B$26</f>
        <v>27.083333333333329</v>
      </c>
      <c r="X6" s="110">
        <f>[2]Janeiro!$B$27</f>
        <v>24.595833333333328</v>
      </c>
      <c r="Y6" s="110">
        <f>[2]Janeiro!$B$28</f>
        <v>25.841666666666669</v>
      </c>
      <c r="Z6" s="110">
        <f>[2]Janeiro!$B$29</f>
        <v>27.191666666666663</v>
      </c>
      <c r="AA6" s="110">
        <f>[2]Janeiro!$B$30</f>
        <v>23.483333333333334</v>
      </c>
      <c r="AB6" s="110">
        <f>[2]Janeiro!$B$31</f>
        <v>23.362500000000001</v>
      </c>
      <c r="AC6" s="110">
        <f>[2]Janeiro!$B$32</f>
        <v>22.987500000000001</v>
      </c>
      <c r="AD6" s="110">
        <f>[2]Janeiro!$B$33</f>
        <v>24.495833333333337</v>
      </c>
      <c r="AE6" s="110">
        <f>[2]Janeiro!$B$34</f>
        <v>25.691666666666666</v>
      </c>
      <c r="AF6" s="110">
        <f>[2]Janeiro!$B$35</f>
        <v>25.800000000000008</v>
      </c>
      <c r="AG6" s="111">
        <f t="shared" ref="AG6:AG46" si="1">AVERAGE(B6:AF6)</f>
        <v>25.885080645161295</v>
      </c>
    </row>
    <row r="7" spans="1:37" x14ac:dyDescent="0.2">
      <c r="A7" s="48" t="s">
        <v>85</v>
      </c>
      <c r="B7" s="112">
        <f>[3]Janeiro!$B$5</f>
        <v>28.958333333333332</v>
      </c>
      <c r="C7" s="112">
        <f>[3]Janeiro!$B$6</f>
        <v>24.754166666666674</v>
      </c>
      <c r="D7" s="112">
        <f>[3]Janeiro!$B$7</f>
        <v>25.525000000000002</v>
      </c>
      <c r="E7" s="112">
        <f>[3]Janeiro!$B$8</f>
        <v>27.400000000000016</v>
      </c>
      <c r="F7" s="112">
        <f>[3]Janeiro!$B$9</f>
        <v>27.433333333333334</v>
      </c>
      <c r="G7" s="112">
        <f>[3]Janeiro!$B$10</f>
        <v>27.712499999999995</v>
      </c>
      <c r="H7" s="112">
        <f>[3]Janeiro!$B$11</f>
        <v>27.704166666666662</v>
      </c>
      <c r="I7" s="112">
        <f>[3]Janeiro!$B$12</f>
        <v>28.933333333333326</v>
      </c>
      <c r="J7" s="112">
        <f>[3]Janeiro!$B$13</f>
        <v>29.158333333333342</v>
      </c>
      <c r="K7" s="112">
        <f>[3]Janeiro!$B$14</f>
        <v>29.283333333333331</v>
      </c>
      <c r="L7" s="112">
        <f>[3]Janeiro!$B$15</f>
        <v>29.187500000000004</v>
      </c>
      <c r="M7" s="112">
        <f>[3]Janeiro!$B$16</f>
        <v>28.920833333333331</v>
      </c>
      <c r="N7" s="112">
        <f>[3]Janeiro!$B$17</f>
        <v>28.125000000000004</v>
      </c>
      <c r="O7" s="112">
        <f>[3]Janeiro!$B$18</f>
        <v>28.425000000000001</v>
      </c>
      <c r="P7" s="112">
        <f>[3]Janeiro!$B$19</f>
        <v>28.737500000000001</v>
      </c>
      <c r="Q7" s="112">
        <f>[3]Janeiro!$B$20</f>
        <v>29.591666666666669</v>
      </c>
      <c r="R7" s="112">
        <f>[3]Janeiro!$B$21</f>
        <v>27.724999999999998</v>
      </c>
      <c r="S7" s="112">
        <f>[3]Janeiro!$B$22</f>
        <v>25.087500000000002</v>
      </c>
      <c r="T7" s="112">
        <f>[3]Janeiro!$B$23</f>
        <v>26.641666666666662</v>
      </c>
      <c r="U7" s="112">
        <f>[3]Janeiro!$B$24</f>
        <v>25.616666666666674</v>
      </c>
      <c r="V7" s="112">
        <f>[3]Janeiro!$B$25</f>
        <v>26.733333333333338</v>
      </c>
      <c r="W7" s="112">
        <f>[3]Janeiro!$B$26</f>
        <v>27.875000000000004</v>
      </c>
      <c r="X7" s="110">
        <f>[3]Janeiro!$B$27</f>
        <v>27.091666666666665</v>
      </c>
      <c r="Y7" s="110">
        <f>[3]Janeiro!$B$28</f>
        <v>26.899999999999995</v>
      </c>
      <c r="Z7" s="110">
        <f>[3]Janeiro!$B$29</f>
        <v>29</v>
      </c>
      <c r="AA7" s="110">
        <f>[3]Janeiro!$B$30</f>
        <v>26.691666666666666</v>
      </c>
      <c r="AB7" s="110">
        <f>[3]Janeiro!$B$31</f>
        <v>26.125000000000011</v>
      </c>
      <c r="AC7" s="110">
        <f>[3]Janeiro!$B$32</f>
        <v>24.879166666666666</v>
      </c>
      <c r="AD7" s="110">
        <f>[3]Janeiro!$B$33</f>
        <v>26.783333333333331</v>
      </c>
      <c r="AE7" s="110">
        <f>[3]Janeiro!$B$34</f>
        <v>27.104166666666675</v>
      </c>
      <c r="AF7" s="110">
        <f>[3]Janeiro!$B$35</f>
        <v>26.137500000000003</v>
      </c>
      <c r="AG7" s="111">
        <f t="shared" si="1"/>
        <v>27.427150537634411</v>
      </c>
    </row>
    <row r="8" spans="1:37" x14ac:dyDescent="0.2">
      <c r="A8" s="48" t="s">
        <v>1</v>
      </c>
      <c r="B8" s="112">
        <f>[4]Janeiro!$B$5</f>
        <v>28.720833333333335</v>
      </c>
      <c r="C8" s="112">
        <f>[4]Janeiro!$B$6</f>
        <v>27.975000000000005</v>
      </c>
      <c r="D8" s="112">
        <f>[4]Janeiro!$B$7</f>
        <v>26.833333333333332</v>
      </c>
      <c r="E8" s="112">
        <f>[4]Janeiro!$B$8</f>
        <v>27.266666666666666</v>
      </c>
      <c r="F8" s="112">
        <f>[4]Janeiro!$B$9</f>
        <v>29.104166666666668</v>
      </c>
      <c r="G8" s="112">
        <f>[4]Janeiro!$B$10</f>
        <v>29.329166666666666</v>
      </c>
      <c r="H8" s="112">
        <f>[4]Janeiro!$B$11</f>
        <v>29.695833333333336</v>
      </c>
      <c r="I8" s="112">
        <f>[4]Janeiro!$B$12</f>
        <v>29.620833333333334</v>
      </c>
      <c r="J8" s="112">
        <f>[4]Janeiro!$B$13</f>
        <v>30.058333333333337</v>
      </c>
      <c r="K8" s="112">
        <f>[4]Janeiro!$B$14</f>
        <v>29.058333333333334</v>
      </c>
      <c r="L8" s="112">
        <f>[4]Janeiro!$B$15</f>
        <v>29.358333333333338</v>
      </c>
      <c r="M8" s="112">
        <f>[4]Janeiro!$B$16</f>
        <v>28.929166666666671</v>
      </c>
      <c r="N8" s="112">
        <f>[4]Janeiro!$B$17</f>
        <v>28.679166666666671</v>
      </c>
      <c r="O8" s="112">
        <f>[4]Janeiro!$B$18</f>
        <v>27.099999999999994</v>
      </c>
      <c r="P8" s="112">
        <f>[4]Janeiro!$B$19</f>
        <v>27.820833333333336</v>
      </c>
      <c r="Q8" s="112">
        <f>[4]Janeiro!$B$20</f>
        <v>29.079166666666666</v>
      </c>
      <c r="R8" s="112">
        <f>[4]Janeiro!$B$21</f>
        <v>29.579166666666669</v>
      </c>
      <c r="S8" s="112">
        <f>[4]Janeiro!$B$22</f>
        <v>26.141666666666676</v>
      </c>
      <c r="T8" s="112">
        <f>[4]Janeiro!$B$23</f>
        <v>26.345833333333331</v>
      </c>
      <c r="U8" s="112">
        <f>[4]Janeiro!$B$24</f>
        <v>27</v>
      </c>
      <c r="V8" s="112">
        <f>[4]Janeiro!$B$25</f>
        <v>27.158333333333331</v>
      </c>
      <c r="W8" s="112">
        <f>[4]Janeiro!$B$26</f>
        <v>27.266666666666669</v>
      </c>
      <c r="X8" s="110">
        <f>[4]Janeiro!$B$27</f>
        <v>26.791666666666661</v>
      </c>
      <c r="Y8" s="110">
        <f>[4]Janeiro!$B$28</f>
        <v>28.162499999999998</v>
      </c>
      <c r="Z8" s="110">
        <f>[4]Janeiro!$B$29</f>
        <v>29.412499999999998</v>
      </c>
      <c r="AA8" s="110">
        <f>[4]Janeiro!$B$30</f>
        <v>29.616666666666664</v>
      </c>
      <c r="AB8" s="110">
        <f>[4]Janeiro!$B$31</f>
        <v>29.204166666666669</v>
      </c>
      <c r="AC8" s="110">
        <f>[4]Janeiro!$B$32</f>
        <v>29.42916666666666</v>
      </c>
      <c r="AD8" s="110">
        <f>[4]Janeiro!$B$33</f>
        <v>27.620833333333334</v>
      </c>
      <c r="AE8" s="110">
        <f>[4]Janeiro!$B$34</f>
        <v>26.358333333333334</v>
      </c>
      <c r="AF8" s="110">
        <f>[4]Janeiro!$B$35</f>
        <v>28.316666666666674</v>
      </c>
      <c r="AG8" s="111">
        <f t="shared" si="1"/>
        <v>28.291397849462363</v>
      </c>
    </row>
    <row r="9" spans="1:37" x14ac:dyDescent="0.2">
      <c r="A9" s="48" t="s">
        <v>146</v>
      </c>
      <c r="B9" s="112">
        <f>[5]Janeiro!$B$5</f>
        <v>29.091304347826092</v>
      </c>
      <c r="C9" s="112">
        <f>[5]Janeiro!$B$6</f>
        <v>26.620833333333334</v>
      </c>
      <c r="D9" s="112">
        <f>[5]Janeiro!$B$7</f>
        <v>26.8</v>
      </c>
      <c r="E9" s="112">
        <f>[5]Janeiro!$B$8</f>
        <v>27.024999999999995</v>
      </c>
      <c r="F9" s="112">
        <f>[5]Janeiro!$B$9</f>
        <v>25.704166666666666</v>
      </c>
      <c r="G9" s="112">
        <f>[5]Janeiro!$B$10</f>
        <v>26.154166666666669</v>
      </c>
      <c r="H9" s="112">
        <f>[5]Janeiro!$B$11</f>
        <v>27.620833333333334</v>
      </c>
      <c r="I9" s="112">
        <f>[5]Janeiro!$B$12</f>
        <v>28.0625</v>
      </c>
      <c r="J9" s="112">
        <f>[5]Janeiro!$B$13</f>
        <v>28.787499999999998</v>
      </c>
      <c r="K9" s="112">
        <f>[5]Janeiro!$B$14</f>
        <v>29.079166666666662</v>
      </c>
      <c r="L9" s="112">
        <f>[5]Janeiro!$B$15</f>
        <v>27.887499999999992</v>
      </c>
      <c r="M9" s="112">
        <f>[5]Janeiro!$B$16</f>
        <v>27.920833333333334</v>
      </c>
      <c r="N9" s="112">
        <f>[5]Janeiro!$B$17</f>
        <v>28.195833333333336</v>
      </c>
      <c r="O9" s="112">
        <f>[5]Janeiro!$B$18</f>
        <v>26.025000000000002</v>
      </c>
      <c r="P9" s="112">
        <f>[5]Janeiro!$B$19</f>
        <v>24.333333333333329</v>
      </c>
      <c r="Q9" s="112">
        <f>[5]Janeiro!$B$20</f>
        <v>27.637500000000003</v>
      </c>
      <c r="R9" s="112">
        <f>[5]Janeiro!$B$21</f>
        <v>28.420833333333334</v>
      </c>
      <c r="S9" s="112">
        <f>[5]Janeiro!$B$22</f>
        <v>26.791666666666671</v>
      </c>
      <c r="T9" s="112">
        <f>[5]Janeiro!$B$23</f>
        <v>26.045833333333324</v>
      </c>
      <c r="U9" s="112">
        <f>[5]Janeiro!$B$24</f>
        <v>22.508333333333329</v>
      </c>
      <c r="V9" s="112">
        <f>[5]Janeiro!$B$25</f>
        <v>24.583333333333332</v>
      </c>
      <c r="W9" s="112">
        <f>[5]Janeiro!$B$26</f>
        <v>26.433333333333337</v>
      </c>
      <c r="X9" s="110">
        <f>[5]Janeiro!$B$27</f>
        <v>26.287499999999994</v>
      </c>
      <c r="Y9" s="110">
        <f>[5]Janeiro!$B$28</f>
        <v>25.733333333333331</v>
      </c>
      <c r="Z9" s="110">
        <f>[5]Janeiro!$B$29</f>
        <v>27.991304347826091</v>
      </c>
      <c r="AA9" s="110">
        <f>[5]Janeiro!$B$30</f>
        <v>23.904166666666665</v>
      </c>
      <c r="AB9" s="110">
        <f>[5]Janeiro!$B$31</f>
        <v>23.454166666666666</v>
      </c>
      <c r="AC9" s="110">
        <f>[5]Janeiro!$B$32</f>
        <v>23.708333333333339</v>
      </c>
      <c r="AD9" s="110">
        <f>[5]Janeiro!$B$33</f>
        <v>24.333333333333329</v>
      </c>
      <c r="AE9" s="110">
        <f>[5]Janeiro!$B$34</f>
        <v>26.066666666666674</v>
      </c>
      <c r="AF9" s="110">
        <f>[5]Janeiro!$B$35</f>
        <v>25.700000000000003</v>
      </c>
      <c r="AG9" s="111">
        <f t="shared" si="1"/>
        <v>26.416374474053306</v>
      </c>
    </row>
    <row r="10" spans="1:37" x14ac:dyDescent="0.2">
      <c r="A10" s="48" t="s">
        <v>91</v>
      </c>
      <c r="B10" s="112">
        <f>[6]Janeiro!$B$5</f>
        <v>25.354166666666661</v>
      </c>
      <c r="C10" s="112">
        <f>[6]Janeiro!$B$6</f>
        <v>25.308695652173913</v>
      </c>
      <c r="D10" s="112">
        <f>[6]Janeiro!$B$7</f>
        <v>24.133333333333336</v>
      </c>
      <c r="E10" s="112">
        <f>[6]Janeiro!$B$8</f>
        <v>24.408333333333335</v>
      </c>
      <c r="F10" s="112">
        <f>[6]Janeiro!$B$9</f>
        <v>25.037499999999998</v>
      </c>
      <c r="G10" s="112">
        <f>[6]Janeiro!$B$10</f>
        <v>26.125</v>
      </c>
      <c r="H10" s="112">
        <f>[6]Janeiro!$B$11</f>
        <v>26.595833333333331</v>
      </c>
      <c r="I10" s="112">
        <f>[6]Janeiro!$B$12</f>
        <v>25.579166666666666</v>
      </c>
      <c r="J10" s="112">
        <f>[6]Janeiro!$B$13</f>
        <v>26.045833333333338</v>
      </c>
      <c r="K10" s="112">
        <f>[6]Janeiro!$B$14</f>
        <v>26.004166666666674</v>
      </c>
      <c r="L10" s="112">
        <f>[6]Janeiro!$B$15</f>
        <v>25.0625</v>
      </c>
      <c r="M10" s="112">
        <f>[6]Janeiro!$B$16</f>
        <v>25.341666666666672</v>
      </c>
      <c r="N10" s="112">
        <f>[6]Janeiro!$B$17</f>
        <v>23.987499999999997</v>
      </c>
      <c r="O10" s="112">
        <f>[6]Janeiro!$B$18</f>
        <v>23.929166666666664</v>
      </c>
      <c r="P10" s="112">
        <f>[6]Janeiro!$B$19</f>
        <v>25.529166666666665</v>
      </c>
      <c r="Q10" s="112">
        <f>[6]Janeiro!$B$20</f>
        <v>25.878260869565214</v>
      </c>
      <c r="R10" s="112">
        <f>[6]Janeiro!$B$21</f>
        <v>24.020833333333339</v>
      </c>
      <c r="S10" s="112">
        <f>[6]Janeiro!$B$22</f>
        <v>22.447826086956525</v>
      </c>
      <c r="T10" s="112">
        <f>[6]Janeiro!$B$23</f>
        <v>23.945833333333336</v>
      </c>
      <c r="U10" s="112">
        <f>[6]Janeiro!$B$24</f>
        <v>24.495833333333337</v>
      </c>
      <c r="V10" s="112">
        <f>[6]Janeiro!$B$25</f>
        <v>24.717391304347831</v>
      </c>
      <c r="W10" s="112">
        <f>[6]Janeiro!$B$26</f>
        <v>24.541666666666668</v>
      </c>
      <c r="X10" s="110">
        <f>[6]Janeiro!$B$27</f>
        <v>24.6875</v>
      </c>
      <c r="Y10" s="110">
        <f>[6]Janeiro!$B$28</f>
        <v>25.620833333333323</v>
      </c>
      <c r="Z10" s="110">
        <f>[6]Janeiro!$B$29</f>
        <v>27.000000000000004</v>
      </c>
      <c r="AA10" s="110">
        <f>[6]Janeiro!$B$30</f>
        <v>25.520833333333332</v>
      </c>
      <c r="AB10" s="110">
        <f>[6]Janeiro!$B$31</f>
        <v>24.970833333333328</v>
      </c>
      <c r="AC10" s="110">
        <f>[6]Janeiro!$B$32</f>
        <v>25.591666666666669</v>
      </c>
      <c r="AD10" s="110">
        <f>[6]Janeiro!$B$33</f>
        <v>24.254166666666666</v>
      </c>
      <c r="AE10" s="110">
        <f>[6]Janeiro!$B$34</f>
        <v>24.408333333333335</v>
      </c>
      <c r="AF10" s="110">
        <f>[6]Janeiro!$B$35</f>
        <v>24</v>
      </c>
      <c r="AG10" s="111">
        <f t="shared" si="1"/>
        <v>24.985285179990651</v>
      </c>
    </row>
    <row r="11" spans="1:37" x14ac:dyDescent="0.2">
      <c r="A11" s="48" t="s">
        <v>49</v>
      </c>
      <c r="B11" s="112">
        <f>[7]Janeiro!$B$5</f>
        <v>26.808333333333326</v>
      </c>
      <c r="C11" s="112">
        <f>[7]Janeiro!$B$6</f>
        <v>24.929166666666664</v>
      </c>
      <c r="D11" s="112">
        <f>[7]Janeiro!$B$7</f>
        <v>26.599999999999998</v>
      </c>
      <c r="E11" s="112">
        <f>[7]Janeiro!$B$8</f>
        <v>27.570833333333329</v>
      </c>
      <c r="F11" s="112">
        <f>[7]Janeiro!$B$9</f>
        <v>27.133333333333336</v>
      </c>
      <c r="G11" s="112">
        <f>[7]Janeiro!$B$10</f>
        <v>27.470833333333331</v>
      </c>
      <c r="H11" s="112">
        <f>[7]Janeiro!$B$11</f>
        <v>27.412499999999998</v>
      </c>
      <c r="I11" s="112">
        <f>[7]Janeiro!$B$12</f>
        <v>27.958333333333332</v>
      </c>
      <c r="J11" s="112">
        <f>[7]Janeiro!$B$13</f>
        <v>27.604166666666668</v>
      </c>
      <c r="K11" s="112">
        <f>[7]Janeiro!$B$14</f>
        <v>27.637499999999999</v>
      </c>
      <c r="L11" s="112">
        <f>[7]Janeiro!$B$15</f>
        <v>28.9375</v>
      </c>
      <c r="M11" s="112">
        <f>[7]Janeiro!$B$16</f>
        <v>26.145833333333339</v>
      </c>
      <c r="N11" s="112">
        <f>[7]Janeiro!$B$17</f>
        <v>26.595833333333331</v>
      </c>
      <c r="O11" s="112">
        <f>[7]Janeiro!$B$18</f>
        <v>27.529166666666669</v>
      </c>
      <c r="P11" s="112">
        <f>[7]Janeiro!$B$19</f>
        <v>27.6875</v>
      </c>
      <c r="Q11" s="112">
        <f>[7]Janeiro!$B$20</f>
        <v>28.208333333333339</v>
      </c>
      <c r="R11" s="112">
        <f>[7]Janeiro!$B$21</f>
        <v>26.483333333333331</v>
      </c>
      <c r="S11" s="112">
        <f>[7]Janeiro!$B$22</f>
        <v>26.170833333333334</v>
      </c>
      <c r="T11" s="112">
        <f>[7]Janeiro!$B$23</f>
        <v>26.566666666666666</v>
      </c>
      <c r="U11" s="112">
        <f>[7]Janeiro!$B$24</f>
        <v>27.641666666666666</v>
      </c>
      <c r="V11" s="112">
        <f>[7]Janeiro!$B$25</f>
        <v>27.791666666666668</v>
      </c>
      <c r="W11" s="112">
        <f>[7]Janeiro!$B$26</f>
        <v>27.624999999999996</v>
      </c>
      <c r="X11" s="110">
        <f>[7]Janeiro!$B$27</f>
        <v>26.504166666666663</v>
      </c>
      <c r="Y11" s="110">
        <f>[7]Janeiro!$B$28</f>
        <v>26.600000000000005</v>
      </c>
      <c r="Z11" s="110">
        <f>[7]Janeiro!$B$29</f>
        <v>28.970833333333331</v>
      </c>
      <c r="AA11" s="110">
        <f>[7]Janeiro!$B$30</f>
        <v>27.283333333333331</v>
      </c>
      <c r="AB11" s="110">
        <f>[7]Janeiro!$B$30</f>
        <v>27.283333333333331</v>
      </c>
      <c r="AC11" s="110">
        <f>[7]Janeiro!$B$31</f>
        <v>26.583333333333332</v>
      </c>
      <c r="AD11" s="110">
        <f>[7]Janeiro!$B$32</f>
        <v>23.958333333333332</v>
      </c>
      <c r="AE11" s="110">
        <f>[7]Janeiro!$B$33</f>
        <v>26.75</v>
      </c>
      <c r="AF11" s="110">
        <f>[7]Janeiro!$B$34</f>
        <v>27</v>
      </c>
      <c r="AG11" s="111">
        <f t="shared" si="1"/>
        <v>27.078763440860218</v>
      </c>
    </row>
    <row r="12" spans="1:37" x14ac:dyDescent="0.2">
      <c r="A12" s="48" t="s">
        <v>94</v>
      </c>
      <c r="B12" s="112">
        <f>[8]Janeiro!$B$5</f>
        <v>28.670833333333338</v>
      </c>
      <c r="C12" s="112">
        <f>[8]Janeiro!$B$6</f>
        <v>27.299999999999997</v>
      </c>
      <c r="D12" s="112">
        <f>[8]Janeiro!$B$7</f>
        <v>26.879166666666663</v>
      </c>
      <c r="E12" s="112">
        <f>[8]Janeiro!$B$8</f>
        <v>27.116666666666664</v>
      </c>
      <c r="F12" s="112">
        <f>[8]Janeiro!$B$9</f>
        <v>27.600000000000005</v>
      </c>
      <c r="G12" s="112">
        <f>[8]Janeiro!$B$10</f>
        <v>27.82083333333334</v>
      </c>
      <c r="H12" s="112">
        <f>[8]Janeiro!$B$11</f>
        <v>28.233333333333334</v>
      </c>
      <c r="I12" s="112">
        <f>[8]Janeiro!$B$12</f>
        <v>29.266666666666676</v>
      </c>
      <c r="J12" s="112">
        <f>[8]Janeiro!$B$13</f>
        <v>28.499999999999996</v>
      </c>
      <c r="K12" s="112">
        <f>[8]Janeiro!$B$14</f>
        <v>28.287500000000005</v>
      </c>
      <c r="L12" s="112">
        <f>[8]Janeiro!$B$15</f>
        <v>28.845833333333335</v>
      </c>
      <c r="M12" s="112">
        <f>[8]Janeiro!$B$16</f>
        <v>29.358333333333324</v>
      </c>
      <c r="N12" s="112">
        <f>[8]Janeiro!$B$17</f>
        <v>28.900000000000002</v>
      </c>
      <c r="O12" s="112">
        <f>[8]Janeiro!$B$18</f>
        <v>28.016666666666666</v>
      </c>
      <c r="P12" s="112">
        <f>[8]Janeiro!$B$19</f>
        <v>27.683333333333334</v>
      </c>
      <c r="Q12" s="112">
        <f>[8]Janeiro!$B$20</f>
        <v>28.454166666666669</v>
      </c>
      <c r="R12" s="112">
        <f>[8]Janeiro!$B$21</f>
        <v>29.55416666666666</v>
      </c>
      <c r="S12" s="112">
        <f>[8]Janeiro!$B$22</f>
        <v>27.983333333333334</v>
      </c>
      <c r="T12" s="112">
        <f>[8]Janeiro!$B$23</f>
        <v>25.904166666666658</v>
      </c>
      <c r="U12" s="112">
        <f>[8]Janeiro!$B$24</f>
        <v>25.670833333333334</v>
      </c>
      <c r="V12" s="112">
        <f>[8]Janeiro!$B$25</f>
        <v>26.004166666666666</v>
      </c>
      <c r="W12" s="112">
        <f>[8]Janeiro!$B$26</f>
        <v>26.558333333333337</v>
      </c>
      <c r="X12" s="110">
        <f>[8]Janeiro!$B$27</f>
        <v>25.904166666666658</v>
      </c>
      <c r="Y12" s="110">
        <f>[8]Janeiro!$B$28</f>
        <v>27.639130434782615</v>
      </c>
      <c r="Z12" s="110">
        <f>[8]Janeiro!$B$29</f>
        <v>29.441666666666663</v>
      </c>
      <c r="AA12" s="110">
        <f>[8]Janeiro!$B$30</f>
        <v>28.408333333333328</v>
      </c>
      <c r="AB12" s="110">
        <f>[8]Janeiro!$B$31</f>
        <v>27.208333333333332</v>
      </c>
      <c r="AC12" s="110">
        <f>[8]Janeiro!$B$32</f>
        <v>27.604166666666671</v>
      </c>
      <c r="AD12" s="110">
        <f>[8]Janeiro!$B$33</f>
        <v>24.887499999999999</v>
      </c>
      <c r="AE12" s="110">
        <f>[8]Janeiro!$B$34</f>
        <v>25.616666666666664</v>
      </c>
      <c r="AF12" s="110">
        <f>[8]Janeiro!$B$35</f>
        <v>27.200000000000003</v>
      </c>
      <c r="AG12" s="111">
        <f t="shared" si="1"/>
        <v>27.629622487143525</v>
      </c>
    </row>
    <row r="13" spans="1:37" x14ac:dyDescent="0.2">
      <c r="A13" s="48" t="s">
        <v>101</v>
      </c>
      <c r="B13" s="112">
        <f>[9]Janeiro!$B$5</f>
        <v>29.25</v>
      </c>
      <c r="C13" s="112">
        <f>[9]Janeiro!$B$6</f>
        <v>25.354166666666671</v>
      </c>
      <c r="D13" s="112">
        <f>[9]Janeiro!$B$7</f>
        <v>26.404166666666669</v>
      </c>
      <c r="E13" s="112">
        <f>[9]Janeiro!$B$8</f>
        <v>26.787500000000005</v>
      </c>
      <c r="F13" s="112">
        <f>[9]Janeiro!$B$9</f>
        <v>25.916666666666671</v>
      </c>
      <c r="G13" s="112">
        <f>[9]Janeiro!$B$10</f>
        <v>25.595833333333335</v>
      </c>
      <c r="H13" s="112">
        <f>[9]Janeiro!$B$11</f>
        <v>27.124999999999996</v>
      </c>
      <c r="I13" s="112">
        <f>[9]Janeiro!$B$12</f>
        <v>28.150000000000002</v>
      </c>
      <c r="J13" s="112">
        <f>[9]Janeiro!$B$13</f>
        <v>28.512499999999999</v>
      </c>
      <c r="K13" s="112">
        <f>[9]Janeiro!$B$14</f>
        <v>29.024999999999995</v>
      </c>
      <c r="L13" s="112">
        <f>[9]Janeiro!$B$15</f>
        <v>28.737499999999997</v>
      </c>
      <c r="M13" s="112">
        <f>[9]Janeiro!$B$16</f>
        <v>27.904166666666665</v>
      </c>
      <c r="N13" s="112">
        <f>[9]Janeiro!$B$17</f>
        <v>27.400000000000002</v>
      </c>
      <c r="O13" s="112">
        <f>[9]Janeiro!$B$18</f>
        <v>27.283333333333335</v>
      </c>
      <c r="P13" s="112">
        <f>[9]Janeiro!$B$19</f>
        <v>26.979166666666675</v>
      </c>
      <c r="Q13" s="112">
        <f>[9]Janeiro!$B$20</f>
        <v>28.245833333333337</v>
      </c>
      <c r="R13" s="112">
        <f>[9]Janeiro!$B$21</f>
        <v>29.587499999999991</v>
      </c>
      <c r="S13" s="112">
        <f>[9]Janeiro!$B$22</f>
        <v>27.724999999999998</v>
      </c>
      <c r="T13" s="112">
        <f>[9]Janeiro!$B$23</f>
        <v>26.945833333333336</v>
      </c>
      <c r="U13" s="112">
        <f>[9]Janeiro!$B$24</f>
        <v>25.11666666666666</v>
      </c>
      <c r="V13" s="112">
        <f>[9]Janeiro!$B$25</f>
        <v>26.234782608695649</v>
      </c>
      <c r="W13" s="112">
        <f>[9]Janeiro!$B$26</f>
        <v>27.454166666666666</v>
      </c>
      <c r="X13" s="110">
        <f>[9]Janeiro!$B$27</f>
        <v>25.816666666666674</v>
      </c>
      <c r="Y13" s="110">
        <f>[9]Janeiro!$B$28</f>
        <v>26.295833333333334</v>
      </c>
      <c r="Z13" s="110">
        <f>[9]Janeiro!$B$29</f>
        <v>29.399999999999995</v>
      </c>
      <c r="AA13" s="110">
        <f>[9]Janeiro!$B$30</f>
        <v>24.541666666666671</v>
      </c>
      <c r="AB13" s="110">
        <f>[9]Janeiro!$B$31</f>
        <v>24.287499999999998</v>
      </c>
      <c r="AC13" s="110">
        <f>[9]Janeiro!$B$32</f>
        <v>23.804166666666664</v>
      </c>
      <c r="AD13" s="110">
        <f>[9]Janeiro!$B$33</f>
        <v>26.458333333333332</v>
      </c>
      <c r="AE13" s="110">
        <f>[9]Janeiro!$B$34</f>
        <v>25.854166666666668</v>
      </c>
      <c r="AF13" s="110">
        <f>[9]Janeiro!$B$35</f>
        <v>25.154166666666665</v>
      </c>
      <c r="AG13" s="111">
        <f t="shared" si="1"/>
        <v>26.882170406732122</v>
      </c>
      <c r="AK13" t="s">
        <v>35</v>
      </c>
    </row>
    <row r="14" spans="1:37" x14ac:dyDescent="0.2">
      <c r="A14" s="48" t="s">
        <v>147</v>
      </c>
      <c r="B14" s="112">
        <f>[10]Janeiro!$B$5</f>
        <v>26.208333333333332</v>
      </c>
      <c r="C14" s="112">
        <f>[10]Janeiro!$B$6</f>
        <v>24.962500000000006</v>
      </c>
      <c r="D14" s="112">
        <f>[10]Janeiro!$B$7</f>
        <v>24.69130434782608</v>
      </c>
      <c r="E14" s="112">
        <f>[10]Janeiro!$B$8</f>
        <v>24.513636363636362</v>
      </c>
      <c r="F14" s="112">
        <f>[10]Janeiro!$B$9</f>
        <v>25.75</v>
      </c>
      <c r="G14" s="112">
        <f>[10]Janeiro!$B$10</f>
        <v>26.934782608695652</v>
      </c>
      <c r="H14" s="112">
        <f>[10]Janeiro!$B$11</f>
        <v>26.613043478260874</v>
      </c>
      <c r="I14" s="112">
        <f>[10]Janeiro!$B$12</f>
        <v>27.122727272727271</v>
      </c>
      <c r="J14" s="112">
        <f>[10]Janeiro!$B$13</f>
        <v>26.704761904761902</v>
      </c>
      <c r="K14" s="112">
        <f>[10]Janeiro!$B$14</f>
        <v>27.424999999999994</v>
      </c>
      <c r="L14" s="112">
        <f>[10]Janeiro!$B$15</f>
        <v>25.959090909090914</v>
      </c>
      <c r="M14" s="112">
        <f>[10]Janeiro!$B$16</f>
        <v>26.509090909090904</v>
      </c>
      <c r="N14" s="112">
        <f>[10]Janeiro!$B$17</f>
        <v>24.318181818181813</v>
      </c>
      <c r="O14" s="112">
        <f>[10]Janeiro!$B$18</f>
        <v>25.354545454545459</v>
      </c>
      <c r="P14" s="112">
        <f>[10]Janeiro!$B$19</f>
        <v>26.283333333333331</v>
      </c>
      <c r="Q14" s="112">
        <f>[10]Janeiro!$B$20</f>
        <v>27.652173913043484</v>
      </c>
      <c r="R14" s="112">
        <f>[10]Janeiro!$B$21</f>
        <v>24.266666666666669</v>
      </c>
      <c r="S14" s="112">
        <f>[10]Janeiro!$B$22</f>
        <v>22.372727272727271</v>
      </c>
      <c r="T14" s="112">
        <f>[10]Janeiro!$B$23</f>
        <v>24.369565217391305</v>
      </c>
      <c r="U14" s="112">
        <f>[10]Janeiro!$B$24</f>
        <v>24.404347826086951</v>
      </c>
      <c r="V14" s="112">
        <f>[10]Janeiro!$B$25</f>
        <v>24.373913043478261</v>
      </c>
      <c r="W14" s="112">
        <f>[10]Janeiro!$B$26</f>
        <v>26</v>
      </c>
      <c r="X14" s="110">
        <f>[10]Janeiro!$B$27</f>
        <v>26.345454545454547</v>
      </c>
      <c r="Y14" s="110">
        <f>[10]Janeiro!$B$28</f>
        <v>27.099999999999994</v>
      </c>
      <c r="Z14" s="110">
        <f>[10]Janeiro!$B$29</f>
        <v>27.55714285714286</v>
      </c>
      <c r="AA14" s="110">
        <f>[10]Janeiro!$B$30</f>
        <v>25.895454545454552</v>
      </c>
      <c r="AB14" s="110" t="s">
        <v>197</v>
      </c>
      <c r="AC14" s="110" t="s">
        <v>197</v>
      </c>
      <c r="AD14" s="110" t="s">
        <v>197</v>
      </c>
      <c r="AE14" s="110" t="s">
        <v>197</v>
      </c>
      <c r="AF14" s="110" t="s">
        <v>197</v>
      </c>
      <c r="AG14" s="111">
        <f t="shared" si="1"/>
        <v>25.757222216189611</v>
      </c>
      <c r="AI14" s="128"/>
      <c r="AK14" t="s">
        <v>35</v>
      </c>
    </row>
    <row r="15" spans="1:37" x14ac:dyDescent="0.2">
      <c r="A15" s="48" t="s">
        <v>2</v>
      </c>
      <c r="B15" s="112">
        <f>[11]Janeiro!$B$5</f>
        <v>26.212500000000002</v>
      </c>
      <c r="C15" s="112">
        <f>[11]Janeiro!$B$6</f>
        <v>25.929166666666674</v>
      </c>
      <c r="D15" s="112">
        <f>[11]Janeiro!$B$7</f>
        <v>25.654166666666669</v>
      </c>
      <c r="E15" s="112">
        <f>[11]Janeiro!$B$8</f>
        <v>26.462499999999995</v>
      </c>
      <c r="F15" s="112">
        <f>[11]Janeiro!$B$9</f>
        <v>26.729166666666671</v>
      </c>
      <c r="G15" s="112">
        <f>[11]Janeiro!$B$10</f>
        <v>27.475000000000005</v>
      </c>
      <c r="H15" s="112">
        <f>[11]Janeiro!$B$11</f>
        <v>27.425000000000001</v>
      </c>
      <c r="I15" s="112">
        <f>[11]Janeiro!$B$12</f>
        <v>27.329166666666662</v>
      </c>
      <c r="J15" s="112">
        <f>[11]Janeiro!$B$13</f>
        <v>27.224999999999998</v>
      </c>
      <c r="K15" s="112">
        <f>[11]Janeiro!$B$14</f>
        <v>27.754166666666663</v>
      </c>
      <c r="L15" s="112">
        <f>[11]Janeiro!$B$15</f>
        <v>26.45</v>
      </c>
      <c r="M15" s="112">
        <f>[11]Janeiro!$B$16</f>
        <v>26.866666666666664</v>
      </c>
      <c r="N15" s="112">
        <f>[11]Janeiro!$B$17</f>
        <v>25.995833333333337</v>
      </c>
      <c r="O15" s="112">
        <f>[11]Janeiro!$B$18</f>
        <v>25.150000000000002</v>
      </c>
      <c r="P15" s="112">
        <f>[11]Janeiro!$B$19</f>
        <v>26.675000000000008</v>
      </c>
      <c r="Q15" s="112">
        <f>[11]Janeiro!$B$20</f>
        <v>27.433333333333334</v>
      </c>
      <c r="R15" s="112">
        <f>[11]Janeiro!$B$21</f>
        <v>26.062499999999996</v>
      </c>
      <c r="S15" s="112">
        <f>[11]Janeiro!$B$22</f>
        <v>23.070833333333329</v>
      </c>
      <c r="T15" s="112">
        <f>[11]Janeiro!$B$23</f>
        <v>24.912499999999998</v>
      </c>
      <c r="U15" s="112">
        <f>[11]Janeiro!$B$24</f>
        <v>25.187499999999996</v>
      </c>
      <c r="V15" s="112">
        <f>[11]Janeiro!$B$25</f>
        <v>25.545833333333334</v>
      </c>
      <c r="W15" s="112">
        <f>[11]Janeiro!$B$26</f>
        <v>26</v>
      </c>
      <c r="X15" s="110">
        <f>[11]Janeiro!$B$27</f>
        <v>25.170833333333331</v>
      </c>
      <c r="Y15" s="110">
        <f>[11]Janeiro!$B$28</f>
        <v>25.404166666666665</v>
      </c>
      <c r="Z15" s="110">
        <f>[11]Janeiro!$B$29</f>
        <v>27.104166666666668</v>
      </c>
      <c r="AA15" s="110">
        <f>[11]Janeiro!$B$30</f>
        <v>26.970833333333331</v>
      </c>
      <c r="AB15" s="110">
        <f>[11]Janeiro!$B$31</f>
        <v>25.958333333333332</v>
      </c>
      <c r="AC15" s="110">
        <f>[11]Janeiro!$B$32</f>
        <v>26.129166666666666</v>
      </c>
      <c r="AD15" s="110">
        <f>[11]Janeiro!$B$33</f>
        <v>25.229166666666661</v>
      </c>
      <c r="AE15" s="110">
        <f>[11]Janeiro!$B$34</f>
        <v>24.7</v>
      </c>
      <c r="AF15" s="110">
        <f>[11]Janeiro!$B$35</f>
        <v>26.099999999999994</v>
      </c>
      <c r="AG15" s="111">
        <f t="shared" si="1"/>
        <v>26.139112903225811</v>
      </c>
      <c r="AI15" s="12" t="s">
        <v>35</v>
      </c>
    </row>
    <row r="16" spans="1:37" x14ac:dyDescent="0.2">
      <c r="A16" s="48" t="s">
        <v>3</v>
      </c>
      <c r="B16" s="112">
        <f>[11]Janeiro!$B$5</f>
        <v>26.212500000000002</v>
      </c>
      <c r="C16" s="112">
        <f>[12]Janeiro!$B$6</f>
        <v>25.183333333333334</v>
      </c>
      <c r="D16" s="112">
        <f>[12]Janeiro!$B$7</f>
        <v>24.704166666666669</v>
      </c>
      <c r="E16" s="112">
        <f>[12]Janeiro!$B$8</f>
        <v>24.883333333333336</v>
      </c>
      <c r="F16" s="112">
        <f>[12]Janeiro!$B$8</f>
        <v>24.883333333333336</v>
      </c>
      <c r="G16" s="112">
        <f>[12]Janeiro!$B$10</f>
        <v>26.162499999999998</v>
      </c>
      <c r="H16" s="112">
        <f>[12]Janeiro!$B$11</f>
        <v>25.4375</v>
      </c>
      <c r="I16" s="112">
        <f>[12]Janeiro!$B$12</f>
        <v>26.054166666666671</v>
      </c>
      <c r="J16" s="112">
        <f>[12]Janeiro!$B$13</f>
        <v>26.691666666666663</v>
      </c>
      <c r="K16" s="112">
        <f>[12]Janeiro!$B$14</f>
        <v>27.191666666666666</v>
      </c>
      <c r="L16" s="112">
        <f>[12]Janeiro!$B$15</f>
        <v>26.366666666666671</v>
      </c>
      <c r="M16" s="112">
        <f>[12]Janeiro!$B$16</f>
        <v>25.412500000000005</v>
      </c>
      <c r="N16" s="112">
        <f>[12]Janeiro!$B$17</f>
        <v>25.570833333333329</v>
      </c>
      <c r="O16" s="112">
        <f>[12]Janeiro!$B$18</f>
        <v>26.354166666666671</v>
      </c>
      <c r="P16" s="112">
        <f>[12]Janeiro!$B$19</f>
        <v>26.241666666666664</v>
      </c>
      <c r="Q16" s="112">
        <f>[12]Janeiro!$B$20</f>
        <v>24.691666666666666</v>
      </c>
      <c r="R16" s="112">
        <f>[12]Janeiro!$B$21</f>
        <v>24.291666666666668</v>
      </c>
      <c r="S16" s="112">
        <f>[12]Janeiro!$B$22</f>
        <v>25.187499999999996</v>
      </c>
      <c r="T16" s="112">
        <f>[12]Janeiro!$B$23</f>
        <v>26.066666666666666</v>
      </c>
      <c r="U16" s="112">
        <f>[12]Janeiro!$B$24</f>
        <v>26.279166666666665</v>
      </c>
      <c r="V16" s="112">
        <f>[12]Janeiro!$B$25</f>
        <v>26.962500000000002</v>
      </c>
      <c r="W16" s="112">
        <f>[12]Janeiro!$B$26</f>
        <v>27.483333333333334</v>
      </c>
      <c r="X16" s="110">
        <f>[12]Janeiro!$B$27</f>
        <v>25.408333333333328</v>
      </c>
      <c r="Y16" s="110">
        <f>[12]Janeiro!$B$28</f>
        <v>27.187500000000004</v>
      </c>
      <c r="Z16" s="110">
        <f>[12]Janeiro!$B$29</f>
        <v>27.691666666666677</v>
      </c>
      <c r="AA16" s="110">
        <f>[12]Janeiro!$B$30</f>
        <v>26.558333333333334</v>
      </c>
      <c r="AB16" s="110">
        <f>[12]Janeiro!$B$31</f>
        <v>25.650000000000002</v>
      </c>
      <c r="AC16" s="110">
        <f>[12]Janeiro!$B$33</f>
        <v>26.037499999999998</v>
      </c>
      <c r="AD16" s="110">
        <f>[12]Janeiro!$B$34</f>
        <v>26.683333333333337</v>
      </c>
      <c r="AE16" s="110">
        <f>[12]Janeiro!$B$35</f>
        <v>23.645833333333332</v>
      </c>
      <c r="AF16" s="110">
        <f>[12]Janeiro!$B$36</f>
        <v>25.915188172043017</v>
      </c>
      <c r="AG16" s="111">
        <f>AVERAGE(B16:AF16)</f>
        <v>25.906135102323972</v>
      </c>
      <c r="AI16" s="12"/>
    </row>
    <row r="17" spans="1:38" hidden="1" x14ac:dyDescent="0.2">
      <c r="A17" s="48" t="s">
        <v>4</v>
      </c>
      <c r="B17" s="112" t="str">
        <f>[13]Janeiro!$B$5</f>
        <v>*</v>
      </c>
      <c r="C17" s="112" t="str">
        <f>[13]Janeiro!$B$6</f>
        <v>*</v>
      </c>
      <c r="D17" s="112" t="str">
        <f>[13]Janeiro!$B$7</f>
        <v>*</v>
      </c>
      <c r="E17" s="112" t="str">
        <f>[13]Janeiro!$B$8</f>
        <v>*</v>
      </c>
      <c r="F17" s="112" t="str">
        <f>[13]Janeiro!$B$9</f>
        <v>*</v>
      </c>
      <c r="G17" s="112" t="str">
        <f>[13]Janeiro!$B$10</f>
        <v>*</v>
      </c>
      <c r="H17" s="112" t="str">
        <f>[13]Janeiro!$B$11</f>
        <v>*</v>
      </c>
      <c r="I17" s="112" t="str">
        <f>[13]Janeiro!$B$12</f>
        <v>*</v>
      </c>
      <c r="J17" s="112" t="str">
        <f>[13]Janeiro!$B$13</f>
        <v>*</v>
      </c>
      <c r="K17" s="112" t="str">
        <f>[13]Janeiro!$B$14</f>
        <v>*</v>
      </c>
      <c r="L17" s="112" t="str">
        <f>[13]Janeiro!$B$15</f>
        <v>*</v>
      </c>
      <c r="M17" s="112" t="str">
        <f>[13]Janeiro!$B$16</f>
        <v>*</v>
      </c>
      <c r="N17" s="112" t="str">
        <f>[13]Janeiro!$B$17</f>
        <v>*</v>
      </c>
      <c r="O17" s="112" t="str">
        <f>[13]Janeiro!$B$18</f>
        <v>*</v>
      </c>
      <c r="P17" s="112" t="str">
        <f>[13]Janeiro!$B$19</f>
        <v>*</v>
      </c>
      <c r="Q17" s="112" t="str">
        <f>[13]Janeiro!$B$20</f>
        <v>*</v>
      </c>
      <c r="R17" s="112" t="str">
        <f>[13]Janeiro!$B$21</f>
        <v>*</v>
      </c>
      <c r="S17" s="112" t="str">
        <f>[13]Janeiro!$B$22</f>
        <v>*</v>
      </c>
      <c r="T17" s="112" t="str">
        <f>[13]Janeiro!$B$23</f>
        <v>*</v>
      </c>
      <c r="U17" s="112" t="str">
        <f>[13]Janeiro!$B$24</f>
        <v>*</v>
      </c>
      <c r="V17" s="112" t="str">
        <f>[13]Janeiro!$B$25</f>
        <v>*</v>
      </c>
      <c r="W17" s="112" t="str">
        <f>[13]Janeiro!$B$26</f>
        <v>*</v>
      </c>
      <c r="X17" s="110" t="str">
        <f>[13]Janeiro!$B$27</f>
        <v>*</v>
      </c>
      <c r="Y17" s="110" t="str">
        <f>[13]Janeiro!$B$28</f>
        <v>*</v>
      </c>
      <c r="Z17" s="110" t="str">
        <f>[13]Janeiro!$B$29</f>
        <v>*</v>
      </c>
      <c r="AA17" s="110" t="str">
        <f>[13]Janeiro!$B$30</f>
        <v>*</v>
      </c>
      <c r="AB17" s="110" t="str">
        <f>[13]Janeiro!$B$31</f>
        <v>*</v>
      </c>
      <c r="AC17" s="110" t="str">
        <f>[13]Janeiro!$B$32</f>
        <v>*</v>
      </c>
      <c r="AD17" s="110" t="str">
        <f>[13]Janeiro!$B$33</f>
        <v>*</v>
      </c>
      <c r="AE17" s="110" t="str">
        <f>[13]Janeiro!$B$34</f>
        <v>*</v>
      </c>
      <c r="AF17" s="110" t="str">
        <f>[13]Janeiro!$B$35</f>
        <v>*</v>
      </c>
      <c r="AG17" s="111" t="e">
        <f>AVERAGE(B17:AF17)</f>
        <v>#DIV/0!</v>
      </c>
      <c r="AH17" t="s">
        <v>35</v>
      </c>
      <c r="AI17" s="12" t="s">
        <v>35</v>
      </c>
      <c r="AK17" t="s">
        <v>35</v>
      </c>
    </row>
    <row r="18" spans="1:38" x14ac:dyDescent="0.2">
      <c r="A18" s="48" t="s">
        <v>5</v>
      </c>
      <c r="B18" s="112">
        <f>[14]Janeiro!$B$5</f>
        <v>31.316666666666674</v>
      </c>
      <c r="C18" s="112">
        <f>[14]Janeiro!$B$6</f>
        <v>29.454166666666669</v>
      </c>
      <c r="D18" s="112">
        <f>[14]Janeiro!$B$7</f>
        <v>26.658333333333335</v>
      </c>
      <c r="E18" s="112">
        <f>[14]Janeiro!$B$8</f>
        <v>26.900000000000002</v>
      </c>
      <c r="F18" s="112">
        <f>[14]Janeiro!$B$9</f>
        <v>27.391666666666669</v>
      </c>
      <c r="G18" s="112">
        <f>[14]Janeiro!$B$10</f>
        <v>28.787499999999994</v>
      </c>
      <c r="H18" s="112">
        <f>[14]Janeiro!$B$11</f>
        <v>28.383333333333329</v>
      </c>
      <c r="I18" s="112">
        <f>[14]Janeiro!$B$12</f>
        <v>28.804166666666664</v>
      </c>
      <c r="J18" s="112">
        <f>[14]Janeiro!$B$13</f>
        <v>29.649999999999991</v>
      </c>
      <c r="K18" s="112">
        <f>[14]Janeiro!$B$14</f>
        <v>30.533333333333335</v>
      </c>
      <c r="L18" s="112">
        <f>[14]Janeiro!$B$15</f>
        <v>29.599999999999998</v>
      </c>
      <c r="M18" s="112">
        <f>[14]Janeiro!$B$16</f>
        <v>27.36666666666666</v>
      </c>
      <c r="N18" s="112">
        <f>[14]Janeiro!$B$17</f>
        <v>28.345833333333335</v>
      </c>
      <c r="O18" s="112">
        <f>[14]Janeiro!$B$18</f>
        <v>28.32083333333334</v>
      </c>
      <c r="P18" s="112">
        <f>[14]Janeiro!$B$19</f>
        <v>29.237499999999997</v>
      </c>
      <c r="Q18" s="112">
        <f>[14]Janeiro!$B$20</f>
        <v>30.329166666666669</v>
      </c>
      <c r="R18" s="112">
        <f>[14]Janeiro!$B$21</f>
        <v>29.054166666666664</v>
      </c>
      <c r="S18" s="112">
        <f>[14]Janeiro!$B$22</f>
        <v>28.504166666666666</v>
      </c>
      <c r="T18" s="112">
        <f>[14]Janeiro!$B$23</f>
        <v>27.337499999999995</v>
      </c>
      <c r="U18" s="112">
        <f>[14]Janeiro!$B$24</f>
        <v>26.325000000000003</v>
      </c>
      <c r="V18" s="112">
        <f>[14]Janeiro!$B$25</f>
        <v>26.616666666666671</v>
      </c>
      <c r="W18" s="112">
        <f>[14]Janeiro!$B$26</f>
        <v>26.633333333333336</v>
      </c>
      <c r="X18" s="110">
        <f>[14]Janeiro!$B$27</f>
        <v>28.304166666666671</v>
      </c>
      <c r="Y18" s="110">
        <f>[14]Janeiro!$B$28</f>
        <v>29.737499999999997</v>
      </c>
      <c r="Z18" s="110">
        <f>[14]Janeiro!$B$29</f>
        <v>29.741666666666671</v>
      </c>
      <c r="AA18" s="110">
        <f>[14]Janeiro!$B$30</f>
        <v>28.779166666666665</v>
      </c>
      <c r="AB18" s="110">
        <f>[14]Janeiro!$B$31</f>
        <v>29.808333333333326</v>
      </c>
      <c r="AC18" s="110">
        <f>[14]Janeiro!$B$32</f>
        <v>30.554166666666674</v>
      </c>
      <c r="AD18" s="110">
        <f>[14]Janeiro!$B$33</f>
        <v>29.187499999999996</v>
      </c>
      <c r="AE18" s="110">
        <f>[14]Janeiro!$B$34</f>
        <v>28.483333333333338</v>
      </c>
      <c r="AF18" s="110">
        <f>[14]Janeiro!$B$35</f>
        <v>27.912499999999998</v>
      </c>
      <c r="AG18" s="111">
        <f t="shared" si="1"/>
        <v>28.647043010752693</v>
      </c>
      <c r="AH18" s="12" t="s">
        <v>35</v>
      </c>
      <c r="AI18" s="12" t="s">
        <v>35</v>
      </c>
    </row>
    <row r="19" spans="1:38" hidden="1" x14ac:dyDescent="0.2">
      <c r="A19" s="48" t="s">
        <v>33</v>
      </c>
      <c r="B19" s="112" t="str">
        <f>[15]Janeiro!$B$5</f>
        <v>*</v>
      </c>
      <c r="C19" s="112" t="str">
        <f>[15]Janeiro!$B$6</f>
        <v>*</v>
      </c>
      <c r="D19" s="112" t="str">
        <f>[15]Janeiro!$B$7</f>
        <v>*</v>
      </c>
      <c r="E19" s="112" t="str">
        <f>[15]Janeiro!$B$8</f>
        <v>*</v>
      </c>
      <c r="F19" s="112" t="str">
        <f>[15]Janeiro!$B$9</f>
        <v>*</v>
      </c>
      <c r="G19" s="112" t="str">
        <f>[15]Janeiro!$B$10</f>
        <v>*</v>
      </c>
      <c r="H19" s="112" t="str">
        <f>[15]Janeiro!$B$11</f>
        <v>*</v>
      </c>
      <c r="I19" s="112" t="str">
        <f>[15]Janeiro!$B$12</f>
        <v>*</v>
      </c>
      <c r="J19" s="112" t="str">
        <f>[15]Janeiro!$B$13</f>
        <v>*</v>
      </c>
      <c r="K19" s="112" t="str">
        <f>[15]Janeiro!$B$14</f>
        <v>*</v>
      </c>
      <c r="L19" s="112" t="str">
        <f>[15]Janeiro!$B$15</f>
        <v>*</v>
      </c>
      <c r="M19" s="112" t="str">
        <f>[15]Janeiro!$B$16</f>
        <v>*</v>
      </c>
      <c r="N19" s="112" t="str">
        <f>[15]Janeiro!$B$17</f>
        <v>*</v>
      </c>
      <c r="O19" s="112" t="str">
        <f>[15]Janeiro!$B$18</f>
        <v>*</v>
      </c>
      <c r="P19" s="112" t="str">
        <f>[15]Janeiro!$B$19</f>
        <v>*</v>
      </c>
      <c r="Q19" s="112" t="str">
        <f>[15]Janeiro!$B$20</f>
        <v>*</v>
      </c>
      <c r="R19" s="112" t="str">
        <f>[15]Janeiro!$B$21</f>
        <v>*</v>
      </c>
      <c r="S19" s="112" t="str">
        <f>[15]Janeiro!$B$22</f>
        <v>*</v>
      </c>
      <c r="T19" s="112" t="str">
        <f>[15]Janeiro!$B$23</f>
        <v>*</v>
      </c>
      <c r="U19" s="112" t="str">
        <f>[15]Janeiro!$B$24</f>
        <v>*</v>
      </c>
      <c r="V19" s="112" t="str">
        <f>[15]Janeiro!$B$25</f>
        <v>*</v>
      </c>
      <c r="W19" s="112" t="str">
        <f>[15]Janeiro!$B$26</f>
        <v>*</v>
      </c>
      <c r="X19" s="110" t="str">
        <f>[15]Janeiro!$B$27</f>
        <v>*</v>
      </c>
      <c r="Y19" s="110" t="str">
        <f>[15]Janeiro!$B$28</f>
        <v>*</v>
      </c>
      <c r="Z19" s="110" t="str">
        <f>[15]Janeiro!$B$29</f>
        <v>*</v>
      </c>
      <c r="AA19" s="110" t="str">
        <f>[15]Janeiro!$B$30</f>
        <v>*</v>
      </c>
      <c r="AB19" s="110" t="str">
        <f>[15]Janeiro!$B$31</f>
        <v>*</v>
      </c>
      <c r="AC19" s="110" t="str">
        <f>[15]Janeiro!$B$32</f>
        <v>*</v>
      </c>
      <c r="AD19" s="110" t="str">
        <f>[15]Janeiro!$B$33</f>
        <v>*</v>
      </c>
      <c r="AE19" s="110" t="str">
        <f>[15]Janeiro!$B$34</f>
        <v>*</v>
      </c>
      <c r="AF19" s="110" t="str">
        <f>[15]Janeiro!$B$35</f>
        <v>*</v>
      </c>
      <c r="AG19" s="111" t="e">
        <f t="shared" si="1"/>
        <v>#DIV/0!</v>
      </c>
      <c r="AI19" s="12" t="s">
        <v>35</v>
      </c>
      <c r="AJ19" t="s">
        <v>35</v>
      </c>
      <c r="AK19" t="s">
        <v>35</v>
      </c>
    </row>
    <row r="20" spans="1:38" x14ac:dyDescent="0.2">
      <c r="A20" s="48" t="s">
        <v>6</v>
      </c>
      <c r="B20" s="112">
        <f>[16]Janeiro!$B$5</f>
        <v>29.020833333333332</v>
      </c>
      <c r="C20" s="112">
        <f>[16]Janeiro!$B$6</f>
        <v>28.062500000000004</v>
      </c>
      <c r="D20" s="112">
        <f>[16]Janeiro!$B$7</f>
        <v>27.2</v>
      </c>
      <c r="E20" s="112">
        <f>[16]Janeiro!$B$8</f>
        <v>26.254999999999995</v>
      </c>
      <c r="F20" s="112">
        <f>[16]Janeiro!$B$9</f>
        <v>27.186363636363634</v>
      </c>
      <c r="G20" s="112">
        <f>[16]Janeiro!$B$10</f>
        <v>27.370833333333334</v>
      </c>
      <c r="H20" s="112">
        <f>[16]Janeiro!$B$11</f>
        <v>26.509090909090904</v>
      </c>
      <c r="I20" s="112">
        <f>[16]Janeiro!$B$12</f>
        <v>26.963636363636365</v>
      </c>
      <c r="J20" s="112">
        <f>[16]Janeiro!$B$13</f>
        <v>27.656521739130437</v>
      </c>
      <c r="K20" s="112">
        <f>[16]Janeiro!$B$14</f>
        <v>28.615789473684213</v>
      </c>
      <c r="L20" s="112">
        <f>[16]Janeiro!$B$15</f>
        <v>27.666666666666668</v>
      </c>
      <c r="M20" s="112">
        <f>[16]Janeiro!$B$16</f>
        <v>27.889999999999997</v>
      </c>
      <c r="N20" s="112">
        <f>[16]Janeiro!$B$17</f>
        <v>26.413636363636364</v>
      </c>
      <c r="O20" s="112">
        <f>[16]Janeiro!$B$18</f>
        <v>27.047826086956519</v>
      </c>
      <c r="P20" s="112">
        <f>[16]Janeiro!$B$19</f>
        <v>27.537499999999998</v>
      </c>
      <c r="Q20" s="112">
        <f>[16]Janeiro!$B$20</f>
        <v>28.766666666666662</v>
      </c>
      <c r="R20" s="112">
        <f>[16]Janeiro!$B$21</f>
        <v>26.080952380952379</v>
      </c>
      <c r="S20" s="112">
        <f>[16]Janeiro!$B$22</f>
        <v>25.195652173913043</v>
      </c>
      <c r="T20" s="112">
        <f>[16]Janeiro!$B$23</f>
        <v>26.436363636363637</v>
      </c>
      <c r="U20" s="112">
        <f>[16]Janeiro!$B$24</f>
        <v>26.917391304347831</v>
      </c>
      <c r="V20" s="112">
        <f>[16]Janeiro!$B$25</f>
        <v>26.052173913043486</v>
      </c>
      <c r="W20" s="112">
        <f>[16]Janeiro!$B$26</f>
        <v>27.259090909090911</v>
      </c>
      <c r="X20" s="110">
        <f>[16]Janeiro!$B$27</f>
        <v>27.709090909090911</v>
      </c>
      <c r="Y20" s="110">
        <f>[16]Janeiro!$B$28</f>
        <v>29.2304347826087</v>
      </c>
      <c r="Z20" s="110">
        <f>[16]Janeiro!$B$29</f>
        <v>29.45</v>
      </c>
      <c r="AA20" s="110">
        <f>[16]Janeiro!$B$30</f>
        <v>27.728571428571428</v>
      </c>
      <c r="AB20" s="110">
        <f>[16]Janeiro!$B$31</f>
        <v>26.990909090909089</v>
      </c>
      <c r="AC20" s="110">
        <f>[16]Janeiro!$B$32</f>
        <v>27.81428571428571</v>
      </c>
      <c r="AD20" s="110">
        <f>[16]Janeiro!$B$33</f>
        <v>26.861904761904764</v>
      </c>
      <c r="AE20" s="110">
        <f>[16]Janeiro!$B$34</f>
        <v>27.11304347826087</v>
      </c>
      <c r="AF20" s="110">
        <f>[16]Janeiro!$B$35</f>
        <v>24.890476190476186</v>
      </c>
      <c r="AG20" s="111">
        <f t="shared" si="1"/>
        <v>27.286877588590887</v>
      </c>
      <c r="AH20" t="s">
        <v>35</v>
      </c>
      <c r="AK20" t="s">
        <v>35</v>
      </c>
    </row>
    <row r="21" spans="1:38" x14ac:dyDescent="0.2">
      <c r="A21" s="48" t="s">
        <v>7</v>
      </c>
      <c r="B21" s="112">
        <f>[17]Janeiro!$B$5</f>
        <v>28.95</v>
      </c>
      <c r="C21" s="112">
        <f>[17]Janeiro!$B$6</f>
        <v>25.166666666666668</v>
      </c>
      <c r="D21" s="112">
        <f>[17]Janeiro!$B$7</f>
        <v>24.845833333333335</v>
      </c>
      <c r="E21" s="112">
        <f>[17]Janeiro!$B$8</f>
        <v>26.358333333333331</v>
      </c>
      <c r="F21" s="112">
        <f>[17]Janeiro!$B$9</f>
        <v>26.437499999999996</v>
      </c>
      <c r="G21" s="112">
        <f>[17]Janeiro!$B$10</f>
        <v>26.387499999999999</v>
      </c>
      <c r="H21" s="112">
        <f>[17]Janeiro!$B$11</f>
        <v>27.587499999999995</v>
      </c>
      <c r="I21" s="112">
        <f>[17]Janeiro!$B$12</f>
        <v>28.537499999999998</v>
      </c>
      <c r="J21" s="112">
        <f>[17]Janeiro!$B$13</f>
        <v>28.804166666666664</v>
      </c>
      <c r="K21" s="112">
        <f>[17]Janeiro!$B$14</f>
        <v>28.674999999999997</v>
      </c>
      <c r="L21" s="112">
        <f>[17]Janeiro!$B$15</f>
        <v>28.287499999999998</v>
      </c>
      <c r="M21" s="112">
        <f>[17]Janeiro!$B$16</f>
        <v>28.570833333333336</v>
      </c>
      <c r="N21" s="112">
        <f>[17]Janeiro!$B$17</f>
        <v>27.791666666666671</v>
      </c>
      <c r="O21" s="112">
        <f>[17]Janeiro!$B$18</f>
        <v>25.745833333333334</v>
      </c>
      <c r="P21" s="112">
        <f>[17]Janeiro!$B$19</f>
        <v>26.404166666666669</v>
      </c>
      <c r="Q21" s="112">
        <f>[17]Janeiro!$B$20</f>
        <v>27.395833333333332</v>
      </c>
      <c r="R21" s="112">
        <f>[17]Janeiro!$B$21</f>
        <v>28.574999999999992</v>
      </c>
      <c r="S21" s="112">
        <f>[17]Janeiro!$B$22</f>
        <v>25.5625</v>
      </c>
      <c r="T21" s="112">
        <f>[17]Janeiro!$B$23</f>
        <v>25.604166666666675</v>
      </c>
      <c r="U21" s="112">
        <f>[17]Janeiro!$B$24</f>
        <v>24.479166666666668</v>
      </c>
      <c r="V21" s="112">
        <f>[17]Janeiro!$B$25</f>
        <v>25.929166666666664</v>
      </c>
      <c r="W21" s="112">
        <f>[17]Janeiro!$B$26</f>
        <v>26.512500000000003</v>
      </c>
      <c r="X21" s="110">
        <f>[17]Janeiro!$B$27</f>
        <v>24.866666666666664</v>
      </c>
      <c r="Y21" s="110">
        <f>[17]Janeiro!$B$28</f>
        <v>25.875</v>
      </c>
      <c r="Z21" s="110">
        <f>[17]Janeiro!$B$29</f>
        <v>29.412499999999998</v>
      </c>
      <c r="AA21" s="110">
        <f>[17]Janeiro!$B$30</f>
        <v>25.258333333333329</v>
      </c>
      <c r="AB21" s="110">
        <f>[17]Janeiro!$B$31</f>
        <v>24.516666666666666</v>
      </c>
      <c r="AC21" s="110">
        <f>[17]Janeiro!$B$32</f>
        <v>23.583333333333332</v>
      </c>
      <c r="AD21" s="110">
        <f>[17]Janeiro!$B$33</f>
        <v>25.7</v>
      </c>
      <c r="AE21" s="110">
        <f>[17]Janeiro!$B$34</f>
        <v>26.249999999999996</v>
      </c>
      <c r="AF21" s="110">
        <f>[17]Janeiro!$B$35</f>
        <v>26.079166666666666</v>
      </c>
      <c r="AG21" s="111">
        <f t="shared" si="1"/>
        <v>26.585483870967746</v>
      </c>
      <c r="AI21" t="s">
        <v>35</v>
      </c>
      <c r="AK21" t="s">
        <v>35</v>
      </c>
      <c r="AL21" t="s">
        <v>35</v>
      </c>
    </row>
    <row r="22" spans="1:38" x14ac:dyDescent="0.2">
      <c r="A22" s="48" t="s">
        <v>148</v>
      </c>
      <c r="B22" s="112">
        <f>[18]Janeiro!$B$5</f>
        <v>28.829166666666669</v>
      </c>
      <c r="C22" s="112">
        <f>[18]Janeiro!$B$6</f>
        <v>25.245833333333334</v>
      </c>
      <c r="D22" s="112">
        <f>[18]Janeiro!$B$7</f>
        <v>25.254166666666674</v>
      </c>
      <c r="E22" s="112">
        <f>[18]Janeiro!$B$8</f>
        <v>26.762499999999999</v>
      </c>
      <c r="F22" s="112">
        <f>[18]Janeiro!$B$9</f>
        <v>25.925000000000001</v>
      </c>
      <c r="G22" s="112">
        <f>[18]Janeiro!$B$10</f>
        <v>25.420833333333338</v>
      </c>
      <c r="H22" s="112">
        <f>[18]Janeiro!$B$11</f>
        <v>26.533333333333335</v>
      </c>
      <c r="I22" s="112">
        <f>[18]Janeiro!$B$12</f>
        <v>27.662500000000005</v>
      </c>
      <c r="J22" s="112">
        <f>[18]Janeiro!$B$13</f>
        <v>28.700000000000006</v>
      </c>
      <c r="K22" s="112">
        <f>[18]Janeiro!$B$14</f>
        <v>28.620833333333326</v>
      </c>
      <c r="L22" s="112">
        <f>[18]Janeiro!$B$15</f>
        <v>28.245833333333326</v>
      </c>
      <c r="M22" s="112">
        <f>[18]Janeiro!$B$16</f>
        <v>28.166666666666668</v>
      </c>
      <c r="N22" s="112">
        <f>[18]Janeiro!$B$17</f>
        <v>26.970833333333335</v>
      </c>
      <c r="O22" s="112">
        <f>[18]Janeiro!$B$18</f>
        <v>26.429166666666664</v>
      </c>
      <c r="P22" s="112">
        <f>[18]Janeiro!$B$19</f>
        <v>26.929166666666664</v>
      </c>
      <c r="Q22" s="112">
        <f>[18]Janeiro!$B$20</f>
        <v>27.800000000000008</v>
      </c>
      <c r="R22" s="112">
        <f>[18]Janeiro!$B$21</f>
        <v>28.158333333333342</v>
      </c>
      <c r="S22" s="112">
        <f>[18]Janeiro!$B$22</f>
        <v>25.729166666666661</v>
      </c>
      <c r="T22" s="112">
        <f>[18]Janeiro!$B$23</f>
        <v>26.920833333333331</v>
      </c>
      <c r="U22" s="112">
        <f>[18]Janeiro!$B$24</f>
        <v>25.570833333333329</v>
      </c>
      <c r="V22" s="112">
        <f>[18]Janeiro!$B$25</f>
        <v>25.758333333333329</v>
      </c>
      <c r="W22" s="112">
        <f>[18]Janeiro!$B$26</f>
        <v>26.324999999999999</v>
      </c>
      <c r="X22" s="110">
        <f>[18]Janeiro!$B$27</f>
        <v>26.083333333333329</v>
      </c>
      <c r="Y22" s="110">
        <f>[18]Janeiro!$B$28</f>
        <v>26.095833333333328</v>
      </c>
      <c r="Z22" s="110">
        <f>[18]Janeiro!$B$29</f>
        <v>28.316666666666666</v>
      </c>
      <c r="AA22" s="110">
        <f>[18]Janeiro!$B$30</f>
        <v>25.566666666666666</v>
      </c>
      <c r="AB22" s="110">
        <f>[18]Janeiro!$B$31</f>
        <v>24.970833333333331</v>
      </c>
      <c r="AC22" s="110">
        <f>[18]Janeiro!$B$32</f>
        <v>24.245833333333334</v>
      </c>
      <c r="AD22" s="110">
        <f>[18]Janeiro!$B$33</f>
        <v>25.808333333333337</v>
      </c>
      <c r="AE22" s="110">
        <f>[18]Janeiro!$B$34</f>
        <v>26.437500000000004</v>
      </c>
      <c r="AF22" s="110">
        <f>[18]Janeiro!$B$35</f>
        <v>24.570833333333329</v>
      </c>
      <c r="AG22" s="111">
        <f t="shared" si="1"/>
        <v>26.582392473118286</v>
      </c>
      <c r="AI22" s="12" t="s">
        <v>35</v>
      </c>
      <c r="AJ22" t="s">
        <v>35</v>
      </c>
      <c r="AK22" t="s">
        <v>35</v>
      </c>
    </row>
    <row r="23" spans="1:38" x14ac:dyDescent="0.2">
      <c r="A23" s="48" t="s">
        <v>149</v>
      </c>
      <c r="B23" s="112">
        <f>[19]Janeiro!$B$5</f>
        <v>28.500000000000004</v>
      </c>
      <c r="C23" s="112">
        <f>[19]Janeiro!$B$6</f>
        <v>26.11304347826087</v>
      </c>
      <c r="D23" s="112">
        <f>[19]Janeiro!$B$7</f>
        <v>26.695833333333329</v>
      </c>
      <c r="E23" s="112">
        <f>[19]Janeiro!$B$8</f>
        <v>26.279166666666669</v>
      </c>
      <c r="F23" s="112">
        <f>[19]Janeiro!$B$9</f>
        <v>24.295833333333331</v>
      </c>
      <c r="G23" s="112">
        <f>[19]Janeiro!$B$10</f>
        <v>24.237500000000001</v>
      </c>
      <c r="H23" s="112">
        <f>[19]Janeiro!$B$11</f>
        <v>25.562499999999996</v>
      </c>
      <c r="I23" s="112">
        <f>[19]Janeiro!$B$12</f>
        <v>26.174999999999997</v>
      </c>
      <c r="J23" s="112">
        <f>[19]Janeiro!$B$13</f>
        <v>27.512499999999999</v>
      </c>
      <c r="K23" s="112">
        <f>[19]Janeiro!$B$14</f>
        <v>28.074999999999992</v>
      </c>
      <c r="L23" s="112">
        <f>[19]Janeiro!$B$15</f>
        <v>27.652173913043477</v>
      </c>
      <c r="M23" s="112">
        <f>[19]Janeiro!$B$16</f>
        <v>27.575000000000003</v>
      </c>
      <c r="N23" s="112">
        <f>[19]Janeiro!$B$17</f>
        <v>27.804166666666674</v>
      </c>
      <c r="O23" s="112">
        <f>[19]Janeiro!$B$18</f>
        <v>27.054166666666664</v>
      </c>
      <c r="P23" s="112">
        <f>[19]Janeiro!$B$19</f>
        <v>26.183333333333337</v>
      </c>
      <c r="Q23" s="112">
        <f>[19]Janeiro!$B$20</f>
        <v>27.660869565217382</v>
      </c>
      <c r="R23" s="112">
        <f>[19]Janeiro!$B$21</f>
        <v>29.970833333333335</v>
      </c>
      <c r="S23" s="112">
        <f>[19]Janeiro!$B$22</f>
        <v>28.970833333333335</v>
      </c>
      <c r="T23" s="112">
        <f>[19]Janeiro!$B$23</f>
        <v>28.079166666666662</v>
      </c>
      <c r="U23" s="112">
        <f>[19]Janeiro!$B$24</f>
        <v>26.07826086956522</v>
      </c>
      <c r="V23" s="112">
        <f>[19]Janeiro!$B$25</f>
        <v>27.252173913043482</v>
      </c>
      <c r="W23" s="112">
        <f>[19]Janeiro!$B$26</f>
        <v>28.824999999999999</v>
      </c>
      <c r="X23" s="110">
        <f>[19]Janeiro!$B$27</f>
        <v>27.737500000000001</v>
      </c>
      <c r="Y23" s="110">
        <f>[19]Janeiro!$B$28</f>
        <v>27.454166666666666</v>
      </c>
      <c r="Z23" s="110">
        <f>[19]Janeiro!$B$29</f>
        <v>27.995833333333337</v>
      </c>
      <c r="AA23" s="110">
        <f>[19]Janeiro!$B$30</f>
        <v>25.441666666666663</v>
      </c>
      <c r="AB23" s="110">
        <f>[19]Janeiro!$B$31</f>
        <v>25.158333333333331</v>
      </c>
      <c r="AC23" s="110">
        <f>[19]Janeiro!$B$32</f>
        <v>25.145833333333332</v>
      </c>
      <c r="AD23" s="110">
        <f>[19]Janeiro!$B$33</f>
        <v>26.295833333333331</v>
      </c>
      <c r="AE23" s="110">
        <f>[19]Janeiro!$B$34</f>
        <v>26.408333333333335</v>
      </c>
      <c r="AF23" s="110">
        <f>[19]Janeiro!$B$35</f>
        <v>27.191666666666663</v>
      </c>
      <c r="AG23" s="111">
        <f t="shared" si="1"/>
        <v>26.947791023842917</v>
      </c>
      <c r="AH23" s="12" t="s">
        <v>35</v>
      </c>
      <c r="AI23" s="12" t="s">
        <v>35</v>
      </c>
      <c r="AJ23" t="s">
        <v>35</v>
      </c>
    </row>
    <row r="24" spans="1:38" x14ac:dyDescent="0.2">
      <c r="A24" s="48" t="s">
        <v>150</v>
      </c>
      <c r="B24" s="112">
        <f>[20]Janeiro!$B$5</f>
        <v>29.25833333333334</v>
      </c>
      <c r="C24" s="112">
        <f>[20]Janeiro!$B$6</f>
        <v>25.683333333333337</v>
      </c>
      <c r="D24" s="112">
        <f>[20]Janeiro!$B$7</f>
        <v>25.108333333333334</v>
      </c>
      <c r="E24" s="112">
        <f>[20]Janeiro!$B$8</f>
        <v>27.216666666666669</v>
      </c>
      <c r="F24" s="112">
        <f>[20]Janeiro!$B$9</f>
        <v>26.683333333333326</v>
      </c>
      <c r="G24" s="112">
        <f>[20]Janeiro!$B$10</f>
        <v>27.612499999999997</v>
      </c>
      <c r="H24" s="112">
        <f>[20]Janeiro!$B$11</f>
        <v>27.504166666666666</v>
      </c>
      <c r="I24" s="112">
        <f>[20]Janeiro!$B$12</f>
        <v>29.195833333333329</v>
      </c>
      <c r="J24" s="112">
        <f>[20]Janeiro!$B$13</f>
        <v>29.129166666666666</v>
      </c>
      <c r="K24" s="112">
        <f>[20]Janeiro!$B$14</f>
        <v>28.891666666666662</v>
      </c>
      <c r="L24" s="112">
        <f>[20]Janeiro!$B$15</f>
        <v>28.570833333333329</v>
      </c>
      <c r="M24" s="112">
        <f>[20]Janeiro!$B$16</f>
        <v>29.708333333333332</v>
      </c>
      <c r="N24" s="112">
        <f>[20]Janeiro!$B$17</f>
        <v>28.279166666666672</v>
      </c>
      <c r="O24" s="112">
        <f>[20]Janeiro!$B$18</f>
        <v>26.145833333333332</v>
      </c>
      <c r="P24" s="112">
        <f>[20]Janeiro!$B$19</f>
        <v>26.954166666666666</v>
      </c>
      <c r="Q24" s="112">
        <f>[20]Janeiro!$B$20</f>
        <v>27.904166666666669</v>
      </c>
      <c r="R24" s="112">
        <f>[20]Janeiro!$B$21</f>
        <v>28.937500000000011</v>
      </c>
      <c r="S24" s="112">
        <f>[20]Janeiro!$B$22</f>
        <v>26.054166666666671</v>
      </c>
      <c r="T24" s="112">
        <f>[20]Janeiro!$B$23</f>
        <v>26.445833333333329</v>
      </c>
      <c r="U24" s="112">
        <f>[20]Janeiro!$B$24</f>
        <v>25.679166666666664</v>
      </c>
      <c r="V24" s="112">
        <f>[20]Janeiro!$B$25</f>
        <v>26.6</v>
      </c>
      <c r="W24" s="112">
        <f>[20]Janeiro!$B$26</f>
        <v>27.004166666666666</v>
      </c>
      <c r="X24" s="110">
        <f>[20]Janeiro!$B$27</f>
        <v>25.391666666666666</v>
      </c>
      <c r="Y24" s="110">
        <f>[20]Janeiro!$B$28</f>
        <v>26.587500000000002</v>
      </c>
      <c r="Z24" s="110">
        <f>[20]Janeiro!$B$29</f>
        <v>29.658333333333335</v>
      </c>
      <c r="AA24" s="110">
        <f>[20]Janeiro!$B$30</f>
        <v>26.117391304347827</v>
      </c>
      <c r="AB24" s="110">
        <f>[20]Janeiro!$B$31</f>
        <v>25.545833333333334</v>
      </c>
      <c r="AC24" s="110">
        <f>[20]Janeiro!$B$32</f>
        <v>24.737500000000001</v>
      </c>
      <c r="AD24" s="110">
        <f>[20]Janeiro!$B$33</f>
        <v>25.991666666666674</v>
      </c>
      <c r="AE24" s="110">
        <f>[20]Janeiro!$B$34</f>
        <v>27.091666666666665</v>
      </c>
      <c r="AF24" s="110">
        <f>[20]Janeiro!$B$35</f>
        <v>25.908333333333335</v>
      </c>
      <c r="AG24" s="111">
        <f t="shared" si="1"/>
        <v>27.148276063581111</v>
      </c>
      <c r="AI24" s="12" t="s">
        <v>35</v>
      </c>
      <c r="AJ24" t="s">
        <v>35</v>
      </c>
      <c r="AK24" t="s">
        <v>35</v>
      </c>
    </row>
    <row r="25" spans="1:38" x14ac:dyDescent="0.2">
      <c r="A25" s="48" t="s">
        <v>8</v>
      </c>
      <c r="B25" s="112">
        <f>[21]Janeiro!$B$5</f>
        <v>28.308333333333334</v>
      </c>
      <c r="C25" s="112">
        <f>[21]Janeiro!$B$6</f>
        <v>25.437500000000004</v>
      </c>
      <c r="D25" s="112">
        <f>[21]Janeiro!$B$7</f>
        <v>26.650000000000002</v>
      </c>
      <c r="E25" s="112">
        <f>[21]Janeiro!$B$8</f>
        <v>27.095833333333331</v>
      </c>
      <c r="F25" s="112">
        <f>[21]Janeiro!$B$9</f>
        <v>26.454166666666666</v>
      </c>
      <c r="G25" s="112">
        <f>[21]Janeiro!$B$10</f>
        <v>26.141666666666666</v>
      </c>
      <c r="H25" s="112">
        <f>[21]Janeiro!$B$11</f>
        <v>27.3125</v>
      </c>
      <c r="I25" s="112">
        <f>[21]Janeiro!$B$12</f>
        <v>28.170833333333331</v>
      </c>
      <c r="J25" s="112">
        <f>[21]Janeiro!$B$13</f>
        <v>27.649999999999995</v>
      </c>
      <c r="K25" s="112">
        <f>[21]Janeiro!$B$14</f>
        <v>27.095833333333331</v>
      </c>
      <c r="L25" s="112">
        <f>[21]Janeiro!$B$15</f>
        <v>28.25</v>
      </c>
      <c r="M25" s="112">
        <f>[21]Janeiro!$B$16</f>
        <v>28.062499999999996</v>
      </c>
      <c r="N25" s="112">
        <f>[21]Janeiro!$B$17</f>
        <v>27.270833333333329</v>
      </c>
      <c r="O25" s="112">
        <f>[21]Janeiro!$B$18</f>
        <v>27.700000000000006</v>
      </c>
      <c r="P25" s="112">
        <f>[21]Janeiro!$B$19</f>
        <v>26.3125</v>
      </c>
      <c r="Q25" s="112">
        <f>[21]Janeiro!$B$20</f>
        <v>28.124999999999996</v>
      </c>
      <c r="R25" s="112">
        <f>[21]Janeiro!$B$21</f>
        <v>28.854166666666661</v>
      </c>
      <c r="S25" s="112">
        <f>[21]Janeiro!$B$22</f>
        <v>27.5625</v>
      </c>
      <c r="T25" s="112">
        <f>[21]Janeiro!$B$23</f>
        <v>27.329166666666669</v>
      </c>
      <c r="U25" s="112">
        <f>[21]Janeiro!$B$24</f>
        <v>26.38333333333334</v>
      </c>
      <c r="V25" s="112">
        <f>[21]Janeiro!$B$25</f>
        <v>26.395833333333339</v>
      </c>
      <c r="W25" s="112">
        <f>[21]Janeiro!$B$26</f>
        <v>28.066666666666674</v>
      </c>
      <c r="X25" s="110">
        <f>[21]Janeiro!$B$27</f>
        <v>26.445833333333329</v>
      </c>
      <c r="Y25" s="110">
        <f>[21]Janeiro!$B$28</f>
        <v>26.133333333333336</v>
      </c>
      <c r="Z25" s="110">
        <f>[21]Janeiro!$B$29</f>
        <v>27.595833333333331</v>
      </c>
      <c r="AA25" s="110">
        <f>[21]Janeiro!$B$30</f>
        <v>24.645833333333329</v>
      </c>
      <c r="AB25" s="110">
        <f>[21]Janeiro!$B$31</f>
        <v>24.737500000000001</v>
      </c>
      <c r="AC25" s="110">
        <f>[21]Janeiro!$B$32</f>
        <v>25.166666666666668</v>
      </c>
      <c r="AD25" s="110">
        <f>[21]Janeiro!$B$33</f>
        <v>26.383333333333329</v>
      </c>
      <c r="AE25" s="110">
        <f>[21]Janeiro!$B$34</f>
        <v>25.395833333333339</v>
      </c>
      <c r="AF25" s="110">
        <f>[21]Janeiro!$B$35</f>
        <v>26.158333333333335</v>
      </c>
      <c r="AG25" s="111">
        <f t="shared" si="1"/>
        <v>26.88037634408602</v>
      </c>
      <c r="AJ25" t="s">
        <v>35</v>
      </c>
      <c r="AK25" t="s">
        <v>35</v>
      </c>
    </row>
    <row r="26" spans="1:38" x14ac:dyDescent="0.2">
      <c r="A26" s="48" t="s">
        <v>9</v>
      </c>
      <c r="B26" s="112">
        <f>[22]Janeiro!$B$5</f>
        <v>28.804166666666664</v>
      </c>
      <c r="C26" s="112">
        <f>[22]Janeiro!$B$6</f>
        <v>24.566666666666674</v>
      </c>
      <c r="D26" s="112">
        <f>[22]Janeiro!$B$7</f>
        <v>25.166666666666661</v>
      </c>
      <c r="E26" s="112">
        <f>[22]Janeiro!$B$8</f>
        <v>27.283333333333331</v>
      </c>
      <c r="F26" s="112">
        <f>[22]Janeiro!$B$9</f>
        <v>27.779166666666669</v>
      </c>
      <c r="G26" s="112">
        <f>[22]Janeiro!$B$10</f>
        <v>28.479166666666668</v>
      </c>
      <c r="H26" s="112">
        <f>[22]Janeiro!$B$11</f>
        <v>28.845833333333331</v>
      </c>
      <c r="I26" s="112">
        <f>[22]Janeiro!$B$12</f>
        <v>29.558333333333337</v>
      </c>
      <c r="J26" s="112">
        <f>[22]Janeiro!$B$13</f>
        <v>29.379166666666674</v>
      </c>
      <c r="K26" s="112">
        <f>[22]Janeiro!$B$14</f>
        <v>28.929166666666664</v>
      </c>
      <c r="L26" s="112">
        <f>[22]Janeiro!$B$15</f>
        <v>28.958333333333329</v>
      </c>
      <c r="M26" s="112">
        <f>[22]Janeiro!$B$16</f>
        <v>29.229166666666671</v>
      </c>
      <c r="N26" s="112">
        <f>[22]Janeiro!$B$17</f>
        <v>27.774999999999995</v>
      </c>
      <c r="O26" s="112">
        <f>[22]Janeiro!$B$18</f>
        <v>28.074999999999999</v>
      </c>
      <c r="P26" s="112">
        <f>[22]Janeiro!$B$19</f>
        <v>28.604166666666671</v>
      </c>
      <c r="Q26" s="112">
        <f>[22]Janeiro!$B$20</f>
        <v>29.879166666666666</v>
      </c>
      <c r="R26" s="112">
        <f>[22]Janeiro!$B$21</f>
        <v>27.633333333333329</v>
      </c>
      <c r="S26" s="112">
        <f>[22]Janeiro!$B$22</f>
        <v>25.408333333333335</v>
      </c>
      <c r="T26" s="112">
        <f>[22]Janeiro!$B$23</f>
        <v>26.529166666666665</v>
      </c>
      <c r="U26" s="112">
        <f>[22]Janeiro!$B$24</f>
        <v>25.279166666666658</v>
      </c>
      <c r="V26" s="112">
        <f>[22]Janeiro!$B$25</f>
        <v>26.4375</v>
      </c>
      <c r="W26" s="112">
        <f>[22]Janeiro!$B$26</f>
        <v>27.691666666666663</v>
      </c>
      <c r="X26" s="110">
        <f>[22]Janeiro!$B$27</f>
        <v>27.020833333333329</v>
      </c>
      <c r="Y26" s="110">
        <f>[22]Janeiro!$B$28</f>
        <v>26.520833333333339</v>
      </c>
      <c r="Z26" s="110">
        <f>[22]Janeiro!$B$29</f>
        <v>29.525000000000002</v>
      </c>
      <c r="AA26" s="110">
        <f>[22]Janeiro!$B$30</f>
        <v>26.133333333333336</v>
      </c>
      <c r="AB26" s="110">
        <f>[22]Janeiro!$B$31</f>
        <v>25.8</v>
      </c>
      <c r="AC26" s="110">
        <f>[22]Janeiro!$B$32</f>
        <v>24.512499999999999</v>
      </c>
      <c r="AD26" s="110">
        <f>[22]Janeiro!$B$33</f>
        <v>26.729166666666668</v>
      </c>
      <c r="AE26" s="110">
        <f>[22]Janeiro!$B$34</f>
        <v>27.133333333333329</v>
      </c>
      <c r="AF26" s="110">
        <f>[22]Janeiro!$B$35</f>
        <v>26.241666666666674</v>
      </c>
      <c r="AG26" s="111">
        <f t="shared" si="1"/>
        <v>27.416397849462367</v>
      </c>
      <c r="AH26" t="s">
        <v>35</v>
      </c>
      <c r="AJ26" t="s">
        <v>35</v>
      </c>
      <c r="AK26" t="s">
        <v>35</v>
      </c>
    </row>
    <row r="27" spans="1:38" hidden="1" x14ac:dyDescent="0.2">
      <c r="A27" s="48" t="s">
        <v>32</v>
      </c>
      <c r="B27" s="112" t="str">
        <f>[23]Janeiro!$B$5</f>
        <v>*</v>
      </c>
      <c r="C27" s="112" t="str">
        <f>[23]Janeiro!$B$6</f>
        <v>*</v>
      </c>
      <c r="D27" s="112" t="str">
        <f>[23]Janeiro!$B$7</f>
        <v>*</v>
      </c>
      <c r="E27" s="112" t="str">
        <f>[23]Janeiro!$B$8</f>
        <v>*</v>
      </c>
      <c r="F27" s="112" t="str">
        <f>[23]Janeiro!$B$9</f>
        <v>*</v>
      </c>
      <c r="G27" s="112" t="str">
        <f>[23]Janeiro!$B$10</f>
        <v>*</v>
      </c>
      <c r="H27" s="112" t="str">
        <f>[23]Janeiro!$B$11</f>
        <v>*</v>
      </c>
      <c r="I27" s="112" t="str">
        <f>[23]Janeiro!$B$12</f>
        <v>*</v>
      </c>
      <c r="J27" s="112" t="str">
        <f>[23]Janeiro!$B$13</f>
        <v>*</v>
      </c>
      <c r="K27" s="112" t="str">
        <f>[23]Janeiro!$B$14</f>
        <v>*</v>
      </c>
      <c r="L27" s="112" t="str">
        <f>[23]Janeiro!$B$15</f>
        <v>*</v>
      </c>
      <c r="M27" s="112" t="str">
        <f>[23]Janeiro!$B$16</f>
        <v>*</v>
      </c>
      <c r="N27" s="112" t="str">
        <f>[23]Janeiro!$B$17</f>
        <v>*</v>
      </c>
      <c r="O27" s="112" t="str">
        <f>[23]Janeiro!$B$18</f>
        <v>*</v>
      </c>
      <c r="P27" s="112" t="str">
        <f>[23]Janeiro!$B$19</f>
        <v>*</v>
      </c>
      <c r="Q27" s="112" t="str">
        <f>[23]Janeiro!$B$20</f>
        <v>*</v>
      </c>
      <c r="R27" s="112" t="str">
        <f>[23]Janeiro!$B$21</f>
        <v>*</v>
      </c>
      <c r="S27" s="112" t="str">
        <f>[23]Janeiro!$B$22</f>
        <v>*</v>
      </c>
      <c r="T27" s="112" t="str">
        <f>[23]Janeiro!$B$23</f>
        <v>*</v>
      </c>
      <c r="U27" s="112" t="str">
        <f>[23]Janeiro!$B$24</f>
        <v>*</v>
      </c>
      <c r="V27" s="112" t="str">
        <f>[23]Janeiro!$B$25</f>
        <v>*</v>
      </c>
      <c r="W27" s="112" t="str">
        <f>[23]Janeiro!$B$26</f>
        <v>*</v>
      </c>
      <c r="X27" s="110" t="str">
        <f>[23]Janeiro!$B$27</f>
        <v>*</v>
      </c>
      <c r="Y27" s="110" t="str">
        <f>[23]Janeiro!$B$28</f>
        <v>*</v>
      </c>
      <c r="Z27" s="110" t="str">
        <f>[23]Janeiro!$B$29</f>
        <v>*</v>
      </c>
      <c r="AA27" s="110" t="str">
        <f>[23]Janeiro!$B$30</f>
        <v>*</v>
      </c>
      <c r="AB27" s="110" t="str">
        <f>[23]Janeiro!$B$31</f>
        <v>*</v>
      </c>
      <c r="AC27" s="110" t="str">
        <f>[23]Janeiro!$B$32</f>
        <v>*</v>
      </c>
      <c r="AD27" s="110" t="str">
        <f>[23]Janeiro!$B$33</f>
        <v>*</v>
      </c>
      <c r="AE27" s="110" t="str">
        <f>[23]Janeiro!$B$34</f>
        <v>*</v>
      </c>
      <c r="AF27" s="110" t="str">
        <f>[23]Janeiro!$B$35</f>
        <v>*</v>
      </c>
      <c r="AG27" s="111" t="e">
        <f t="shared" si="1"/>
        <v>#DIV/0!</v>
      </c>
      <c r="AI27" s="12" t="s">
        <v>35</v>
      </c>
    </row>
    <row r="28" spans="1:38" x14ac:dyDescent="0.2">
      <c r="A28" s="48" t="s">
        <v>10</v>
      </c>
      <c r="B28" s="112">
        <f>[24]Janeiro!$B$5</f>
        <v>29.275000000000002</v>
      </c>
      <c r="C28" s="112">
        <f>[24]Janeiro!$B$6</f>
        <v>26.087499999999995</v>
      </c>
      <c r="D28" s="112">
        <f>[24]Janeiro!$B$7</f>
        <v>25.979166666666668</v>
      </c>
      <c r="E28" s="112">
        <f>[24]Janeiro!$B$8</f>
        <v>26.841666666666669</v>
      </c>
      <c r="F28" s="112">
        <f>[24]Janeiro!$B$9</f>
        <v>26.333333333333332</v>
      </c>
      <c r="G28" s="112">
        <f>[24]Janeiro!$B$10</f>
        <v>26.00833333333334</v>
      </c>
      <c r="H28" s="112">
        <f>[24]Janeiro!$B$11</f>
        <v>27.099999999999998</v>
      </c>
      <c r="I28" s="112">
        <f>[24]Janeiro!$B$12</f>
        <v>28.504166666666659</v>
      </c>
      <c r="J28" s="112">
        <f>[24]Janeiro!$B$13</f>
        <v>28.716666666666665</v>
      </c>
      <c r="K28" s="112">
        <f>[24]Janeiro!$B$14</f>
        <v>28.629166666666659</v>
      </c>
      <c r="L28" s="112">
        <f>[24]Janeiro!$B$15</f>
        <v>28.908333333333335</v>
      </c>
      <c r="M28" s="112">
        <f>[24]Janeiro!$B$16</f>
        <v>28.620833333333337</v>
      </c>
      <c r="N28" s="112">
        <f>[24]Janeiro!$B$17</f>
        <v>28.262499999999999</v>
      </c>
      <c r="O28" s="112">
        <f>[24]Janeiro!$B$18</f>
        <v>27.716666666666669</v>
      </c>
      <c r="P28" s="112">
        <f>[24]Janeiro!$B$19</f>
        <v>27.3125</v>
      </c>
      <c r="Q28" s="112">
        <f>[24]Janeiro!$B$20</f>
        <v>28.658333333333328</v>
      </c>
      <c r="R28" s="112">
        <f>[24]Janeiro!$B$21</f>
        <v>29.970833333333328</v>
      </c>
      <c r="S28" s="112">
        <f>[24]Janeiro!$B$22</f>
        <v>27.933333333333341</v>
      </c>
      <c r="T28" s="112">
        <f>[24]Janeiro!$B$23</f>
        <v>27.3125</v>
      </c>
      <c r="U28" s="112">
        <f>[24]Janeiro!$B$24</f>
        <v>24.829166666666669</v>
      </c>
      <c r="V28" s="112">
        <f>[24]Janeiro!$B$25</f>
        <v>26.454166666666669</v>
      </c>
      <c r="W28" s="112">
        <f>[24]Janeiro!$B$26</f>
        <v>27.483333333333338</v>
      </c>
      <c r="X28" s="110">
        <f>[24]Janeiro!$B$27</f>
        <v>26.595833333333331</v>
      </c>
      <c r="Y28" s="110">
        <f>[24]Janeiro!$B$28</f>
        <v>26.741666666666664</v>
      </c>
      <c r="Z28" s="110">
        <f>[24]Janeiro!$B$29</f>
        <v>27.979166666666671</v>
      </c>
      <c r="AA28" s="110">
        <f>[24]Janeiro!$B$30</f>
        <v>24.279166666666669</v>
      </c>
      <c r="AB28" s="110">
        <f>[24]Janeiro!$B$31</f>
        <v>24.25833333333334</v>
      </c>
      <c r="AC28" s="110">
        <f>[24]Janeiro!$B$32</f>
        <v>23.858333333333334</v>
      </c>
      <c r="AD28" s="110">
        <f>[24]Janeiro!$B$33</f>
        <v>26.008333333333336</v>
      </c>
      <c r="AE28" s="110">
        <f>[24]Janeiro!$B$34</f>
        <v>25.920833333333334</v>
      </c>
      <c r="AF28" s="110">
        <f>[24]Janeiro!$B$35</f>
        <v>25.829166666666666</v>
      </c>
      <c r="AG28" s="111">
        <f t="shared" si="1"/>
        <v>27.045430107526879</v>
      </c>
      <c r="AK28" t="s">
        <v>35</v>
      </c>
      <c r="AL28" t="s">
        <v>35</v>
      </c>
    </row>
    <row r="29" spans="1:38" x14ac:dyDescent="0.2">
      <c r="A29" s="48" t="s">
        <v>151</v>
      </c>
      <c r="B29" s="112">
        <f>[25]Janeiro!$B$5</f>
        <v>27.708333333333329</v>
      </c>
      <c r="C29" s="112">
        <f>[25]Janeiro!$B$6</f>
        <v>24.8125</v>
      </c>
      <c r="D29" s="112">
        <f>[25]Janeiro!$B$7</f>
        <v>26.266666666666666</v>
      </c>
      <c r="E29" s="112">
        <f>[25]Janeiro!$B$8</f>
        <v>26.412500000000005</v>
      </c>
      <c r="F29" s="112">
        <f>[25]Janeiro!$B$9</f>
        <v>25.787500000000005</v>
      </c>
      <c r="G29" s="112">
        <f>[25]Janeiro!$B$10</f>
        <v>25.674999999999994</v>
      </c>
      <c r="H29" s="112">
        <f>[25]Janeiro!$B$11</f>
        <v>26.658333333333331</v>
      </c>
      <c r="I29" s="112">
        <f>[25]Janeiro!$B$12</f>
        <v>27.875</v>
      </c>
      <c r="J29" s="112">
        <f>[25]Janeiro!$B$13</f>
        <v>27.912499999999994</v>
      </c>
      <c r="K29" s="112">
        <f>[25]Janeiro!$B$14</f>
        <v>28.316666666666663</v>
      </c>
      <c r="L29" s="112">
        <f>[25]Janeiro!$B$15</f>
        <v>28.25</v>
      </c>
      <c r="M29" s="112">
        <f>[25]Janeiro!$B$16</f>
        <v>27.904166666666665</v>
      </c>
      <c r="N29" s="112">
        <f>[25]Janeiro!$B$17</f>
        <v>27.137500000000003</v>
      </c>
      <c r="O29" s="112">
        <f>[25]Janeiro!$B$18</f>
        <v>26.229166666666668</v>
      </c>
      <c r="P29" s="112">
        <f>[25]Janeiro!$B$19</f>
        <v>25.537499999999998</v>
      </c>
      <c r="Q29" s="112">
        <f>[25]Janeiro!$B$20</f>
        <v>26.633333333333336</v>
      </c>
      <c r="R29" s="112">
        <f>[25]Janeiro!$B$21</f>
        <v>28.020833333333339</v>
      </c>
      <c r="S29" s="112">
        <f>[25]Janeiro!$B$22</f>
        <v>25.720833333333342</v>
      </c>
      <c r="T29" s="112">
        <f>[25]Janeiro!$B$23</f>
        <v>25.279166666666665</v>
      </c>
      <c r="U29" s="112">
        <f>[25]Janeiro!$B$24</f>
        <v>24.008333333333329</v>
      </c>
      <c r="V29" s="112">
        <f>[25]Janeiro!$B$25</f>
        <v>25.541666666666661</v>
      </c>
      <c r="W29" s="112">
        <f>[25]Janeiro!$B$26</f>
        <v>26.241666666666664</v>
      </c>
      <c r="X29" s="110">
        <f>[25]Janeiro!$B$27</f>
        <v>24.791666666666668</v>
      </c>
      <c r="Y29" s="110">
        <f>[25]Janeiro!$B$28</f>
        <v>25.370833333333334</v>
      </c>
      <c r="Z29" s="110">
        <f>[25]Janeiro!$B$29</f>
        <v>27.795833333333334</v>
      </c>
      <c r="AA29" s="110">
        <f>[25]Janeiro!$B$30</f>
        <v>23.820833333333336</v>
      </c>
      <c r="AB29" s="110">
        <f>[25]Janeiro!$B$31</f>
        <v>23.804166666666664</v>
      </c>
      <c r="AC29" s="110">
        <f>[25]Janeiro!$B$32</f>
        <v>23.2</v>
      </c>
      <c r="AD29" s="110">
        <f>[25]Janeiro!$B$33</f>
        <v>25.037499999999998</v>
      </c>
      <c r="AE29" s="110">
        <f>[25]Janeiro!$B$34</f>
        <v>25.458333333333332</v>
      </c>
      <c r="AF29" s="110">
        <f>[25]Janeiro!$B$35</f>
        <v>25.108333333333331</v>
      </c>
      <c r="AG29" s="111">
        <f t="shared" si="1"/>
        <v>26.074731182795698</v>
      </c>
      <c r="AH29" s="12" t="s">
        <v>35</v>
      </c>
    </row>
    <row r="30" spans="1:38" x14ac:dyDescent="0.2">
      <c r="A30" s="48" t="s">
        <v>11</v>
      </c>
      <c r="B30" s="112">
        <f>[26]Janeiro!$B$5</f>
        <v>26.787500000000005</v>
      </c>
      <c r="C30" s="112">
        <f>[26]Janeiro!$B$6</f>
        <v>24.158333333333328</v>
      </c>
      <c r="D30" s="112">
        <f>[26]Janeiro!$B$7</f>
        <v>25.258333333333336</v>
      </c>
      <c r="E30" s="112">
        <f>[26]Janeiro!$B$8</f>
        <v>25.937499999999996</v>
      </c>
      <c r="F30" s="112">
        <f>[26]Janeiro!$B$9</f>
        <v>25.550000000000008</v>
      </c>
      <c r="G30" s="112">
        <f>[26]Janeiro!$B$10</f>
        <v>24.704166666666666</v>
      </c>
      <c r="H30" s="112">
        <f>[26]Janeiro!$B$11</f>
        <v>25.883333333333336</v>
      </c>
      <c r="I30" s="112">
        <f>[26]Janeiro!$B$12</f>
        <v>26.566666666666663</v>
      </c>
      <c r="J30" s="112">
        <f>[26]Janeiro!$B$13</f>
        <v>26.816666666666663</v>
      </c>
      <c r="K30" s="112">
        <f>[26]Janeiro!$B$14</f>
        <v>28.233333333333334</v>
      </c>
      <c r="L30" s="112">
        <f>[26]Janeiro!$B$15</f>
        <v>27.887499999999992</v>
      </c>
      <c r="M30" s="112">
        <f>[26]Janeiro!$B$16</f>
        <v>27.624999999999989</v>
      </c>
      <c r="N30" s="112">
        <f>[26]Janeiro!$B$17</f>
        <v>26.499999999999996</v>
      </c>
      <c r="O30" s="112">
        <f>[26]Janeiro!$B$18</f>
        <v>26.083333333333329</v>
      </c>
      <c r="P30" s="112">
        <f>[26]Janeiro!$B$19</f>
        <v>25.429166666666664</v>
      </c>
      <c r="Q30" s="112">
        <f>[26]Janeiro!$B$20</f>
        <v>25.887500000000003</v>
      </c>
      <c r="R30" s="112">
        <f>[26]Janeiro!$B$21</f>
        <v>27.375</v>
      </c>
      <c r="S30" s="112">
        <f>[26]Janeiro!$B$22</f>
        <v>25.783333333333335</v>
      </c>
      <c r="T30" s="112">
        <f>[26]Janeiro!$B$23</f>
        <v>25.620833333333334</v>
      </c>
      <c r="U30" s="112">
        <f>[26]Janeiro!$B$24</f>
        <v>25.874999999999996</v>
      </c>
      <c r="V30" s="112">
        <f>[26]Janeiro!$B$25</f>
        <v>25.658333333333328</v>
      </c>
      <c r="W30" s="112">
        <f>[26]Janeiro!$B$26</f>
        <v>26.145833333333329</v>
      </c>
      <c r="X30" s="110">
        <f>[26]Janeiro!$B$27</f>
        <v>24.424999999999997</v>
      </c>
      <c r="Y30" s="110">
        <f>[26]Janeiro!$B$28</f>
        <v>25.412499999999998</v>
      </c>
      <c r="Z30" s="110">
        <f>[26]Janeiro!$B$29</f>
        <v>27.745833333333326</v>
      </c>
      <c r="AA30" s="110">
        <f>[26]Janeiro!$B$30</f>
        <v>26.645833333333332</v>
      </c>
      <c r="AB30" s="110">
        <f>[26]Janeiro!$B$31</f>
        <v>26.037499999999998</v>
      </c>
      <c r="AC30" s="110">
        <f>[26]Janeiro!$B$32</f>
        <v>24.566666666666666</v>
      </c>
      <c r="AD30" s="110">
        <f>[26]Janeiro!$B$33</f>
        <v>25.229166666666661</v>
      </c>
      <c r="AE30" s="110">
        <f>[26]Janeiro!$B$34</f>
        <v>25.987499999999997</v>
      </c>
      <c r="AF30" s="110">
        <f>[26]Janeiro!$B$35</f>
        <v>26.008333333333336</v>
      </c>
      <c r="AG30" s="111">
        <f t="shared" si="1"/>
        <v>26.058870967741932</v>
      </c>
      <c r="AI30" s="12" t="s">
        <v>35</v>
      </c>
      <c r="AK30" t="s">
        <v>35</v>
      </c>
      <c r="AL30" t="s">
        <v>35</v>
      </c>
    </row>
    <row r="31" spans="1:38" s="5" customFormat="1" x14ac:dyDescent="0.2">
      <c r="A31" s="48" t="s">
        <v>12</v>
      </c>
      <c r="B31" s="112">
        <f>[27]Janeiro!$B$5</f>
        <v>28.930434782608696</v>
      </c>
      <c r="C31" s="112">
        <f>[27]Janeiro!$B$6</f>
        <v>27.591666666666672</v>
      </c>
      <c r="D31" s="112">
        <f>[27]Janeiro!$B$7</f>
        <v>26.978260869565219</v>
      </c>
      <c r="E31" s="112">
        <f>[27]Janeiro!$B$8</f>
        <v>27.052380952380954</v>
      </c>
      <c r="F31" s="112">
        <f>[27]Janeiro!$B$9</f>
        <v>28.9</v>
      </c>
      <c r="G31" s="112">
        <f>[27]Janeiro!$B$10</f>
        <v>29.413636363636364</v>
      </c>
      <c r="H31" s="112">
        <f>[27]Janeiro!$B$11</f>
        <v>28.226086956521737</v>
      </c>
      <c r="I31" s="112">
        <f>[27]Janeiro!$B$12</f>
        <v>29.261904761904766</v>
      </c>
      <c r="J31" s="112">
        <f>[27]Janeiro!$B$13</f>
        <v>29.409999999999997</v>
      </c>
      <c r="K31" s="112">
        <f>[27]Janeiro!$B$14</f>
        <v>28.976190476190474</v>
      </c>
      <c r="L31" s="112">
        <f>[27]Janeiro!$B$15</f>
        <v>28.690909090909088</v>
      </c>
      <c r="M31" s="112">
        <f>[27]Janeiro!$B$16</f>
        <v>28.777272727272727</v>
      </c>
      <c r="N31" s="112">
        <f>[27]Janeiro!$B$17</f>
        <v>28.933333333333334</v>
      </c>
      <c r="O31" s="112">
        <f>[27]Janeiro!$B$18</f>
        <v>28.250000000000004</v>
      </c>
      <c r="P31" s="112">
        <f>[27]Janeiro!$B$19</f>
        <v>27.943478260869568</v>
      </c>
      <c r="Q31" s="112">
        <f>[27]Janeiro!$B$20</f>
        <v>29.56190476190476</v>
      </c>
      <c r="R31" s="112">
        <f>[27]Janeiro!$B$21</f>
        <v>30.45454545454546</v>
      </c>
      <c r="S31" s="112">
        <f>[27]Janeiro!$B$22</f>
        <v>27.026086956521741</v>
      </c>
      <c r="T31" s="112">
        <f>[27]Janeiro!$B$23</f>
        <v>26.633333333333326</v>
      </c>
      <c r="U31" s="112">
        <f>[27]Janeiro!$B$24</f>
        <v>26.52</v>
      </c>
      <c r="V31" s="112">
        <f>[27]Janeiro!$B$25</f>
        <v>26.868181818181814</v>
      </c>
      <c r="W31" s="112">
        <f>[27]Janeiro!$B$26</f>
        <v>26.417391304347827</v>
      </c>
      <c r="X31" s="110">
        <f>[27]Janeiro!$B$27</f>
        <v>27.512500000000003</v>
      </c>
      <c r="Y31" s="110">
        <f>[27]Janeiro!$B$28</f>
        <v>28.857142857142858</v>
      </c>
      <c r="Z31" s="110">
        <f>[27]Janeiro!$B$29</f>
        <v>28.595652173913042</v>
      </c>
      <c r="AA31" s="110">
        <f>[27]Janeiro!$B$30</f>
        <v>29.5</v>
      </c>
      <c r="AB31" s="110">
        <f>[27]Janeiro!$B$31</f>
        <v>29.240909090909099</v>
      </c>
      <c r="AC31" s="110">
        <f>[27]Janeiro!$B$32</f>
        <v>30.019047619047619</v>
      </c>
      <c r="AD31" s="110">
        <f>[27]Janeiro!$B$33</f>
        <v>27.104347826086961</v>
      </c>
      <c r="AE31" s="110">
        <f>[27]Janeiro!$B$34</f>
        <v>25.872727272727275</v>
      </c>
      <c r="AF31" s="110">
        <f>[27]Janeiro!$B$35</f>
        <v>27.554545454545451</v>
      </c>
      <c r="AG31" s="111">
        <f t="shared" si="1"/>
        <v>28.228189392421509</v>
      </c>
      <c r="AJ31" s="5" t="s">
        <v>35</v>
      </c>
      <c r="AK31" s="5" t="s">
        <v>35</v>
      </c>
    </row>
    <row r="32" spans="1:38" x14ac:dyDescent="0.2">
      <c r="A32" s="48" t="s">
        <v>13</v>
      </c>
      <c r="B32" s="112">
        <f>[28]Janeiro!$B$5</f>
        <v>29.787500000000005</v>
      </c>
      <c r="C32" s="112">
        <f>[28]Janeiro!$B$6</f>
        <v>26.912500000000005</v>
      </c>
      <c r="D32" s="112">
        <f>[28]Janeiro!$B$7</f>
        <v>27.195833333333329</v>
      </c>
      <c r="E32" s="112">
        <f>[28]Janeiro!$B$8</f>
        <v>26.5625</v>
      </c>
      <c r="F32" s="112">
        <f>[28]Janeiro!$B$9</f>
        <v>26.804166666666671</v>
      </c>
      <c r="G32" s="112">
        <f>[28]Janeiro!$B$10</f>
        <v>27.600000000000005</v>
      </c>
      <c r="H32" s="112">
        <f>[28]Janeiro!$B$11</f>
        <v>27.224999999999998</v>
      </c>
      <c r="I32" s="112">
        <f>[28]Janeiro!$B$12</f>
        <v>28.108333333333334</v>
      </c>
      <c r="J32" s="112">
        <f>[28]Janeiro!$B$13</f>
        <v>29.099999999999994</v>
      </c>
      <c r="K32" s="112">
        <f>[28]Janeiro!$B$14</f>
        <v>29.933333333333334</v>
      </c>
      <c r="L32" s="112">
        <f>[28]Janeiro!$B$15</f>
        <v>28.816666666666663</v>
      </c>
      <c r="M32" s="112">
        <f>[28]Janeiro!$B$16</f>
        <v>26.945833333333336</v>
      </c>
      <c r="N32" s="112">
        <f>[28]Janeiro!$B$17</f>
        <v>27.254166666666674</v>
      </c>
      <c r="O32" s="112">
        <f>[28]Janeiro!$B$18</f>
        <v>28.354166666666668</v>
      </c>
      <c r="P32" s="112">
        <f>[28]Janeiro!$B$19</f>
        <v>28.983333333333331</v>
      </c>
      <c r="Q32" s="112">
        <f>[28]Janeiro!$B$20</f>
        <v>29.362499999999994</v>
      </c>
      <c r="R32" s="112">
        <f>[28]Janeiro!$B$21</f>
        <v>29.112499999999997</v>
      </c>
      <c r="S32" s="112">
        <f>[28]Janeiro!$B$22</f>
        <v>27.595833333333328</v>
      </c>
      <c r="T32" s="112">
        <f>[28]Janeiro!$B$23</f>
        <v>25.975000000000005</v>
      </c>
      <c r="U32" s="112">
        <f>[28]Janeiro!$B$24</f>
        <v>25.566666666666666</v>
      </c>
      <c r="V32" s="112">
        <f>[28]Janeiro!$B$25</f>
        <v>26.316666666666666</v>
      </c>
      <c r="W32" s="112">
        <f>[28]Janeiro!$B$26</f>
        <v>27.175000000000001</v>
      </c>
      <c r="X32" s="110">
        <f>[28]Janeiro!$B$27</f>
        <v>27.066666666666666</v>
      </c>
      <c r="Y32" s="110">
        <f>[28]Janeiro!$B$28</f>
        <v>28.854166666666668</v>
      </c>
      <c r="Z32" s="110">
        <f>[28]Janeiro!$B$29</f>
        <v>28.895833333333329</v>
      </c>
      <c r="AA32" s="110">
        <f>[28]Janeiro!$B$30</f>
        <v>28.516666666666666</v>
      </c>
      <c r="AB32" s="110">
        <f>[28]Janeiro!$B$31</f>
        <v>27.816666666666666</v>
      </c>
      <c r="AC32" s="110">
        <f>[28]Janeiro!$B$32</f>
        <v>29.183333333333326</v>
      </c>
      <c r="AD32" s="110">
        <f>[28]Janeiro!$B$33</f>
        <v>27.608333333333334</v>
      </c>
      <c r="AE32" s="110">
        <f>[28]Janeiro!$B$34</f>
        <v>27.466666666666665</v>
      </c>
      <c r="AF32" s="110">
        <f>[28]Janeiro!$B$35</f>
        <v>25.983333333333334</v>
      </c>
      <c r="AG32" s="111">
        <f t="shared" si="1"/>
        <v>27.809005376344089</v>
      </c>
      <c r="AJ32" t="s">
        <v>35</v>
      </c>
      <c r="AL32" t="s">
        <v>35</v>
      </c>
    </row>
    <row r="33" spans="1:37" x14ac:dyDescent="0.2">
      <c r="A33" s="48" t="s">
        <v>152</v>
      </c>
      <c r="B33" s="112">
        <f>[29]Janeiro!$B$5</f>
        <v>27.724999999999994</v>
      </c>
      <c r="C33" s="112">
        <f>[29]Janeiro!$B$6</f>
        <v>24.679166666666671</v>
      </c>
      <c r="D33" s="112">
        <f>[29]Janeiro!$B$7</f>
        <v>25.475000000000005</v>
      </c>
      <c r="E33" s="112">
        <f>[29]Janeiro!$B$8</f>
        <v>26.987500000000001</v>
      </c>
      <c r="F33" s="112">
        <f>[29]Janeiro!$B$9</f>
        <v>25.595833333333331</v>
      </c>
      <c r="G33" s="112">
        <f>[29]Janeiro!$B$10</f>
        <v>25.854166666666661</v>
      </c>
      <c r="H33" s="112">
        <f>[29]Janeiro!$B$11</f>
        <v>26.387500000000003</v>
      </c>
      <c r="I33" s="112">
        <f>[29]Janeiro!$B$12</f>
        <v>27.429166666666664</v>
      </c>
      <c r="J33" s="112">
        <f>[29]Janeiro!$B$13</f>
        <v>27.874999999999996</v>
      </c>
      <c r="K33" s="112">
        <f>[29]Janeiro!$B$14</f>
        <v>28.712500000000006</v>
      </c>
      <c r="L33" s="112">
        <f>[29]Janeiro!$B$15</f>
        <v>28.587499999999995</v>
      </c>
      <c r="M33" s="112">
        <f>[29]Janeiro!$B$16</f>
        <v>28.083333333333332</v>
      </c>
      <c r="N33" s="112">
        <f>[29]Janeiro!$B$17</f>
        <v>27.291666666666661</v>
      </c>
      <c r="O33" s="112">
        <f>[29]Janeiro!$B$18</f>
        <v>25.279166666666669</v>
      </c>
      <c r="P33" s="112">
        <f>[29]Janeiro!$B$19</f>
        <v>26.887499999999999</v>
      </c>
      <c r="Q33" s="112">
        <f>[29]Janeiro!$B$20</f>
        <v>27.641666666666669</v>
      </c>
      <c r="R33" s="112">
        <f>[29]Janeiro!$B$21</f>
        <v>28.545833333333331</v>
      </c>
      <c r="S33" s="112">
        <f>[29]Janeiro!$B$22</f>
        <v>24.995833333333334</v>
      </c>
      <c r="T33" s="112">
        <f>[29]Janeiro!$B$23</f>
        <v>26.758333333333329</v>
      </c>
      <c r="U33" s="112">
        <f>[29]Janeiro!$B$24</f>
        <v>26.337499999999995</v>
      </c>
      <c r="V33" s="112">
        <f>[29]Janeiro!$B$25</f>
        <v>26.334782608695651</v>
      </c>
      <c r="W33" s="112">
        <f>[29]Janeiro!$B$26</f>
        <v>26.866666666666664</v>
      </c>
      <c r="X33" s="110">
        <f>[29]Janeiro!$B$27</f>
        <v>25.270833333333332</v>
      </c>
      <c r="Y33" s="110">
        <f>[29]Janeiro!$B$28</f>
        <v>26.504166666666666</v>
      </c>
      <c r="Z33" s="110">
        <f>[29]Janeiro!$B$29</f>
        <v>28.229166666666661</v>
      </c>
      <c r="AA33" s="110">
        <f>[29]Janeiro!$B$30</f>
        <v>26.929166666666664</v>
      </c>
      <c r="AB33" s="110">
        <f>[29]Janeiro!$B$31</f>
        <v>26.445833333333336</v>
      </c>
      <c r="AC33" s="110">
        <f>[29]Janeiro!$B$32</f>
        <v>25.400000000000002</v>
      </c>
      <c r="AD33" s="110">
        <f>[29]Janeiro!$B$33</f>
        <v>24.979166666666668</v>
      </c>
      <c r="AE33" s="110">
        <f>[29]Janeiro!$B$34</f>
        <v>26.016666666666662</v>
      </c>
      <c r="AF33" s="110">
        <f>[29]Janeiro!$B$35</f>
        <v>26.391666666666669</v>
      </c>
      <c r="AG33" s="111">
        <f t="shared" si="1"/>
        <v>26.66120266479663</v>
      </c>
      <c r="AK33" t="s">
        <v>35</v>
      </c>
    </row>
    <row r="34" spans="1:37" x14ac:dyDescent="0.2">
      <c r="A34" s="48" t="s">
        <v>123</v>
      </c>
      <c r="B34" s="112">
        <f>[30]Janeiro!$B$5</f>
        <v>28.691666666666663</v>
      </c>
      <c r="C34" s="112">
        <f>[30]Janeiro!$B$6</f>
        <v>24.216666666666665</v>
      </c>
      <c r="D34" s="112">
        <f>[30]Janeiro!$B$7</f>
        <v>25.562500000000004</v>
      </c>
      <c r="E34" s="112">
        <f>[30]Janeiro!$B$8</f>
        <v>26.404166666666658</v>
      </c>
      <c r="F34" s="112">
        <f>[30]Janeiro!$B$9</f>
        <v>26.175000000000001</v>
      </c>
      <c r="G34" s="112">
        <f>[30]Janeiro!$B$10</f>
        <v>26.337499999999995</v>
      </c>
      <c r="H34" s="112">
        <f>[30]Janeiro!$B$11</f>
        <v>26.908333333333331</v>
      </c>
      <c r="I34" s="112">
        <f>[30]Janeiro!$B$12</f>
        <v>27.862500000000008</v>
      </c>
      <c r="J34" s="112">
        <f>[30]Janeiro!$B$13</f>
        <v>28.745833333333337</v>
      </c>
      <c r="K34" s="112">
        <f>[30]Janeiro!$B$14</f>
        <v>29.025000000000002</v>
      </c>
      <c r="L34" s="112">
        <f>[30]Janeiro!$B$15</f>
        <v>28.570833333333336</v>
      </c>
      <c r="M34" s="112">
        <f>[30]Janeiro!$B$16</f>
        <v>27.866666666666664</v>
      </c>
      <c r="N34" s="112">
        <f>[30]Janeiro!$B$17</f>
        <v>27.712500000000006</v>
      </c>
      <c r="O34" s="112">
        <f>[30]Janeiro!$B$18</f>
        <v>28.2</v>
      </c>
      <c r="P34" s="112">
        <f>[30]Janeiro!$B$19</f>
        <v>28.304166666666664</v>
      </c>
      <c r="Q34" s="112">
        <f>[30]Janeiro!$B$20</f>
        <v>29.291666666666668</v>
      </c>
      <c r="R34" s="112">
        <f>[30]Janeiro!$B$21</f>
        <v>26.858333333333331</v>
      </c>
      <c r="S34" s="112">
        <f>[30]Janeiro!$B$22</f>
        <v>24.954166666666666</v>
      </c>
      <c r="T34" s="112">
        <f>[30]Janeiro!$B$23</f>
        <v>26.691666666666663</v>
      </c>
      <c r="U34" s="112">
        <f>[30]Janeiro!$B$24</f>
        <v>26.779166666666658</v>
      </c>
      <c r="V34" s="112">
        <f>[30]Janeiro!$B$25</f>
        <v>27.108333333333334</v>
      </c>
      <c r="W34" s="112">
        <f>[30]Janeiro!$B$26</f>
        <v>27.941666666666666</v>
      </c>
      <c r="X34" s="110">
        <f>[30]Janeiro!$B$27</f>
        <v>27.758333333333329</v>
      </c>
      <c r="Y34" s="110">
        <f>[30]Janeiro!$B$28</f>
        <v>27.033333333333331</v>
      </c>
      <c r="Z34" s="110">
        <f>[30]Janeiro!$B$29</f>
        <v>28.825000000000003</v>
      </c>
      <c r="AA34" s="110">
        <f>[30]Janeiro!$B$30</f>
        <v>26.641666666666666</v>
      </c>
      <c r="AB34" s="110">
        <f>[30]Janeiro!$B$31</f>
        <v>26.304166666666664</v>
      </c>
      <c r="AC34" s="110">
        <f>[30]Janeiro!$B$32</f>
        <v>25.037499999999994</v>
      </c>
      <c r="AD34" s="110">
        <f>[30]Janeiro!$B$33</f>
        <v>26.737500000000001</v>
      </c>
      <c r="AE34" s="110">
        <f>[30]Janeiro!$B$34</f>
        <v>26.891666666666669</v>
      </c>
      <c r="AF34" s="110">
        <f>[30]Janeiro!$B$35</f>
        <v>26.237500000000001</v>
      </c>
      <c r="AG34" s="111">
        <f t="shared" si="1"/>
        <v>27.150806451612901</v>
      </c>
      <c r="AK34" t="s">
        <v>35</v>
      </c>
    </row>
    <row r="35" spans="1:37" x14ac:dyDescent="0.2">
      <c r="A35" s="48" t="s">
        <v>14</v>
      </c>
      <c r="B35" s="112">
        <f>[31]Janeiro!$B$5</f>
        <v>26.579166666666666</v>
      </c>
      <c r="C35" s="112">
        <f>[31]Janeiro!$B$6</f>
        <v>25.827272727272728</v>
      </c>
      <c r="D35" s="112">
        <f>[31]Janeiro!$B$7</f>
        <v>25.047826086956519</v>
      </c>
      <c r="E35" s="112">
        <f>[31]Janeiro!$B$8</f>
        <v>25.65</v>
      </c>
      <c r="F35" s="112">
        <f>[31]Janeiro!$B$9</f>
        <v>26.837500000000002</v>
      </c>
      <c r="G35" s="112">
        <f>[31]Janeiro!$B$10</f>
        <v>26.849999999999998</v>
      </c>
      <c r="H35" s="112">
        <f>[31]Janeiro!$B$11</f>
        <v>26.941666666666666</v>
      </c>
      <c r="I35" s="112">
        <f>[31]Janeiro!$B$12</f>
        <v>26.804166666666671</v>
      </c>
      <c r="J35" s="112">
        <f>[31]Janeiro!$B$13</f>
        <v>27.487499999999997</v>
      </c>
      <c r="K35" s="112">
        <f>[31]Janeiro!$B$14</f>
        <v>27.529166666666669</v>
      </c>
      <c r="L35" s="112">
        <f>[31]Janeiro!$B$15</f>
        <v>27.612500000000001</v>
      </c>
      <c r="M35" s="112">
        <f>[31]Janeiro!$B$16</f>
        <v>26.595833333333331</v>
      </c>
      <c r="N35" s="112">
        <f>[31]Janeiro!$B$17</f>
        <v>26.599999999999998</v>
      </c>
      <c r="O35" s="112">
        <f>[31]Janeiro!$B$18</f>
        <v>26.716666666666669</v>
      </c>
      <c r="P35" s="112">
        <f>[31]Janeiro!$B$19</f>
        <v>26.520833333333329</v>
      </c>
      <c r="Q35" s="112">
        <f>[31]Janeiro!$B$20</f>
        <v>25.77391304347826</v>
      </c>
      <c r="R35" s="112">
        <f>[31]Janeiro!$B$21</f>
        <v>25.758333333333336</v>
      </c>
      <c r="S35" s="112">
        <f>[31]Janeiro!$B$22</f>
        <v>26.741666666666664</v>
      </c>
      <c r="T35" s="112">
        <f>[31]Janeiro!$B$23</f>
        <v>27.662499999999998</v>
      </c>
      <c r="U35" s="112">
        <f>[31]Janeiro!$B$24</f>
        <v>27.291304347826085</v>
      </c>
      <c r="V35" s="112">
        <f>[31]Janeiro!$B$25</f>
        <v>27.879166666666666</v>
      </c>
      <c r="W35" s="112">
        <f>[31]Janeiro!$B$26</f>
        <v>28.600000000000005</v>
      </c>
      <c r="X35" s="110">
        <f>[31]Janeiro!$B$27</f>
        <v>27.204166666666669</v>
      </c>
      <c r="Y35" s="110">
        <f>[31]Janeiro!$B$28</f>
        <v>28.649999999999995</v>
      </c>
      <c r="Z35" s="110">
        <f>[31]Janeiro!$B$29</f>
        <v>28.512500000000003</v>
      </c>
      <c r="AA35" s="110">
        <f>[31]Janeiro!$B$30</f>
        <v>27.634782608695652</v>
      </c>
      <c r="AB35" s="110">
        <f>[31]Janeiro!$B$31</f>
        <v>25.254166666666666</v>
      </c>
      <c r="AC35" s="110">
        <f>[31]Janeiro!$B$32</f>
        <v>25.566666666666666</v>
      </c>
      <c r="AD35" s="110">
        <f>[31]Janeiro!$B$33</f>
        <v>27.069565217391297</v>
      </c>
      <c r="AE35" s="110">
        <f>[31]Janeiro!$B$34</f>
        <v>27.483333333333334</v>
      </c>
      <c r="AF35" s="110">
        <f>[31]Janeiro!$B$35</f>
        <v>24.616666666666664</v>
      </c>
      <c r="AG35" s="111">
        <f t="shared" si="1"/>
        <v>26.816091312847984</v>
      </c>
      <c r="AJ35" t="s">
        <v>35</v>
      </c>
      <c r="AK35" t="s">
        <v>35</v>
      </c>
    </row>
    <row r="36" spans="1:37" x14ac:dyDescent="0.2">
      <c r="A36" s="48" t="s">
        <v>153</v>
      </c>
      <c r="B36" s="112">
        <f>[32]Janeiro!$B$5</f>
        <v>28.137499999999999</v>
      </c>
      <c r="C36" s="112">
        <f>[32]Janeiro!$B$6</f>
        <v>27.854166666666668</v>
      </c>
      <c r="D36" s="112">
        <f>[32]Janeiro!$B$7</f>
        <v>26.724999999999998</v>
      </c>
      <c r="E36" s="112">
        <f>[32]Janeiro!$B$8</f>
        <v>25.737499999999994</v>
      </c>
      <c r="F36" s="112">
        <f>[32]Janeiro!$B$9</f>
        <v>26.987499999999997</v>
      </c>
      <c r="G36" s="112">
        <f>[32]Janeiro!$B$10</f>
        <v>27.037500000000009</v>
      </c>
      <c r="H36" s="112">
        <f>[32]Janeiro!$B$11</f>
        <v>26.516666666666662</v>
      </c>
      <c r="I36" s="112">
        <f>[32]Janeiro!$B$12</f>
        <v>25.104166666666668</v>
      </c>
      <c r="J36" s="112">
        <f>[32]Janeiro!$B$13</f>
        <v>27.4375</v>
      </c>
      <c r="K36" s="112">
        <f>[32]Janeiro!$B$14</f>
        <v>28.316666666666666</v>
      </c>
      <c r="L36" s="112">
        <f>[32]Janeiro!$B$15</f>
        <v>26.854166666666657</v>
      </c>
      <c r="M36" s="112">
        <f>[32]Janeiro!$B$16</f>
        <v>27.270833333333332</v>
      </c>
      <c r="N36" s="112">
        <f>[32]Janeiro!$B$17</f>
        <v>26.337500000000002</v>
      </c>
      <c r="O36" s="112">
        <f>[32]Janeiro!$B$18</f>
        <v>25.958333333333332</v>
      </c>
      <c r="P36" s="112">
        <f>[32]Janeiro!$B$19</f>
        <v>26.933333333333334</v>
      </c>
      <c r="Q36" s="112">
        <f>[32]Janeiro!$B$20</f>
        <v>27.495833333333337</v>
      </c>
      <c r="R36" s="112">
        <f>[32]Janeiro!$B$21</f>
        <v>25.150000000000002</v>
      </c>
      <c r="S36" s="112">
        <f>[32]Janeiro!$B$22</f>
        <v>25.25833333333334</v>
      </c>
      <c r="T36" s="112">
        <f>[32]Janeiro!$B$23</f>
        <v>26.266666666666662</v>
      </c>
      <c r="U36" s="112">
        <f>[32]Janeiro!$B$24</f>
        <v>26.766666666666666</v>
      </c>
      <c r="V36" s="112">
        <f>[32]Janeiro!$B$25</f>
        <v>24.533333333333331</v>
      </c>
      <c r="W36" s="112">
        <f>[32]Janeiro!$B$26</f>
        <v>26.958333333333339</v>
      </c>
      <c r="X36" s="110">
        <f>[32]Janeiro!$B$27</f>
        <v>27.512499999999999</v>
      </c>
      <c r="Y36" s="110">
        <f>[32]Janeiro!$B$28</f>
        <v>29.041666666666661</v>
      </c>
      <c r="Z36" s="110">
        <f>[32]Janeiro!$B$29</f>
        <v>28.754166666666677</v>
      </c>
      <c r="AA36" s="110">
        <f>[32]Janeiro!$B$30</f>
        <v>27.387500000000006</v>
      </c>
      <c r="AB36" s="110">
        <f>[32]Janeiro!$B$31</f>
        <v>27.254166666666663</v>
      </c>
      <c r="AC36" s="110">
        <f>[32]Janeiro!$B$32</f>
        <v>27.145833333333329</v>
      </c>
      <c r="AD36" s="110">
        <f>[32]Janeiro!$B$33</f>
        <v>27.079166666666666</v>
      </c>
      <c r="AE36" s="110">
        <f>[32]Janeiro!$B$34</f>
        <v>26.929166666666664</v>
      </c>
      <c r="AF36" s="110">
        <f>[32]Janeiro!$B$35</f>
        <v>25.391666666666662</v>
      </c>
      <c r="AG36" s="111">
        <f t="shared" si="1"/>
        <v>26.843010752688176</v>
      </c>
      <c r="AI36" s="89" t="s">
        <v>35</v>
      </c>
      <c r="AJ36" s="89" t="s">
        <v>35</v>
      </c>
    </row>
    <row r="37" spans="1:37" x14ac:dyDescent="0.2">
      <c r="A37" s="48" t="s">
        <v>15</v>
      </c>
      <c r="B37" s="112">
        <f>[33]Janeiro!$B$5</f>
        <v>28.024999999999995</v>
      </c>
      <c r="C37" s="112">
        <f>[33]Janeiro!$B$6</f>
        <v>25.937499999999996</v>
      </c>
      <c r="D37" s="112">
        <f>[33]Janeiro!$B$7</f>
        <v>26.412499999999994</v>
      </c>
      <c r="E37" s="112">
        <f>[33]Janeiro!$B$8</f>
        <v>26.574999999999992</v>
      </c>
      <c r="F37" s="112">
        <f>[33]Janeiro!$B$9</f>
        <v>26.245833333333337</v>
      </c>
      <c r="G37" s="112">
        <f>[33]Janeiro!$B$10</f>
        <v>26.508333333333336</v>
      </c>
      <c r="H37" s="112">
        <f>[33]Janeiro!$B$11</f>
        <v>27.570833333333336</v>
      </c>
      <c r="I37" s="112">
        <f>[33]Janeiro!$B$12</f>
        <v>28.445833333333336</v>
      </c>
      <c r="J37" s="112">
        <f>[33]Janeiro!$B$13</f>
        <v>28.612500000000008</v>
      </c>
      <c r="K37" s="112">
        <f>[33]Janeiro!$B$14</f>
        <v>29.012499999999999</v>
      </c>
      <c r="L37" s="112">
        <f>[33]Janeiro!$B$15</f>
        <v>28.670833333333334</v>
      </c>
      <c r="M37" s="112">
        <f>[33]Janeiro!$B$16</f>
        <v>28.358333333333334</v>
      </c>
      <c r="N37" s="112">
        <f>[33]Janeiro!$B$17</f>
        <v>28.104166666666671</v>
      </c>
      <c r="O37" s="112">
        <f>[33]Janeiro!$B$18</f>
        <v>24.954166666666666</v>
      </c>
      <c r="P37" s="112">
        <f>[33]Janeiro!$B$19</f>
        <v>23.491666666666664</v>
      </c>
      <c r="Q37" s="112">
        <f>[33]Janeiro!$B$20</f>
        <v>26.304166666666664</v>
      </c>
      <c r="R37" s="112">
        <f>[33]Janeiro!$B$21</f>
        <v>27.841666666666658</v>
      </c>
      <c r="S37" s="112">
        <f>[33]Janeiro!$B$22</f>
        <v>25.712500000000006</v>
      </c>
      <c r="T37" s="112">
        <f>[33]Janeiro!$B$23</f>
        <v>24.895833333333339</v>
      </c>
      <c r="U37" s="112">
        <f>[33]Janeiro!$B$24</f>
        <v>21.612500000000001</v>
      </c>
      <c r="V37" s="112">
        <f>[33]Janeiro!$B$25</f>
        <v>23.956521739130434</v>
      </c>
      <c r="W37" s="112">
        <f>[33]Janeiro!$B$26</f>
        <v>25.095833333333342</v>
      </c>
      <c r="X37" s="110">
        <f>[33]Janeiro!$B$27</f>
        <v>25.429166666666671</v>
      </c>
      <c r="Y37" s="110">
        <f>[33]Janeiro!$B$28</f>
        <v>24.908333333333335</v>
      </c>
      <c r="Z37" s="110">
        <f>[33]Janeiro!$B$29</f>
        <v>28.341666666666669</v>
      </c>
      <c r="AA37" s="110">
        <f>[33]Janeiro!$B$30</f>
        <v>24.854166666666661</v>
      </c>
      <c r="AB37" s="110">
        <f>[33]Janeiro!$B$31</f>
        <v>23.870833333333337</v>
      </c>
      <c r="AC37" s="110">
        <f>[33]Janeiro!$B$32</f>
        <v>23.991666666666671</v>
      </c>
      <c r="AD37" s="110">
        <f>[33]Janeiro!$B$33</f>
        <v>23.8125</v>
      </c>
      <c r="AE37" s="110">
        <f>[33]Janeiro!$B$34</f>
        <v>26.266666666666666</v>
      </c>
      <c r="AF37" s="110">
        <f>[33]Janeiro!$B$35</f>
        <v>26.166666666666668</v>
      </c>
      <c r="AG37" s="111">
        <f t="shared" si="1"/>
        <v>26.128570593735386</v>
      </c>
      <c r="AH37" s="12" t="s">
        <v>35</v>
      </c>
      <c r="AI37" s="12" t="s">
        <v>35</v>
      </c>
      <c r="AJ37" s="126"/>
      <c r="AK37" t="s">
        <v>35</v>
      </c>
    </row>
    <row r="38" spans="1:37" x14ac:dyDescent="0.2">
      <c r="A38" s="48" t="s">
        <v>16</v>
      </c>
      <c r="B38" s="112">
        <f>[34]Janeiro!$B$5</f>
        <v>32.270833333333336</v>
      </c>
      <c r="C38" s="112">
        <f>[34]Janeiro!$B$6</f>
        <v>27.637499999999999</v>
      </c>
      <c r="D38" s="112">
        <f>[34]Janeiro!$B$7</f>
        <v>27.920833333333334</v>
      </c>
      <c r="E38" s="112">
        <f>[34]Janeiro!$B$8</f>
        <v>26.866666666666671</v>
      </c>
      <c r="F38" s="112">
        <f>[34]Janeiro!$B$9</f>
        <v>28.549999999999997</v>
      </c>
      <c r="G38" s="112">
        <f>[34]Janeiro!$B$10</f>
        <v>29.504166666666666</v>
      </c>
      <c r="H38" s="112">
        <f>[34]Janeiro!$B$11</f>
        <v>29.795833333333338</v>
      </c>
      <c r="I38" s="112">
        <f>[34]Janeiro!$B$12</f>
        <v>31.541666666666661</v>
      </c>
      <c r="J38" s="112">
        <f>[34]Janeiro!$B$13</f>
        <v>31.483333333333324</v>
      </c>
      <c r="K38" s="112">
        <f>[34]Janeiro!$B$14</f>
        <v>32.079166666666666</v>
      </c>
      <c r="L38" s="112">
        <f>[34]Janeiro!$B$15</f>
        <v>31.512499999999999</v>
      </c>
      <c r="M38" s="112">
        <f>[34]Janeiro!$B$16</f>
        <v>32.041666666666664</v>
      </c>
      <c r="N38" s="112">
        <f>[34]Janeiro!$B$17</f>
        <v>31.500000000000004</v>
      </c>
      <c r="O38" s="112">
        <f>[34]Janeiro!$B$18</f>
        <v>32.341666666666676</v>
      </c>
      <c r="P38" s="112">
        <f>[34]Janeiro!$B$19</f>
        <v>32.858333333333334</v>
      </c>
      <c r="Q38" s="112">
        <f>[34]Janeiro!$B$20</f>
        <v>31.112500000000001</v>
      </c>
      <c r="R38" s="112">
        <f>[34]Janeiro!$B$21</f>
        <v>32.824999999999996</v>
      </c>
      <c r="S38" s="112">
        <f>[34]Janeiro!$B$22</f>
        <v>32.429166666666667</v>
      </c>
      <c r="T38" s="112">
        <f>[34]Janeiro!$B$23</f>
        <v>29.429166666666671</v>
      </c>
      <c r="U38" s="112">
        <f>[34]Janeiro!$B$24</f>
        <v>26.6875</v>
      </c>
      <c r="V38" s="112">
        <f>[34]Janeiro!$B$25</f>
        <v>28.670833333333334</v>
      </c>
      <c r="W38" s="112">
        <f>[34]Janeiro!$B$26</f>
        <v>29.208333333333339</v>
      </c>
      <c r="X38" s="112">
        <f>[34]Janeiro!$B$26</f>
        <v>29.208333333333339</v>
      </c>
      <c r="Y38" s="112">
        <f>[34]Janeiro!$B$26</f>
        <v>29.208333333333339</v>
      </c>
      <c r="Z38" s="112">
        <f>[34]Janeiro!$B$26</f>
        <v>29.208333333333339</v>
      </c>
      <c r="AA38" s="112">
        <f>[34]Janeiro!$B$26</f>
        <v>29.208333333333339</v>
      </c>
      <c r="AB38" s="112">
        <f>[34]Janeiro!$B$26</f>
        <v>29.208333333333339</v>
      </c>
      <c r="AC38" s="112">
        <f>[34]Janeiro!$B$26</f>
        <v>29.208333333333339</v>
      </c>
      <c r="AD38" s="112">
        <f>[34]Janeiro!$B$26</f>
        <v>29.208333333333339</v>
      </c>
      <c r="AE38" s="112">
        <f>[34]Janeiro!$B$26</f>
        <v>29.208333333333339</v>
      </c>
      <c r="AF38" s="112">
        <f>[34]Janeiro!$B$26</f>
        <v>29.208333333333339</v>
      </c>
      <c r="AG38" s="111">
        <f t="shared" si="1"/>
        <v>30.03682795698926</v>
      </c>
      <c r="AI38" s="12" t="s">
        <v>35</v>
      </c>
      <c r="AK38" t="s">
        <v>35</v>
      </c>
    </row>
    <row r="39" spans="1:37" x14ac:dyDescent="0.2">
      <c r="A39" s="48" t="s">
        <v>154</v>
      </c>
      <c r="B39" s="112">
        <f>[35]Janeiro!$B$5</f>
        <v>27.504166666666663</v>
      </c>
      <c r="C39" s="112">
        <f>[35]Janeiro!$B$6</f>
        <v>24.416666666666671</v>
      </c>
      <c r="D39" s="112">
        <f>[35]Janeiro!$B$7</f>
        <v>25.795833333333334</v>
      </c>
      <c r="E39" s="112">
        <f>[35]Janeiro!$B$8</f>
        <v>27.574999999999999</v>
      </c>
      <c r="F39" s="112">
        <f>[35]Janeiro!$B$9</f>
        <v>27.741666666666671</v>
      </c>
      <c r="G39" s="112">
        <f>[35]Janeiro!$B$10</f>
        <v>28.516666666666669</v>
      </c>
      <c r="H39" s="112">
        <f>[35]Janeiro!$B$11</f>
        <v>28.316666666666666</v>
      </c>
      <c r="I39" s="112">
        <f>[35]Janeiro!$B$12</f>
        <v>28.895833333333329</v>
      </c>
      <c r="J39" s="112">
        <f>[35]Janeiro!$B$13</f>
        <v>28.9</v>
      </c>
      <c r="K39" s="112">
        <f>[35]Janeiro!$B$14</f>
        <v>27.587500000000002</v>
      </c>
      <c r="L39" s="112">
        <f>[35]Janeiro!$B$15</f>
        <v>27.929166666666671</v>
      </c>
      <c r="M39" s="112">
        <f>[35]Janeiro!$B$16</f>
        <v>27.541666666666657</v>
      </c>
      <c r="N39" s="112">
        <f>[35]Janeiro!$B$17</f>
        <v>26.129166666666659</v>
      </c>
      <c r="O39" s="112">
        <f>[35]Janeiro!$B$18</f>
        <v>26.508333333333336</v>
      </c>
      <c r="P39" s="112">
        <f>[35]Janeiro!$B$19</f>
        <v>27.637499999999999</v>
      </c>
      <c r="Q39" s="112">
        <f>[35]Janeiro!$B$20</f>
        <v>28.233333333333334</v>
      </c>
      <c r="R39" s="112">
        <f>[35]Janeiro!$B$21</f>
        <v>26.433333333333326</v>
      </c>
      <c r="S39" s="112">
        <f>[35]Janeiro!$B$22</f>
        <v>24.120833333333334</v>
      </c>
      <c r="T39" s="112">
        <f>[35]Janeiro!$B$23</f>
        <v>25.733333333333334</v>
      </c>
      <c r="U39" s="112">
        <f>[35]Janeiro!$B$24</f>
        <v>26.262500000000003</v>
      </c>
      <c r="V39" s="112">
        <f>[35]Janeiro!$B$25</f>
        <v>27.525000000000006</v>
      </c>
      <c r="W39" s="112">
        <f>[35]Janeiro!$B$26</f>
        <v>27.725000000000005</v>
      </c>
      <c r="X39" s="110">
        <f>[35]Janeiro!$B$27</f>
        <v>27.191666666666674</v>
      </c>
      <c r="Y39" s="110">
        <f>[35]Janeiro!$B$28</f>
        <v>27.479166666666661</v>
      </c>
      <c r="Z39" s="110">
        <f>[35]Janeiro!$B$29</f>
        <v>28.454166666666669</v>
      </c>
      <c r="AA39" s="110">
        <f>[35]Janeiro!$B$30</f>
        <v>28.016666666666669</v>
      </c>
      <c r="AB39" s="110">
        <f>[35]Janeiro!$B$31</f>
        <v>26.158333333333331</v>
      </c>
      <c r="AC39" s="110">
        <f>[35]Janeiro!$B$32</f>
        <v>25.787500000000005</v>
      </c>
      <c r="AD39" s="110">
        <f>[35]Janeiro!$B$33</f>
        <v>24.970833333333335</v>
      </c>
      <c r="AE39" s="110">
        <f>[35]Janeiro!$B$34</f>
        <v>26.204166666666666</v>
      </c>
      <c r="AF39" s="110">
        <f>[35]Janeiro!$B$35</f>
        <v>25.545833333333338</v>
      </c>
      <c r="AG39" s="111">
        <f t="shared" si="1"/>
        <v>26.994758064516127</v>
      </c>
      <c r="AI39" s="12" t="s">
        <v>35</v>
      </c>
      <c r="AK39" t="s">
        <v>35</v>
      </c>
    </row>
    <row r="40" spans="1:37" x14ac:dyDescent="0.2">
      <c r="A40" s="48" t="s">
        <v>17</v>
      </c>
      <c r="B40" s="112">
        <f>[36]Janeiro!$B$5</f>
        <v>27.779166666666665</v>
      </c>
      <c r="C40" s="112">
        <f>[36]Janeiro!$B$6</f>
        <v>24.370833333333334</v>
      </c>
      <c r="D40" s="112">
        <f>[36]Janeiro!$B$7</f>
        <v>24.841666666666665</v>
      </c>
      <c r="E40" s="112">
        <f>[36]Janeiro!$B$8</f>
        <v>26.520833333333332</v>
      </c>
      <c r="F40" s="112">
        <f>[36]Janeiro!$B$9</f>
        <v>25.441666666666663</v>
      </c>
      <c r="G40" s="112">
        <f>[36]Janeiro!$B$10</f>
        <v>25.295833333333338</v>
      </c>
      <c r="H40" s="112">
        <f>[36]Janeiro!$B$11</f>
        <v>26.170833333333334</v>
      </c>
      <c r="I40" s="112">
        <f>[36]Janeiro!$B$12</f>
        <v>27.6875</v>
      </c>
      <c r="J40" s="112">
        <f>[36]Janeiro!$B$13</f>
        <v>27.75</v>
      </c>
      <c r="K40" s="112">
        <f>[36]Janeiro!$B$14</f>
        <v>28.424999999999997</v>
      </c>
      <c r="L40" s="112">
        <f>[36]Janeiro!$B$15</f>
        <v>28.058333333333337</v>
      </c>
      <c r="M40" s="112">
        <f>[36]Janeiro!$B$16</f>
        <v>27.837500000000002</v>
      </c>
      <c r="N40" s="112">
        <f>[36]Janeiro!$B$17</f>
        <v>27.429166666666671</v>
      </c>
      <c r="O40" s="112">
        <f>[36]Janeiro!$B$18</f>
        <v>25.962499999999995</v>
      </c>
      <c r="P40" s="112">
        <f>[36]Janeiro!$B$19</f>
        <v>26.387499999999992</v>
      </c>
      <c r="Q40" s="112">
        <f>[36]Janeiro!$B$20</f>
        <v>27.670833333333334</v>
      </c>
      <c r="R40" s="112">
        <f>[36]Janeiro!$B$21</f>
        <v>29.045833333333334</v>
      </c>
      <c r="S40" s="112">
        <f>[36]Janeiro!$B$22</f>
        <v>25.741666666666671</v>
      </c>
      <c r="T40" s="112">
        <f>[36]Janeiro!$B$23</f>
        <v>26.645833333333332</v>
      </c>
      <c r="U40" s="112">
        <f>[36]Janeiro!$B$24</f>
        <v>26.908333333333331</v>
      </c>
      <c r="V40" s="112">
        <f>[36]Janeiro!$B$25</f>
        <v>26.843478260869574</v>
      </c>
      <c r="W40" s="112">
        <f>[36]Janeiro!$B$26</f>
        <v>27.212499999999995</v>
      </c>
      <c r="X40" s="110">
        <f>[36]Janeiro!$B$27</f>
        <v>25.870833333333337</v>
      </c>
      <c r="Y40" s="110">
        <f>[36]Janeiro!$B$28</f>
        <v>26.616666666666671</v>
      </c>
      <c r="Z40" s="110">
        <f>[36]Janeiro!$B$29</f>
        <v>28.587500000000002</v>
      </c>
      <c r="AA40" s="110">
        <f>[36]Janeiro!$B$30</f>
        <v>25.849999999999998</v>
      </c>
      <c r="AB40" s="110">
        <f>[36]Janeiro!$B$31</f>
        <v>26.112500000000008</v>
      </c>
      <c r="AC40" s="110">
        <f>[36]Janeiro!$B$32</f>
        <v>24.899999999999995</v>
      </c>
      <c r="AD40" s="110">
        <f>[36]Janeiro!$B$33</f>
        <v>25.145833333333332</v>
      </c>
      <c r="AE40" s="110">
        <f>[36]Janeiro!$B$34</f>
        <v>26.599999999999998</v>
      </c>
      <c r="AF40" s="110">
        <f>[36]Janeiro!$B$35</f>
        <v>25.970833333333331</v>
      </c>
      <c r="AG40" s="111">
        <f t="shared" si="1"/>
        <v>26.634870266479663</v>
      </c>
      <c r="AI40" s="12" t="s">
        <v>35</v>
      </c>
      <c r="AK40" t="s">
        <v>35</v>
      </c>
    </row>
    <row r="41" spans="1:37" x14ac:dyDescent="0.2">
      <c r="A41" s="48" t="s">
        <v>136</v>
      </c>
      <c r="B41" s="112">
        <f>[37]Janeiro!$B$5</f>
        <v>27.041666666666668</v>
      </c>
      <c r="C41" s="112">
        <f>[37]Janeiro!$B$6</f>
        <v>24.979166666666668</v>
      </c>
      <c r="D41" s="112">
        <f>[37]Janeiro!$B$7</f>
        <v>27.091666666666658</v>
      </c>
      <c r="E41" s="112">
        <f>[37]Janeiro!$B$8</f>
        <v>27.608333333333338</v>
      </c>
      <c r="F41" s="112">
        <f>[37]Janeiro!$B$9</f>
        <v>26.579166666666666</v>
      </c>
      <c r="G41" s="112">
        <f>[37]Janeiro!$B$10</f>
        <v>25.979166666666668</v>
      </c>
      <c r="H41" s="112">
        <f>[37]Janeiro!$B$11</f>
        <v>26.262499999999999</v>
      </c>
      <c r="I41" s="112">
        <f>[37]Janeiro!$B$12</f>
        <v>26.354166666666668</v>
      </c>
      <c r="J41" s="112">
        <f>[37]Janeiro!$B$13</f>
        <v>27.462499999999995</v>
      </c>
      <c r="K41" s="112">
        <f>[37]Janeiro!$B$14</f>
        <v>27.8125</v>
      </c>
      <c r="L41" s="112">
        <f>[37]Janeiro!$B$15</f>
        <v>28.795833333333331</v>
      </c>
      <c r="M41" s="112">
        <f>[37]Janeiro!$B$16</f>
        <v>26.966666666666669</v>
      </c>
      <c r="N41" s="112">
        <f>[37]Janeiro!$B$17</f>
        <v>26.245833333333337</v>
      </c>
      <c r="O41" s="112">
        <f>[37]Janeiro!$B$18</f>
        <v>27.237500000000001</v>
      </c>
      <c r="P41" s="112">
        <f>[37]Janeiro!$B$19</f>
        <v>27.004166666666663</v>
      </c>
      <c r="Q41" s="112">
        <f>[37]Janeiro!$B$20</f>
        <v>27.666666666666668</v>
      </c>
      <c r="R41" s="112">
        <f>[37]Janeiro!$B$21</f>
        <v>27.450000000000003</v>
      </c>
      <c r="S41" s="112">
        <f>[37]Janeiro!$B$22</f>
        <v>25.437499999999996</v>
      </c>
      <c r="T41" s="112">
        <f>[37]Janeiro!$B$23</f>
        <v>25.416666666666668</v>
      </c>
      <c r="U41" s="112">
        <f>[37]Janeiro!$B$24</f>
        <v>27.162500000000005</v>
      </c>
      <c r="V41" s="112">
        <f>[37]Janeiro!$B$25</f>
        <v>26.050000000000008</v>
      </c>
      <c r="W41" s="112">
        <f>[37]Janeiro!$B$26</f>
        <v>26.74166666666666</v>
      </c>
      <c r="X41" s="110">
        <f>[37]Janeiro!$B$27</f>
        <v>27.074999999999999</v>
      </c>
      <c r="Y41" s="110">
        <f>[37]Janeiro!$B$28</f>
        <v>26.804166666666664</v>
      </c>
      <c r="Z41" s="110">
        <f>[37]Janeiro!$B$29</f>
        <v>28.383333333333329</v>
      </c>
      <c r="AA41" s="110">
        <f>[37]Janeiro!$B$30</f>
        <v>27.349999999999998</v>
      </c>
      <c r="AB41" s="110">
        <f>[37]Janeiro!$B$31</f>
        <v>26.183333333333337</v>
      </c>
      <c r="AC41" s="110">
        <f>[37]Janeiro!$B$32</f>
        <v>25.083333333333332</v>
      </c>
      <c r="AD41" s="110">
        <f>[37]Janeiro!$B$33</f>
        <v>26.870833333333337</v>
      </c>
      <c r="AE41" s="110">
        <f>[37]Janeiro!$B$34</f>
        <v>26.404166666666665</v>
      </c>
      <c r="AF41" s="110">
        <f>[37]Janeiro!$B$35</f>
        <v>25.349999999999998</v>
      </c>
      <c r="AG41" s="111">
        <f t="shared" si="1"/>
        <v>26.737096774193557</v>
      </c>
      <c r="AI41" s="12" t="s">
        <v>35</v>
      </c>
      <c r="AJ41" t="s">
        <v>35</v>
      </c>
    </row>
    <row r="42" spans="1:37" x14ac:dyDescent="0.2">
      <c r="A42" s="48" t="s">
        <v>18</v>
      </c>
      <c r="B42" s="112">
        <f>[38]Janeiro!$B$5</f>
        <v>25.858333333333334</v>
      </c>
      <c r="C42" s="112">
        <f>[38]Janeiro!$B$6</f>
        <v>24.791666666666668</v>
      </c>
      <c r="D42" s="112">
        <f>[38]Janeiro!$B$7</f>
        <v>23.708333333333332</v>
      </c>
      <c r="E42" s="112">
        <f>[38]Janeiro!$B$8</f>
        <v>23.579166666666662</v>
      </c>
      <c r="F42" s="112">
        <f>[38]Janeiro!$B$9</f>
        <v>23.929166666666671</v>
      </c>
      <c r="G42" s="112">
        <f>[38]Janeiro!$B$10</f>
        <v>24.677777777777781</v>
      </c>
      <c r="H42" s="112">
        <f>[38]Janeiro!$B$11</f>
        <v>28.5625</v>
      </c>
      <c r="I42" s="112">
        <f>[38]Janeiro!$B$12</f>
        <v>27.927272727272733</v>
      </c>
      <c r="J42" s="112">
        <f>[38]Janeiro!$B$13</f>
        <v>28.599999999999998</v>
      </c>
      <c r="K42" s="112">
        <f>[38]Janeiro!$B$14</f>
        <v>29.418181818181814</v>
      </c>
      <c r="L42" s="112">
        <f>[38]Janeiro!$B$15</f>
        <v>28.73</v>
      </c>
      <c r="M42" s="112">
        <f>[38]Janeiro!$B$16</f>
        <v>24.920833333333334</v>
      </c>
      <c r="N42" s="112">
        <f>[38]Janeiro!$B$17</f>
        <v>24.008333333333336</v>
      </c>
      <c r="O42" s="112">
        <f>[38]Janeiro!$B$18</f>
        <v>24.287500000000005</v>
      </c>
      <c r="P42" s="112">
        <f>[38]Janeiro!$B$19</f>
        <v>25.112500000000001</v>
      </c>
      <c r="Q42" s="112">
        <f>[38]Janeiro!$B$20</f>
        <v>26.541666666666668</v>
      </c>
      <c r="R42" s="112">
        <f>[38]Janeiro!$B$21</f>
        <v>24.041666666666668</v>
      </c>
      <c r="S42" s="112">
        <f>[38]Janeiro!$B$22</f>
        <v>22.483333333333334</v>
      </c>
      <c r="T42" s="112">
        <f>[38]Janeiro!$B$23</f>
        <v>23.841666666666669</v>
      </c>
      <c r="U42" s="112">
        <f>[38]Janeiro!$B$24</f>
        <v>23.987499999999997</v>
      </c>
      <c r="V42" s="112">
        <f>[38]Janeiro!$B$25</f>
        <v>23.791666666666668</v>
      </c>
      <c r="W42" s="112">
        <f>[38]Janeiro!$B$26</f>
        <v>24.733333333333334</v>
      </c>
      <c r="X42" s="110">
        <f>[38]Janeiro!$B$27</f>
        <v>24.879166666666663</v>
      </c>
      <c r="Y42" s="110">
        <f>[38]Janeiro!$B$28</f>
        <v>25.758333333333329</v>
      </c>
      <c r="Z42" s="110">
        <f>[38]Janeiro!$B$29</f>
        <v>26.608333333333331</v>
      </c>
      <c r="AA42" s="110">
        <f>[38]Janeiro!$B$30</f>
        <v>24.933333333333326</v>
      </c>
      <c r="AB42" s="110">
        <f>[38]Janeiro!$B$31</f>
        <v>24.641666666666666</v>
      </c>
      <c r="AC42" s="110">
        <f>[38]Janeiro!$B$32</f>
        <v>25.504166666666666</v>
      </c>
      <c r="AD42" s="110">
        <f>[38]Janeiro!$B$33</f>
        <v>24.658333333333335</v>
      </c>
      <c r="AE42" s="110">
        <f>[38]Janeiro!$B$34</f>
        <v>23.691666666666666</v>
      </c>
      <c r="AF42" s="110">
        <f>[38]Janeiro!$B$35</f>
        <v>23.55</v>
      </c>
      <c r="AG42" s="111">
        <f t="shared" si="1"/>
        <v>25.217980612577396</v>
      </c>
      <c r="AK42" t="s">
        <v>35</v>
      </c>
    </row>
    <row r="43" spans="1:37" x14ac:dyDescent="0.2">
      <c r="A43" s="48" t="s">
        <v>19</v>
      </c>
      <c r="B43" s="112">
        <f>[39]Janeiro!$B$5</f>
        <v>27.529166666666665</v>
      </c>
      <c r="C43" s="112">
        <f>[39]Janeiro!$B$6</f>
        <v>25.537499999999998</v>
      </c>
      <c r="D43" s="112">
        <f>[39]Janeiro!$B$7</f>
        <v>26.041666666666671</v>
      </c>
      <c r="E43" s="112">
        <f>[39]Janeiro!$B$8</f>
        <v>26.266666666666662</v>
      </c>
      <c r="F43" s="112">
        <f>[39]Janeiro!$B$9</f>
        <v>24.645833333333339</v>
      </c>
      <c r="G43" s="112">
        <f>[39]Janeiro!$B$10</f>
        <v>24.862500000000001</v>
      </c>
      <c r="H43" s="112">
        <f>[39]Janeiro!$B$11</f>
        <v>26.125</v>
      </c>
      <c r="I43" s="112">
        <f>[39]Janeiro!$B$12</f>
        <v>26.508333333333336</v>
      </c>
      <c r="J43" s="112">
        <f>[39]Janeiro!$B$13</f>
        <v>26.841666666666658</v>
      </c>
      <c r="K43" s="112">
        <f>[39]Janeiro!$B$14</f>
        <v>27.262500000000003</v>
      </c>
      <c r="L43" s="112">
        <f>[39]Janeiro!$B$15</f>
        <v>27.716666666666669</v>
      </c>
      <c r="M43" s="112">
        <f>[39]Janeiro!$B$16</f>
        <v>26.849999999999998</v>
      </c>
      <c r="N43" s="112">
        <f>[39]Janeiro!$B$17</f>
        <v>27.245833333333326</v>
      </c>
      <c r="O43" s="112">
        <f>[39]Janeiro!$B$18</f>
        <v>27.145833333333339</v>
      </c>
      <c r="P43" s="112">
        <f>[39]Janeiro!$B$19</f>
        <v>24.495833333333334</v>
      </c>
      <c r="Q43" s="112">
        <f>[39]Janeiro!$B$20</f>
        <v>26.883333333333329</v>
      </c>
      <c r="R43" s="112">
        <f>[39]Janeiro!$B$21</f>
        <v>28.958333333333332</v>
      </c>
      <c r="S43" s="112">
        <f>[39]Janeiro!$B$22</f>
        <v>27.762499999999999</v>
      </c>
      <c r="T43" s="112">
        <f>[39]Janeiro!$B$23</f>
        <v>27.420833333333331</v>
      </c>
      <c r="U43" s="112">
        <f>[39]Janeiro!$B$24</f>
        <v>24.608333333333334</v>
      </c>
      <c r="V43" s="112">
        <f>[39]Janeiro!$B$25</f>
        <v>26.099999999999998</v>
      </c>
      <c r="W43" s="112">
        <f>[39]Janeiro!$B$26</f>
        <v>26.508333333333336</v>
      </c>
      <c r="X43" s="110">
        <f>[39]Janeiro!$B$27</f>
        <v>26.358333333333334</v>
      </c>
      <c r="Y43" s="110">
        <f>[39]Janeiro!$B$28</f>
        <v>25.816666666666663</v>
      </c>
      <c r="Z43" s="110">
        <f>[39]Janeiro!$B$29</f>
        <v>25.904166666666669</v>
      </c>
      <c r="AA43" s="110">
        <f>[39]Janeiro!$B$30</f>
        <v>24.420833333333338</v>
      </c>
      <c r="AB43" s="110">
        <f>[39]Janeiro!$B$31</f>
        <v>23.604166666666661</v>
      </c>
      <c r="AC43" s="110">
        <f>[39]Janeiro!$B$32</f>
        <v>23.679166666666674</v>
      </c>
      <c r="AD43" s="110">
        <f>[39]Janeiro!$B$33</f>
        <v>25.016666666666669</v>
      </c>
      <c r="AE43" s="110">
        <f>[39]Janeiro!$B$34</f>
        <v>24.670833333333338</v>
      </c>
      <c r="AF43" s="110">
        <f>[39]Janeiro!$B$35</f>
        <v>25.283333333333335</v>
      </c>
      <c r="AG43" s="111">
        <f t="shared" si="1"/>
        <v>26.066801075268813</v>
      </c>
      <c r="AH43" s="12" t="s">
        <v>35</v>
      </c>
      <c r="AI43" s="12" t="s">
        <v>35</v>
      </c>
      <c r="AK43" t="s">
        <v>35</v>
      </c>
    </row>
    <row r="44" spans="1:37" x14ac:dyDescent="0.2">
      <c r="A44" s="48" t="s">
        <v>23</v>
      </c>
      <c r="B44" s="112">
        <f>[40]Janeiro!$B$5</f>
        <v>27.775000000000006</v>
      </c>
      <c r="C44" s="112">
        <f>[40]Janeiro!$B$6</f>
        <v>25.308333333333337</v>
      </c>
      <c r="D44" s="112">
        <f>[40]Janeiro!$B$7</f>
        <v>25.626315789473679</v>
      </c>
      <c r="E44" s="112">
        <f>[40]Janeiro!$B$8</f>
        <v>30.2</v>
      </c>
      <c r="F44" s="112">
        <f>[40]Janeiro!$B$9</f>
        <v>29.19285714285714</v>
      </c>
      <c r="G44" s="112">
        <f>[40]Janeiro!$B$10</f>
        <v>29.73076923076923</v>
      </c>
      <c r="H44" s="112">
        <f>[40]Janeiro!$B$11</f>
        <v>31.491666666666664</v>
      </c>
      <c r="I44" s="112">
        <f>[40]Janeiro!$B$12</f>
        <v>31.829999999999995</v>
      </c>
      <c r="J44" s="112">
        <f>[40]Janeiro!$B$13</f>
        <v>31.236363636363635</v>
      </c>
      <c r="K44" s="112">
        <f>[40]Janeiro!$B$14</f>
        <v>33.5</v>
      </c>
      <c r="L44" s="112">
        <f>[40]Janeiro!$B$15</f>
        <v>31.859999999999996</v>
      </c>
      <c r="M44" s="112">
        <f>[40]Janeiro!$B$16</f>
        <v>32.666666666666664</v>
      </c>
      <c r="N44" s="112">
        <f>[40]Janeiro!$B$17</f>
        <v>28.93333333333333</v>
      </c>
      <c r="O44" s="112">
        <f>[40]Janeiro!$B$18</f>
        <v>29.78</v>
      </c>
      <c r="P44" s="112">
        <f>[40]Janeiro!$B$19</f>
        <v>30.540000000000003</v>
      </c>
      <c r="Q44" s="112">
        <f>[40]Janeiro!$B$20</f>
        <v>33.924999999999997</v>
      </c>
      <c r="R44" s="112">
        <f>[40]Janeiro!$B$21</f>
        <v>31.185714285714283</v>
      </c>
      <c r="S44" s="112" t="str">
        <f>[40]Janeiro!$B$22</f>
        <v>*</v>
      </c>
      <c r="T44" s="112">
        <f>[40]Janeiro!$B$23</f>
        <v>29.188888888888886</v>
      </c>
      <c r="U44" s="112">
        <f>[40]Janeiro!$B$24</f>
        <v>30.033333333333335</v>
      </c>
      <c r="V44" s="112">
        <f>[40]Janeiro!$B$25</f>
        <v>27.866666666666667</v>
      </c>
      <c r="W44" s="112">
        <f>[40]Janeiro!$B$26</f>
        <v>28.919999999999998</v>
      </c>
      <c r="X44" s="110">
        <f>[40]Janeiro!$B$27</f>
        <v>29.5</v>
      </c>
      <c r="Y44" s="110">
        <f>[40]Janeiro!$B$28</f>
        <v>33</v>
      </c>
      <c r="Z44" s="110">
        <f>[40]Janeiro!$B$29</f>
        <v>32.799999999999997</v>
      </c>
      <c r="AA44" s="110">
        <f>[40]Janeiro!$B$30</f>
        <v>33.5</v>
      </c>
      <c r="AB44" s="110">
        <f>[40]Janeiro!$B$31</f>
        <v>29.96</v>
      </c>
      <c r="AC44" s="110">
        <f>[40]Janeiro!$B$32</f>
        <v>29.733333333333334</v>
      </c>
      <c r="AD44" s="110" t="str">
        <f>[40]Janeiro!$B$33</f>
        <v>*</v>
      </c>
      <c r="AE44" s="110">
        <f>[40]Janeiro!$B$34</f>
        <v>29.433333333333337</v>
      </c>
      <c r="AF44" s="110">
        <f>[40]Janeiro!$B$35</f>
        <v>29.999999999999996</v>
      </c>
      <c r="AG44" s="111">
        <f t="shared" si="1"/>
        <v>30.300606056577017</v>
      </c>
      <c r="AK44" t="s">
        <v>35</v>
      </c>
    </row>
    <row r="45" spans="1:37" x14ac:dyDescent="0.2">
      <c r="A45" s="48" t="s">
        <v>34</v>
      </c>
      <c r="B45" s="112">
        <f>[41]Janeiro!$B$5</f>
        <v>27.533333333333335</v>
      </c>
      <c r="C45" s="112">
        <f>[41]Janeiro!$B$6</f>
        <v>26.829166666666669</v>
      </c>
      <c r="D45" s="112">
        <f>[41]Janeiro!$B$7</f>
        <v>25.508333333333329</v>
      </c>
      <c r="E45" s="112">
        <f>[41]Janeiro!$B$8</f>
        <v>24.05416666666666</v>
      </c>
      <c r="F45" s="112">
        <f>[41]Janeiro!$B$9</f>
        <v>25.38333333333334</v>
      </c>
      <c r="G45" s="112">
        <f>[41]Janeiro!$B$10</f>
        <v>26.020833333333332</v>
      </c>
      <c r="H45" s="112">
        <f>[41]Janeiro!$B$11</f>
        <v>24.420833333333338</v>
      </c>
      <c r="I45" s="112">
        <f>[41]Janeiro!$B$12</f>
        <v>24.054166666666674</v>
      </c>
      <c r="J45" s="112">
        <f>[41]Janeiro!$B$13</f>
        <v>25.670833333333334</v>
      </c>
      <c r="K45" s="112">
        <f>[41]Janeiro!$B$14</f>
        <v>26.562500000000004</v>
      </c>
      <c r="L45" s="112">
        <f>[41]Janeiro!$B$15</f>
        <v>24.966666666666665</v>
      </c>
      <c r="M45" s="112">
        <f>[41]Janeiro!$B$16</f>
        <v>25.625</v>
      </c>
      <c r="N45" s="112">
        <f>[41]Janeiro!$B$17</f>
        <v>25.133333333333326</v>
      </c>
      <c r="O45" s="112">
        <f>[41]Janeiro!$B$18</f>
        <v>24.220833333333331</v>
      </c>
      <c r="P45" s="112">
        <f>[41]Janeiro!$B$19</f>
        <v>25.387500000000003</v>
      </c>
      <c r="Q45" s="112">
        <f>[41]Janeiro!$B$20</f>
        <v>25.695833333333329</v>
      </c>
      <c r="R45" s="112">
        <f>[41]Janeiro!$B$21</f>
        <v>23.516666666666666</v>
      </c>
      <c r="S45" s="112">
        <f>[41]Janeiro!$B$22</f>
        <v>24.491666666666671</v>
      </c>
      <c r="T45" s="112">
        <f>[41]Janeiro!$B$23</f>
        <v>24.737499999999997</v>
      </c>
      <c r="U45" s="112">
        <f>[41]Janeiro!$B$24</f>
        <v>25.329166666666666</v>
      </c>
      <c r="V45" s="112">
        <f>[41]Janeiro!$B$25</f>
        <v>23.412499999999991</v>
      </c>
      <c r="W45" s="112">
        <f>[41]Janeiro!$B$26</f>
        <v>25.858333333333334</v>
      </c>
      <c r="X45" s="110">
        <f>[41]Janeiro!$B$27</f>
        <v>25.816666666666666</v>
      </c>
      <c r="Y45" s="110">
        <f>[41]Janeiro!$B$28</f>
        <v>26.82083333333334</v>
      </c>
      <c r="Z45" s="110">
        <f>[41]Janeiro!$B$29</f>
        <v>26.787499999999994</v>
      </c>
      <c r="AA45" s="110">
        <f>[41]Janeiro!$B$30</f>
        <v>26.295833333333334</v>
      </c>
      <c r="AB45" s="110">
        <f>[41]Janeiro!$B$31</f>
        <v>26.304166666666671</v>
      </c>
      <c r="AC45" s="110">
        <f>[41]Janeiro!$B$32</f>
        <v>26.149999999999995</v>
      </c>
      <c r="AD45" s="110">
        <f>[41]Janeiro!$B$33</f>
        <v>25.683333333333334</v>
      </c>
      <c r="AE45" s="110">
        <f>[41]Janeiro!$B$34</f>
        <v>25.116666666666664</v>
      </c>
      <c r="AF45" s="110">
        <f>[41]Janeiro!$B$35</f>
        <v>24.141666666666669</v>
      </c>
      <c r="AG45" s="111">
        <f t="shared" si="1"/>
        <v>25.404166666666669</v>
      </c>
      <c r="AH45" s="12" t="s">
        <v>35</v>
      </c>
      <c r="AI45" s="12" t="s">
        <v>35</v>
      </c>
      <c r="AK45" s="12" t="s">
        <v>35</v>
      </c>
    </row>
    <row r="46" spans="1:37" x14ac:dyDescent="0.2">
      <c r="A46" s="48" t="s">
        <v>20</v>
      </c>
      <c r="B46" s="112">
        <f>[42]Janeiro!$B$5</f>
        <v>27.820833333333336</v>
      </c>
      <c r="C46" s="112">
        <f>[42]Janeiro!$B$6</f>
        <v>26.116666666666664</v>
      </c>
      <c r="D46" s="112">
        <f>[42]Janeiro!$B$7</f>
        <v>27.537499999999994</v>
      </c>
      <c r="E46" s="112">
        <f>[42]Janeiro!$B$8</f>
        <v>28.591666666666658</v>
      </c>
      <c r="F46" s="112">
        <f>[42]Janeiro!$B$9</f>
        <v>28.683333333333326</v>
      </c>
      <c r="G46" s="112">
        <f>[42]Janeiro!$B$10</f>
        <v>29.608333333333334</v>
      </c>
      <c r="H46" s="112">
        <f>[42]Janeiro!$B$11</f>
        <v>29.5625</v>
      </c>
      <c r="I46" s="112">
        <f>[42]Janeiro!$B$12</f>
        <v>29.508333333333336</v>
      </c>
      <c r="J46" s="112">
        <f>[42]Janeiro!$B$13</f>
        <v>29.458333333333339</v>
      </c>
      <c r="K46" s="112">
        <f>[42]Janeiro!$B$14</f>
        <v>29.066666666666666</v>
      </c>
      <c r="L46" s="112">
        <f>[42]Janeiro!$B$15</f>
        <v>30.104166666666661</v>
      </c>
      <c r="M46" s="112">
        <f>[42]Janeiro!$B$16</f>
        <v>26.283333333333335</v>
      </c>
      <c r="N46" s="112">
        <f>[42]Janeiro!$B$17</f>
        <v>27.549999999999997</v>
      </c>
      <c r="O46" s="112">
        <f>[42]Janeiro!$B$18</f>
        <v>28.683333333333337</v>
      </c>
      <c r="P46" s="112">
        <f>[42]Janeiro!$B$19</f>
        <v>28.358333333333334</v>
      </c>
      <c r="Q46" s="112">
        <f>[42]Janeiro!$B$20</f>
        <v>27.137500000000014</v>
      </c>
      <c r="R46" s="112">
        <f>[42]Janeiro!$B$21</f>
        <v>26.087499999999995</v>
      </c>
      <c r="S46" s="112">
        <f>[42]Janeiro!$B$22</f>
        <v>26.591666666666665</v>
      </c>
      <c r="T46" s="112">
        <f>[42]Janeiro!$B$23</f>
        <v>27.833333333333332</v>
      </c>
      <c r="U46" s="112">
        <f>[42]Janeiro!$B$24</f>
        <v>27.775000000000006</v>
      </c>
      <c r="V46" s="112">
        <f>[42]Janeiro!$B$25</f>
        <v>28.270833333333325</v>
      </c>
      <c r="W46" s="112">
        <f>[42]Janeiro!$B$26</f>
        <v>28.662499999999998</v>
      </c>
      <c r="X46" s="110">
        <f>[42]Janeiro!$B$27</f>
        <v>28.354166666666682</v>
      </c>
      <c r="Y46" s="110">
        <f>[42]Janeiro!$B$28</f>
        <v>28.958333333333332</v>
      </c>
      <c r="Z46" s="110">
        <f>[42]Janeiro!$B$29</f>
        <v>30.112499999999997</v>
      </c>
      <c r="AA46" s="110">
        <f>[42]Janeiro!$B$30</f>
        <v>28.891666666666666</v>
      </c>
      <c r="AB46" s="110">
        <f>[42]Janeiro!$B$31</f>
        <v>26.420833333333331</v>
      </c>
      <c r="AC46" s="110">
        <f>[42]Janeiro!$B$32</f>
        <v>26.016666666666669</v>
      </c>
      <c r="AD46" s="110">
        <f>[42]Janeiro!$B$33</f>
        <v>28.366666666666671</v>
      </c>
      <c r="AE46" s="110">
        <f>[42]Janeiro!$B$34</f>
        <v>28.379166666666666</v>
      </c>
      <c r="AF46" s="110">
        <f>[42]Janeiro!$B$35</f>
        <v>24.891666666666669</v>
      </c>
      <c r="AG46" s="111">
        <f t="shared" si="1"/>
        <v>28.054301075268814</v>
      </c>
      <c r="AI46" s="12" t="s">
        <v>35</v>
      </c>
    </row>
    <row r="47" spans="1:37" s="5" customFormat="1" ht="17.100000000000001" customHeight="1" x14ac:dyDescent="0.2">
      <c r="A47" s="81" t="s">
        <v>198</v>
      </c>
      <c r="B47" s="113">
        <f t="shared" ref="B47:AF47" si="2">AVERAGE(B5:B46)</f>
        <v>28.143612969156447</v>
      </c>
      <c r="C47" s="113">
        <f t="shared" si="2"/>
        <v>25.871769534813016</v>
      </c>
      <c r="D47" s="113">
        <f t="shared" si="2"/>
        <v>26.02280872890141</v>
      </c>
      <c r="E47" s="113">
        <f t="shared" si="2"/>
        <v>26.633979076479079</v>
      </c>
      <c r="F47" s="113">
        <f t="shared" si="2"/>
        <v>26.557373182373183</v>
      </c>
      <c r="G47" s="113">
        <f t="shared" si="2"/>
        <v>26.896011948227663</v>
      </c>
      <c r="H47" s="113">
        <f t="shared" si="2"/>
        <v>27.35080909428736</v>
      </c>
      <c r="I47" s="113">
        <f t="shared" si="2"/>
        <v>27.925996780996783</v>
      </c>
      <c r="J47" s="113">
        <f t="shared" si="2"/>
        <v>28.275943947356989</v>
      </c>
      <c r="K47" s="113">
        <f t="shared" si="2"/>
        <v>28.5997263701211</v>
      </c>
      <c r="L47" s="113">
        <f t="shared" si="2"/>
        <v>28.280675399479751</v>
      </c>
      <c r="M47" s="113">
        <f t="shared" si="2"/>
        <v>27.785718725718727</v>
      </c>
      <c r="N47" s="113">
        <f t="shared" si="2"/>
        <v>27.218230380730375</v>
      </c>
      <c r="O47" s="113">
        <f t="shared" si="2"/>
        <v>26.9593770480727</v>
      </c>
      <c r="P47" s="113">
        <f t="shared" si="2"/>
        <v>27.041029357116315</v>
      </c>
      <c r="Q47" s="113">
        <f t="shared" si="2"/>
        <v>27.9496270637575</v>
      </c>
      <c r="R47" s="113">
        <f t="shared" si="2"/>
        <v>27.675330225330228</v>
      </c>
      <c r="S47" s="113">
        <f t="shared" si="2"/>
        <v>26.00780155675751</v>
      </c>
      <c r="T47" s="113">
        <f t="shared" si="2"/>
        <v>26.391106437845572</v>
      </c>
      <c r="U47" s="113">
        <f t="shared" si="2"/>
        <v>25.790353957636565</v>
      </c>
      <c r="V47" s="113">
        <f t="shared" si="2"/>
        <v>26.223719637850071</v>
      </c>
      <c r="W47" s="113">
        <f t="shared" si="2"/>
        <v>27.083777321712105</v>
      </c>
      <c r="X47" s="113">
        <f t="shared" si="2"/>
        <v>26.537830225330229</v>
      </c>
      <c r="Y47" s="113">
        <f t="shared" si="2"/>
        <v>27.196090805329934</v>
      </c>
      <c r="Z47" s="113">
        <f t="shared" si="2"/>
        <v>28.495682035355948</v>
      </c>
      <c r="AA47" s="113">
        <f t="shared" si="2"/>
        <v>26.715201706506058</v>
      </c>
      <c r="AB47" s="113">
        <f t="shared" si="2"/>
        <v>26.07182416267943</v>
      </c>
      <c r="AC47" s="113">
        <f t="shared" si="2"/>
        <v>25.844407894736847</v>
      </c>
      <c r="AD47" s="113">
        <f t="shared" si="2"/>
        <v>26.090269850595934</v>
      </c>
      <c r="AE47" s="113">
        <f t="shared" si="2"/>
        <v>26.353792212745308</v>
      </c>
      <c r="AF47" s="113">
        <f t="shared" si="2"/>
        <v>26.058930960098191</v>
      </c>
      <c r="AG47" s="111">
        <f>AVERAGE(B47:AF47)</f>
        <v>26.969316406390266</v>
      </c>
      <c r="AI47" s="5" t="s">
        <v>35</v>
      </c>
      <c r="AJ47" s="5" t="s">
        <v>35</v>
      </c>
    </row>
    <row r="48" spans="1:37" x14ac:dyDescent="0.2">
      <c r="A48" s="106" t="s">
        <v>227</v>
      </c>
      <c r="B48" s="39"/>
      <c r="C48" s="39"/>
      <c r="D48" s="39"/>
      <c r="E48" s="39"/>
      <c r="F48" s="39"/>
      <c r="G48" s="39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45"/>
      <c r="AE48" s="50"/>
      <c r="AF48" s="50"/>
      <c r="AG48" s="72"/>
      <c r="AK48" t="s">
        <v>35</v>
      </c>
    </row>
    <row r="49" spans="1:37" x14ac:dyDescent="0.2">
      <c r="A49" s="106" t="s">
        <v>228</v>
      </c>
      <c r="B49" s="40"/>
      <c r="C49" s="40"/>
      <c r="D49" s="40"/>
      <c r="E49" s="40"/>
      <c r="F49" s="40"/>
      <c r="G49" s="40"/>
      <c r="H49" s="40"/>
      <c r="I49" s="40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9"/>
      <c r="U49" s="99"/>
      <c r="V49" s="99"/>
      <c r="W49" s="99"/>
      <c r="X49" s="99"/>
      <c r="Y49" s="97"/>
      <c r="Z49" s="97"/>
      <c r="AA49" s="97"/>
      <c r="AB49" s="97"/>
      <c r="AC49" s="97"/>
      <c r="AD49" s="97"/>
      <c r="AE49" s="97"/>
      <c r="AF49" s="97"/>
      <c r="AG49" s="72"/>
      <c r="AI49" s="12" t="s">
        <v>35</v>
      </c>
    </row>
    <row r="50" spans="1:37" x14ac:dyDescent="0.2">
      <c r="A50" s="41"/>
      <c r="B50" s="97"/>
      <c r="C50" s="97"/>
      <c r="D50" s="97"/>
      <c r="E50" s="97"/>
      <c r="F50" s="97"/>
      <c r="G50" s="97"/>
      <c r="H50" s="97"/>
      <c r="I50" s="97"/>
      <c r="J50" s="98"/>
      <c r="K50" s="98"/>
      <c r="L50" s="98"/>
      <c r="M50" s="98"/>
      <c r="N50" s="98"/>
      <c r="O50" s="98"/>
      <c r="P50" s="98"/>
      <c r="Q50" s="97"/>
      <c r="R50" s="97"/>
      <c r="S50" s="97"/>
      <c r="T50" s="100"/>
      <c r="U50" s="100"/>
      <c r="V50" s="100"/>
      <c r="W50" s="100"/>
      <c r="X50" s="100"/>
      <c r="Y50" s="97"/>
      <c r="Z50" s="97"/>
      <c r="AA50" s="97"/>
      <c r="AB50" s="97"/>
      <c r="AC50" s="97"/>
      <c r="AD50" s="45"/>
      <c r="AE50" s="45"/>
      <c r="AF50" s="45"/>
      <c r="AG50" s="72"/>
    </row>
    <row r="51" spans="1:37" x14ac:dyDescent="0.2">
      <c r="A51" s="137" t="s">
        <v>255</v>
      </c>
      <c r="B51" s="137"/>
      <c r="C51" s="137"/>
      <c r="D51" s="137"/>
      <c r="E51" s="137"/>
      <c r="F51" s="137"/>
      <c r="G51" s="137"/>
      <c r="H51" s="39"/>
      <c r="I51" s="39"/>
      <c r="J51" s="39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45"/>
      <c r="AF51" s="45"/>
      <c r="AG51" s="72"/>
    </row>
    <row r="52" spans="1:37" x14ac:dyDescent="0.2">
      <c r="A52" s="137" t="s">
        <v>256</v>
      </c>
      <c r="B52" s="137"/>
      <c r="C52" s="137"/>
      <c r="D52" s="137"/>
      <c r="E52" s="137"/>
      <c r="F52" s="137"/>
      <c r="G52" s="13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45"/>
      <c r="AF52" s="45"/>
      <c r="AG52" s="72"/>
    </row>
    <row r="53" spans="1:37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6"/>
      <c r="AF53" s="46"/>
      <c r="AG53" s="72"/>
      <c r="AI53" t="s">
        <v>35</v>
      </c>
    </row>
    <row r="54" spans="1:37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73"/>
    </row>
    <row r="56" spans="1:37" x14ac:dyDescent="0.2">
      <c r="AI56" s="12" t="s">
        <v>35</v>
      </c>
    </row>
    <row r="57" spans="1:37" x14ac:dyDescent="0.2">
      <c r="N57" s="2" t="s">
        <v>35</v>
      </c>
      <c r="AD57" s="2" t="s">
        <v>35</v>
      </c>
    </row>
    <row r="58" spans="1:37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2" t="s">
        <v>35</v>
      </c>
    </row>
    <row r="59" spans="1:37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2" t="s">
        <v>35</v>
      </c>
      <c r="W59" s="2" t="s">
        <v>35</v>
      </c>
    </row>
    <row r="60" spans="1:37" x14ac:dyDescent="0.2">
      <c r="Z60" s="2" t="s">
        <v>35</v>
      </c>
    </row>
    <row r="61" spans="1:37" x14ac:dyDescent="0.2">
      <c r="AB61" s="2" t="s">
        <v>35</v>
      </c>
    </row>
    <row r="62" spans="1:37" x14ac:dyDescent="0.2">
      <c r="AG62" s="7" t="s">
        <v>35</v>
      </c>
    </row>
    <row r="63" spans="1:37" x14ac:dyDescent="0.2">
      <c r="AK63" s="12" t="s">
        <v>35</v>
      </c>
    </row>
    <row r="64" spans="1:37" x14ac:dyDescent="0.2">
      <c r="I64" s="2" t="s">
        <v>35</v>
      </c>
      <c r="AJ64" t="s">
        <v>35</v>
      </c>
    </row>
    <row r="67" spans="31:31" x14ac:dyDescent="0.2">
      <c r="AE67" s="2" t="s">
        <v>35</v>
      </c>
    </row>
  </sheetData>
  <mergeCells count="37"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R3:R4"/>
    <mergeCell ref="B2:AG2"/>
    <mergeCell ref="AG3:AG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A52:G52"/>
    <mergeCell ref="M3:M4"/>
    <mergeCell ref="V3:V4"/>
    <mergeCell ref="U3:U4"/>
    <mergeCell ref="Q3:Q4"/>
    <mergeCell ref="A51:G51"/>
    <mergeCell ref="S3:S4"/>
    <mergeCell ref="T3:T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9"/>
  <sheetViews>
    <sheetView topLeftCell="A29" zoomScale="90" zoomScaleNormal="90" workbookViewId="0">
      <selection activeCell="A58" sqref="A58:XFD58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47" t="s">
        <v>201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9"/>
    </row>
    <row r="2" spans="1:37" s="4" customFormat="1" ht="20.100000000000001" customHeight="1" x14ac:dyDescent="0.2">
      <c r="A2" s="177" t="s">
        <v>21</v>
      </c>
      <c r="B2" s="172" t="s">
        <v>259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4"/>
    </row>
    <row r="3" spans="1:37" s="5" customFormat="1" ht="20.100000000000001" customHeight="1" x14ac:dyDescent="0.2">
      <c r="A3" s="177"/>
      <c r="B3" s="170">
        <v>1</v>
      </c>
      <c r="C3" s="170">
        <f>SUM(B3+1)</f>
        <v>2</v>
      </c>
      <c r="D3" s="170">
        <f t="shared" ref="D3:AD3" si="0">SUM(C3+1)</f>
        <v>3</v>
      </c>
      <c r="E3" s="170">
        <f t="shared" si="0"/>
        <v>4</v>
      </c>
      <c r="F3" s="170">
        <f t="shared" si="0"/>
        <v>5</v>
      </c>
      <c r="G3" s="170">
        <f t="shared" si="0"/>
        <v>6</v>
      </c>
      <c r="H3" s="170">
        <f t="shared" si="0"/>
        <v>7</v>
      </c>
      <c r="I3" s="170">
        <f t="shared" si="0"/>
        <v>8</v>
      </c>
      <c r="J3" s="170">
        <f t="shared" si="0"/>
        <v>9</v>
      </c>
      <c r="K3" s="170">
        <f t="shared" si="0"/>
        <v>10</v>
      </c>
      <c r="L3" s="170">
        <f t="shared" si="0"/>
        <v>11</v>
      </c>
      <c r="M3" s="170">
        <f t="shared" si="0"/>
        <v>12</v>
      </c>
      <c r="N3" s="170">
        <f t="shared" si="0"/>
        <v>13</v>
      </c>
      <c r="O3" s="170">
        <f t="shared" si="0"/>
        <v>14</v>
      </c>
      <c r="P3" s="170">
        <f t="shared" si="0"/>
        <v>15</v>
      </c>
      <c r="Q3" s="170">
        <f t="shared" si="0"/>
        <v>16</v>
      </c>
      <c r="R3" s="170">
        <f t="shared" si="0"/>
        <v>17</v>
      </c>
      <c r="S3" s="170">
        <f t="shared" si="0"/>
        <v>18</v>
      </c>
      <c r="T3" s="170">
        <f t="shared" si="0"/>
        <v>19</v>
      </c>
      <c r="U3" s="170">
        <f t="shared" si="0"/>
        <v>20</v>
      </c>
      <c r="V3" s="170">
        <f t="shared" si="0"/>
        <v>21</v>
      </c>
      <c r="W3" s="170">
        <f t="shared" si="0"/>
        <v>22</v>
      </c>
      <c r="X3" s="170">
        <f t="shared" si="0"/>
        <v>23</v>
      </c>
      <c r="Y3" s="170">
        <f t="shared" si="0"/>
        <v>24</v>
      </c>
      <c r="Z3" s="170">
        <f t="shared" si="0"/>
        <v>25</v>
      </c>
      <c r="AA3" s="170">
        <f t="shared" si="0"/>
        <v>26</v>
      </c>
      <c r="AB3" s="170">
        <f t="shared" si="0"/>
        <v>27</v>
      </c>
      <c r="AC3" s="170">
        <f t="shared" si="0"/>
        <v>28</v>
      </c>
      <c r="AD3" s="170">
        <f t="shared" si="0"/>
        <v>29</v>
      </c>
      <c r="AE3" s="171">
        <v>30</v>
      </c>
      <c r="AF3" s="171">
        <v>31</v>
      </c>
      <c r="AG3" s="101" t="s">
        <v>29</v>
      </c>
      <c r="AH3" s="103" t="s">
        <v>27</v>
      </c>
      <c r="AI3" s="175" t="s">
        <v>196</v>
      </c>
    </row>
    <row r="4" spans="1:37" s="5" customFormat="1" ht="20.100000000000001" customHeight="1" x14ac:dyDescent="0.2">
      <c r="A4" s="177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01" t="s">
        <v>25</v>
      </c>
      <c r="AH4" s="103" t="s">
        <v>25</v>
      </c>
      <c r="AI4" s="176" t="s">
        <v>25</v>
      </c>
    </row>
    <row r="5" spans="1:37" s="5" customFormat="1" x14ac:dyDescent="0.2">
      <c r="A5" s="48" t="s">
        <v>30</v>
      </c>
      <c r="B5" s="110">
        <f>[1]Janeiro!$K$5</f>
        <v>0</v>
      </c>
      <c r="C5" s="110">
        <f>[1]Janeiro!$K$6</f>
        <v>0</v>
      </c>
      <c r="D5" s="110">
        <f>[1]Janeiro!$K$7</f>
        <v>0</v>
      </c>
      <c r="E5" s="110">
        <f>[1]Janeiro!$K$8</f>
        <v>0</v>
      </c>
      <c r="F5" s="110">
        <f>[1]Janeiro!$K$9</f>
        <v>0</v>
      </c>
      <c r="G5" s="110">
        <f>[1]Janeiro!$K$10</f>
        <v>0</v>
      </c>
      <c r="H5" s="110">
        <f>[1]Janeiro!$K$11</f>
        <v>0</v>
      </c>
      <c r="I5" s="110">
        <f>[1]Janeiro!$K$12</f>
        <v>0</v>
      </c>
      <c r="J5" s="110">
        <f>[1]Janeiro!$K$13</f>
        <v>0</v>
      </c>
      <c r="K5" s="110">
        <f>[1]Janeiro!$K$14</f>
        <v>0</v>
      </c>
      <c r="L5" s="110">
        <f>[1]Janeiro!$K$15</f>
        <v>0.2</v>
      </c>
      <c r="M5" s="110">
        <f>[1]Janeiro!$K$16</f>
        <v>0.6</v>
      </c>
      <c r="N5" s="110">
        <f>[1]Janeiro!$K$17</f>
        <v>0</v>
      </c>
      <c r="O5" s="110">
        <f>[1]Janeiro!$K$18</f>
        <v>0</v>
      </c>
      <c r="P5" s="110">
        <f>[1]Janeiro!$K$19</f>
        <v>0</v>
      </c>
      <c r="Q5" s="110">
        <f>[1]Janeiro!$K$20</f>
        <v>0</v>
      </c>
      <c r="R5" s="110">
        <f>[1]Janeiro!$K$21</f>
        <v>16.400000000000002</v>
      </c>
      <c r="S5" s="110">
        <f>[1]Janeiro!$K$22</f>
        <v>3</v>
      </c>
      <c r="T5" s="110">
        <f>[1]Janeiro!$K$23</f>
        <v>51.8</v>
      </c>
      <c r="U5" s="110">
        <f>[1]Janeiro!$K$24</f>
        <v>3.5999999999999996</v>
      </c>
      <c r="V5" s="110">
        <f>[1]Janeiro!$K$25</f>
        <v>0.2</v>
      </c>
      <c r="W5" s="110">
        <f>[1]Janeiro!$K$26</f>
        <v>0</v>
      </c>
      <c r="X5" s="110">
        <f>[1]Janeiro!$K$27</f>
        <v>0</v>
      </c>
      <c r="Y5" s="110">
        <f>[1]Janeiro!$K$28</f>
        <v>0</v>
      </c>
      <c r="Z5" s="110">
        <f>[1]Janeiro!$K$29</f>
        <v>1.2</v>
      </c>
      <c r="AA5" s="110">
        <f>[1]Janeiro!$K$30</f>
        <v>8.3999999999999986</v>
      </c>
      <c r="AB5" s="110">
        <f>[1]Janeiro!$K$31</f>
        <v>4</v>
      </c>
      <c r="AC5" s="110">
        <f>[1]Janeiro!$K$32</f>
        <v>49.400000000000006</v>
      </c>
      <c r="AD5" s="110">
        <f>[1]Janeiro!$K$33</f>
        <v>1.8</v>
      </c>
      <c r="AE5" s="110">
        <f>[1]Janeiro!$K$34</f>
        <v>0</v>
      </c>
      <c r="AF5" s="110">
        <f>[1]Janeiro!$K$35</f>
        <v>18.599999999999998</v>
      </c>
      <c r="AG5" s="116">
        <f t="shared" ref="AG5" si="1">SUM(B5:AF5)</f>
        <v>159.20000000000002</v>
      </c>
      <c r="AH5" s="118">
        <f t="shared" ref="AH5" si="2">MAX(B5:AF5)</f>
        <v>51.8</v>
      </c>
      <c r="AI5" s="56">
        <f t="shared" ref="AI5" si="3">COUNTIF(B5:AF5,"=0,0")</f>
        <v>18</v>
      </c>
    </row>
    <row r="6" spans="1:37" x14ac:dyDescent="0.2">
      <c r="A6" s="48" t="s">
        <v>0</v>
      </c>
      <c r="B6" s="112">
        <f>[2]Janeiro!$K$5</f>
        <v>0</v>
      </c>
      <c r="C6" s="112">
        <f>[2]Janeiro!$K$6</f>
        <v>0</v>
      </c>
      <c r="D6" s="112">
        <f>[2]Janeiro!$K$7</f>
        <v>0</v>
      </c>
      <c r="E6" s="112">
        <f>[2]Janeiro!$K$8</f>
        <v>0</v>
      </c>
      <c r="F6" s="112">
        <f>[2]Janeiro!$K$9</f>
        <v>0</v>
      </c>
      <c r="G6" s="112">
        <f>[2]Janeiro!$K$10</f>
        <v>0</v>
      </c>
      <c r="H6" s="112">
        <f>[2]Janeiro!$K$11</f>
        <v>0</v>
      </c>
      <c r="I6" s="112">
        <f>[2]Janeiro!$K$12</f>
        <v>0</v>
      </c>
      <c r="J6" s="112">
        <f>[2]Janeiro!$K$13</f>
        <v>0</v>
      </c>
      <c r="K6" s="112">
        <f>[2]Janeiro!$K$14</f>
        <v>0</v>
      </c>
      <c r="L6" s="112">
        <f>[2]Janeiro!$K$15</f>
        <v>0</v>
      </c>
      <c r="M6" s="112">
        <f>[2]Janeiro!$K$16</f>
        <v>0</v>
      </c>
      <c r="N6" s="112">
        <f>[2]Janeiro!$K$17</f>
        <v>0</v>
      </c>
      <c r="O6" s="112">
        <f>[2]Janeiro!$K$18</f>
        <v>0</v>
      </c>
      <c r="P6" s="112">
        <f>[2]Janeiro!$K$19</f>
        <v>0.2</v>
      </c>
      <c r="Q6" s="112">
        <f>[2]Janeiro!$K$20</f>
        <v>0</v>
      </c>
      <c r="R6" s="112">
        <f>[2]Janeiro!$K$21</f>
        <v>0.8</v>
      </c>
      <c r="S6" s="112">
        <f>[2]Janeiro!$K$22</f>
        <v>3.2</v>
      </c>
      <c r="T6" s="112">
        <f>[2]Janeiro!$K$23</f>
        <v>0.2</v>
      </c>
      <c r="U6" s="112">
        <f>[2]Janeiro!$K$24</f>
        <v>39.6</v>
      </c>
      <c r="V6" s="112">
        <f>[2]Janeiro!$K$25</f>
        <v>7.6</v>
      </c>
      <c r="W6" s="112">
        <f>[2]Janeiro!$K$26</f>
        <v>0.2</v>
      </c>
      <c r="X6" s="112">
        <f>[2]Janeiro!$K$27</f>
        <v>6.2</v>
      </c>
      <c r="Y6" s="112">
        <f>[2]Janeiro!$K$28</f>
        <v>0.2</v>
      </c>
      <c r="Z6" s="112">
        <f>[2]Janeiro!$K$29</f>
        <v>0</v>
      </c>
      <c r="AA6" s="112">
        <f>[2]Janeiro!$K$30</f>
        <v>23.8</v>
      </c>
      <c r="AB6" s="112">
        <f>[2]Janeiro!$K$31</f>
        <v>22.2</v>
      </c>
      <c r="AC6" s="112">
        <f>[2]Janeiro!$K$32</f>
        <v>45.2</v>
      </c>
      <c r="AD6" s="112">
        <f>[2]Janeiro!$K$33</f>
        <v>0</v>
      </c>
      <c r="AE6" s="112">
        <f>[2]Janeiro!$K$34</f>
        <v>1.8</v>
      </c>
      <c r="AF6" s="112">
        <f>[2]Janeiro!$K$35</f>
        <v>6.6000000000000005</v>
      </c>
      <c r="AG6" s="116">
        <f t="shared" ref="AG6:AG47" si="4">SUM(B6:AF6)</f>
        <v>157.80000000000004</v>
      </c>
      <c r="AH6" s="118">
        <f t="shared" ref="AH6:AH47" si="5">MAX(B6:AF6)</f>
        <v>45.2</v>
      </c>
      <c r="AI6" s="56">
        <f t="shared" ref="AI6:AI47" si="6">COUNTIF(B6:AF6,"=0,0")</f>
        <v>17</v>
      </c>
    </row>
    <row r="7" spans="1:37" x14ac:dyDescent="0.2">
      <c r="A7" s="48" t="s">
        <v>85</v>
      </c>
      <c r="B7" s="112">
        <f>[3]Janeiro!$K$5</f>
        <v>0</v>
      </c>
      <c r="C7" s="112">
        <f>[3]Janeiro!$K$6</f>
        <v>17.400000000000002</v>
      </c>
      <c r="D7" s="112">
        <f>[3]Janeiro!$K$7</f>
        <v>0.4</v>
      </c>
      <c r="E7" s="112">
        <f>[3]Janeiro!$K$8</f>
        <v>0</v>
      </c>
      <c r="F7" s="112">
        <f>[3]Janeiro!$K$9</f>
        <v>0</v>
      </c>
      <c r="G7" s="112">
        <f>[3]Janeiro!$K$10</f>
        <v>0</v>
      </c>
      <c r="H7" s="112">
        <f>[3]Janeiro!$K$11</f>
        <v>0</v>
      </c>
      <c r="I7" s="112">
        <f>[3]Janeiro!$K$12</f>
        <v>0</v>
      </c>
      <c r="J7" s="112">
        <f>[3]Janeiro!$K$13</f>
        <v>0</v>
      </c>
      <c r="K7" s="112">
        <f>[3]Janeiro!$K$14</f>
        <v>0</v>
      </c>
      <c r="L7" s="112">
        <f>[3]Janeiro!$K$15</f>
        <v>0</v>
      </c>
      <c r="M7" s="112">
        <f>[3]Janeiro!$K$16</f>
        <v>0</v>
      </c>
      <c r="N7" s="112">
        <f>[3]Janeiro!$K$17</f>
        <v>0</v>
      </c>
      <c r="O7" s="112">
        <f>[3]Janeiro!$K$18</f>
        <v>0</v>
      </c>
      <c r="P7" s="112">
        <f>[3]Janeiro!$K$19</f>
        <v>0</v>
      </c>
      <c r="Q7" s="112">
        <f>[3]Janeiro!$K$20</f>
        <v>0</v>
      </c>
      <c r="R7" s="112">
        <f>[3]Janeiro!$K$21</f>
        <v>0</v>
      </c>
      <c r="S7" s="112">
        <f>[3]Janeiro!$K$22</f>
        <v>41.400000000000006</v>
      </c>
      <c r="T7" s="112">
        <f>[3]Janeiro!$K$23</f>
        <v>0.4</v>
      </c>
      <c r="U7" s="112">
        <f>[3]Janeiro!$K$24</f>
        <v>52.000000000000007</v>
      </c>
      <c r="V7" s="112">
        <f>[3]Janeiro!$K$25</f>
        <v>0.2</v>
      </c>
      <c r="W7" s="112">
        <f>[3]Janeiro!$K$26</f>
        <v>0</v>
      </c>
      <c r="X7" s="112">
        <f>[3]Janeiro!$K$27</f>
        <v>3.2</v>
      </c>
      <c r="Y7" s="112">
        <f>[3]Janeiro!$K$28</f>
        <v>0.2</v>
      </c>
      <c r="Z7" s="112">
        <f>[3]Janeiro!$K$29</f>
        <v>0</v>
      </c>
      <c r="AA7" s="112">
        <f>[3]Janeiro!$K$30</f>
        <v>1</v>
      </c>
      <c r="AB7" s="112">
        <f>[3]Janeiro!$K$31</f>
        <v>6</v>
      </c>
      <c r="AC7" s="112">
        <f>[3]Janeiro!$K$32</f>
        <v>24</v>
      </c>
      <c r="AD7" s="112">
        <f>[3]Janeiro!$K$33</f>
        <v>0.6</v>
      </c>
      <c r="AE7" s="112">
        <f>[3]Janeiro!$K$34</f>
        <v>1</v>
      </c>
      <c r="AF7" s="112">
        <f>[3]Janeiro!$K$35</f>
        <v>0.8</v>
      </c>
      <c r="AG7" s="116">
        <f t="shared" si="4"/>
        <v>148.60000000000002</v>
      </c>
      <c r="AH7" s="118">
        <f t="shared" si="5"/>
        <v>52.000000000000007</v>
      </c>
      <c r="AI7" s="56">
        <f t="shared" si="6"/>
        <v>17</v>
      </c>
    </row>
    <row r="8" spans="1:37" x14ac:dyDescent="0.2">
      <c r="A8" s="48" t="s">
        <v>1</v>
      </c>
      <c r="B8" s="112">
        <f>[4]Janeiro!$K$5</f>
        <v>0</v>
      </c>
      <c r="C8" s="112">
        <f>[4]Janeiro!$K$6</f>
        <v>0</v>
      </c>
      <c r="D8" s="112">
        <f>[4]Janeiro!$K$7</f>
        <v>0</v>
      </c>
      <c r="E8" s="112">
        <f>[4]Janeiro!$K$8</f>
        <v>0.2</v>
      </c>
      <c r="F8" s="112">
        <f>[4]Janeiro!$K$9</f>
        <v>0</v>
      </c>
      <c r="G8" s="112">
        <f>[4]Janeiro!$K$10</f>
        <v>0</v>
      </c>
      <c r="H8" s="112">
        <f>[4]Janeiro!$K$11</f>
        <v>0</v>
      </c>
      <c r="I8" s="112">
        <f>[4]Janeiro!$K$12</f>
        <v>0</v>
      </c>
      <c r="J8" s="112">
        <f>[4]Janeiro!$K$13</f>
        <v>0</v>
      </c>
      <c r="K8" s="112">
        <f>[4]Janeiro!$K$14</f>
        <v>0</v>
      </c>
      <c r="L8" s="112">
        <f>[4]Janeiro!$K$15</f>
        <v>0</v>
      </c>
      <c r="M8" s="112">
        <f>[4]Janeiro!$K$16</f>
        <v>0</v>
      </c>
      <c r="N8" s="112">
        <f>[4]Janeiro!$K$17</f>
        <v>4.8000000000000007</v>
      </c>
      <c r="O8" s="112">
        <f>[4]Janeiro!$K$18</f>
        <v>0</v>
      </c>
      <c r="P8" s="112">
        <f>[4]Janeiro!$K$19</f>
        <v>0</v>
      </c>
      <c r="Q8" s="112">
        <f>[4]Janeiro!$K$20</f>
        <v>0</v>
      </c>
      <c r="R8" s="112">
        <f>[4]Janeiro!$K$21</f>
        <v>0</v>
      </c>
      <c r="S8" s="112">
        <f>[4]Janeiro!$K$22</f>
        <v>30.799999999999994</v>
      </c>
      <c r="T8" s="112">
        <f>[4]Janeiro!$K$23</f>
        <v>3.4000000000000008</v>
      </c>
      <c r="U8" s="112">
        <f>[4]Janeiro!$K$24</f>
        <v>2.2000000000000002</v>
      </c>
      <c r="V8" s="112">
        <f>[4]Janeiro!$K$25</f>
        <v>5.2</v>
      </c>
      <c r="W8" s="112">
        <f>[4]Janeiro!$K$26</f>
        <v>0.8</v>
      </c>
      <c r="X8" s="112">
        <f>[4]Janeiro!$K$27</f>
        <v>1.6</v>
      </c>
      <c r="Y8" s="112">
        <f>[4]Janeiro!$K$28</f>
        <v>0</v>
      </c>
      <c r="Z8" s="112">
        <f>[4]Janeiro!$K$29</f>
        <v>0</v>
      </c>
      <c r="AA8" s="112">
        <f>[4]Janeiro!$K$30</f>
        <v>0</v>
      </c>
      <c r="AB8" s="112">
        <f>[4]Janeiro!$K$31</f>
        <v>0</v>
      </c>
      <c r="AC8" s="112">
        <f>[4]Janeiro!$K$32</f>
        <v>0</v>
      </c>
      <c r="AD8" s="112">
        <f>[4]Janeiro!$K$33</f>
        <v>0</v>
      </c>
      <c r="AE8" s="112">
        <f>[4]Janeiro!$K$34</f>
        <v>0.4</v>
      </c>
      <c r="AF8" s="112">
        <f>[4]Janeiro!$K$35</f>
        <v>0</v>
      </c>
      <c r="AG8" s="116">
        <f t="shared" si="4"/>
        <v>49.4</v>
      </c>
      <c r="AH8" s="118">
        <f t="shared" si="5"/>
        <v>30.799999999999994</v>
      </c>
      <c r="AI8" s="56">
        <f t="shared" si="6"/>
        <v>22</v>
      </c>
    </row>
    <row r="9" spans="1:37" x14ac:dyDescent="0.2">
      <c r="A9" s="48" t="s">
        <v>146</v>
      </c>
      <c r="B9" s="112">
        <f>[5]Janeiro!$K$5</f>
        <v>0</v>
      </c>
      <c r="C9" s="112">
        <f>[5]Janeiro!$K$6</f>
        <v>0</v>
      </c>
      <c r="D9" s="112">
        <f>[5]Janeiro!$K$7</f>
        <v>0</v>
      </c>
      <c r="E9" s="112">
        <f>[5]Janeiro!$K$8</f>
        <v>0</v>
      </c>
      <c r="F9" s="112">
        <f>[5]Janeiro!$K$9</f>
        <v>0</v>
      </c>
      <c r="G9" s="112">
        <f>[5]Janeiro!$K$10</f>
        <v>0</v>
      </c>
      <c r="H9" s="112">
        <f>[5]Janeiro!$K$11</f>
        <v>0</v>
      </c>
      <c r="I9" s="112">
        <f>[5]Janeiro!$K$12</f>
        <v>0</v>
      </c>
      <c r="J9" s="112">
        <f>[5]Janeiro!$K$13</f>
        <v>0</v>
      </c>
      <c r="K9" s="112">
        <f>[5]Janeiro!$K$14</f>
        <v>0</v>
      </c>
      <c r="L9" s="112">
        <f>[5]Janeiro!$K$15</f>
        <v>0</v>
      </c>
      <c r="M9" s="112">
        <f>[5]Janeiro!$K$16</f>
        <v>0</v>
      </c>
      <c r="N9" s="112">
        <f>[5]Janeiro!$K$17</f>
        <v>0</v>
      </c>
      <c r="O9" s="112">
        <f>[5]Janeiro!$K$18</f>
        <v>0.6</v>
      </c>
      <c r="P9" s="112">
        <f>[5]Janeiro!$K$19</f>
        <v>8</v>
      </c>
      <c r="Q9" s="112">
        <f>[5]Janeiro!$K$20</f>
        <v>0</v>
      </c>
      <c r="R9" s="112">
        <f>[5]Janeiro!$K$21</f>
        <v>0</v>
      </c>
      <c r="S9" s="112">
        <f>[5]Janeiro!$K$22</f>
        <v>27.4</v>
      </c>
      <c r="T9" s="112">
        <f>[5]Janeiro!$K$23</f>
        <v>0</v>
      </c>
      <c r="U9" s="112">
        <f>[5]Janeiro!$K$24</f>
        <v>10.8</v>
      </c>
      <c r="V9" s="112">
        <f>[5]Janeiro!$K$25</f>
        <v>13.8</v>
      </c>
      <c r="W9" s="112">
        <f>[5]Janeiro!$K$26</f>
        <v>0</v>
      </c>
      <c r="X9" s="112">
        <f>[5]Janeiro!$K$27</f>
        <v>0.4</v>
      </c>
      <c r="Y9" s="112">
        <f>[5]Janeiro!$K$28</f>
        <v>0.2</v>
      </c>
      <c r="Z9" s="112">
        <f>[5]Janeiro!$K$29</f>
        <v>0</v>
      </c>
      <c r="AA9" s="112">
        <f>[5]Janeiro!$K$30</f>
        <v>15.4</v>
      </c>
      <c r="AB9" s="112">
        <f>[5]Janeiro!$K$31</f>
        <v>56.199999999999996</v>
      </c>
      <c r="AC9" s="112">
        <f>[5]Janeiro!$K$32</f>
        <v>11.6</v>
      </c>
      <c r="AD9" s="112">
        <f>[5]Janeiro!$K$33</f>
        <v>0</v>
      </c>
      <c r="AE9" s="112">
        <f>[5]Janeiro!$K$34</f>
        <v>0</v>
      </c>
      <c r="AF9" s="112">
        <f>[5]Janeiro!$K$35</f>
        <v>9</v>
      </c>
      <c r="AG9" s="116">
        <f t="shared" si="4"/>
        <v>153.39999999999998</v>
      </c>
      <c r="AH9" s="118">
        <f t="shared" si="5"/>
        <v>56.199999999999996</v>
      </c>
      <c r="AI9" s="56">
        <f t="shared" si="6"/>
        <v>20</v>
      </c>
    </row>
    <row r="10" spans="1:37" x14ac:dyDescent="0.2">
      <c r="A10" s="48" t="s">
        <v>91</v>
      </c>
      <c r="B10" s="112">
        <f>[6]Janeiro!$K$5</f>
        <v>0</v>
      </c>
      <c r="C10" s="112">
        <f>[6]Janeiro!$K$6</f>
        <v>0</v>
      </c>
      <c r="D10" s="112">
        <f>[6]Janeiro!$K$7</f>
        <v>2</v>
      </c>
      <c r="E10" s="112">
        <f>[6]Janeiro!$K$8</f>
        <v>26.799999999999997</v>
      </c>
      <c r="F10" s="112">
        <f>[6]Janeiro!$K$9</f>
        <v>0.2</v>
      </c>
      <c r="G10" s="112">
        <f>[6]Janeiro!$K$10</f>
        <v>0</v>
      </c>
      <c r="H10" s="112">
        <f>[6]Janeiro!$K$11</f>
        <v>0</v>
      </c>
      <c r="I10" s="112">
        <f>[6]Janeiro!$K$12</f>
        <v>0</v>
      </c>
      <c r="J10" s="112">
        <f>[6]Janeiro!$K$13</f>
        <v>0</v>
      </c>
      <c r="K10" s="112">
        <f>[6]Janeiro!$K$14</f>
        <v>0</v>
      </c>
      <c r="L10" s="112">
        <f>[6]Janeiro!$K$15</f>
        <v>2.8000000000000003</v>
      </c>
      <c r="M10" s="112">
        <f>[6]Janeiro!$K$16</f>
        <v>0.2</v>
      </c>
      <c r="N10" s="112">
        <f>[6]Janeiro!$K$17</f>
        <v>2.4000000000000004</v>
      </c>
      <c r="O10" s="112">
        <f>[6]Janeiro!$K$18</f>
        <v>12.6</v>
      </c>
      <c r="P10" s="112">
        <f>[6]Janeiro!$K$19</f>
        <v>0</v>
      </c>
      <c r="Q10" s="112">
        <f>[6]Janeiro!$K$20</f>
        <v>0</v>
      </c>
      <c r="R10" s="112">
        <f>[6]Janeiro!$K$21</f>
        <v>24.8</v>
      </c>
      <c r="S10" s="112">
        <f>[6]Janeiro!$K$22</f>
        <v>66</v>
      </c>
      <c r="T10" s="112">
        <f>[6]Janeiro!$K$23</f>
        <v>3.0000000000000004</v>
      </c>
      <c r="U10" s="112">
        <f>[6]Janeiro!$K$24</f>
        <v>0.2</v>
      </c>
      <c r="V10" s="112">
        <f>[6]Janeiro!$K$25</f>
        <v>0</v>
      </c>
      <c r="W10" s="112">
        <f>[6]Janeiro!$K$26</f>
        <v>13.2</v>
      </c>
      <c r="X10" s="112">
        <f>[6]Janeiro!$K$27</f>
        <v>0</v>
      </c>
      <c r="Y10" s="112">
        <f>[6]Janeiro!$K$28</f>
        <v>0</v>
      </c>
      <c r="Z10" s="112">
        <f>[6]Janeiro!$K$29</f>
        <v>0</v>
      </c>
      <c r="AA10" s="112">
        <f>[6]Janeiro!$K$30</f>
        <v>7.6000000000000014</v>
      </c>
      <c r="AB10" s="112">
        <f>[6]Janeiro!$K$31</f>
        <v>1.4000000000000001</v>
      </c>
      <c r="AC10" s="112">
        <f>[6]Janeiro!$K$32</f>
        <v>4.4000000000000004</v>
      </c>
      <c r="AD10" s="112">
        <f>[6]Janeiro!$K$33</f>
        <v>0.2</v>
      </c>
      <c r="AE10" s="112">
        <f>[6]Janeiro!$K$34</f>
        <v>6.4</v>
      </c>
      <c r="AF10" s="112">
        <f>[6]Janeiro!$K$35</f>
        <v>0</v>
      </c>
      <c r="AG10" s="116">
        <f t="shared" si="4"/>
        <v>174.2</v>
      </c>
      <c r="AH10" s="118">
        <f t="shared" si="5"/>
        <v>66</v>
      </c>
      <c r="AI10" s="56">
        <f t="shared" si="6"/>
        <v>14</v>
      </c>
    </row>
    <row r="11" spans="1:37" x14ac:dyDescent="0.2">
      <c r="A11" s="48" t="s">
        <v>49</v>
      </c>
      <c r="B11" s="112">
        <f>[7]Janeiro!$K$5</f>
        <v>24.2</v>
      </c>
      <c r="C11" s="112">
        <f>[7]Janeiro!$K$6</f>
        <v>0</v>
      </c>
      <c r="D11" s="112">
        <f>[7]Janeiro!$K$7</f>
        <v>0</v>
      </c>
      <c r="E11" s="112">
        <f>[7]Janeiro!$K$8</f>
        <v>0</v>
      </c>
      <c r="F11" s="112">
        <f>[7]Janeiro!$K$9</f>
        <v>0</v>
      </c>
      <c r="G11" s="112">
        <f>[7]Janeiro!$K$10</f>
        <v>0</v>
      </c>
      <c r="H11" s="112">
        <f>[7]Janeiro!$K$11</f>
        <v>0</v>
      </c>
      <c r="I11" s="112">
        <f>[7]Janeiro!$K$12</f>
        <v>0</v>
      </c>
      <c r="J11" s="112">
        <f>[7]Janeiro!$K$13</f>
        <v>2.8</v>
      </c>
      <c r="K11" s="112">
        <f>[7]Janeiro!$K$14</f>
        <v>0</v>
      </c>
      <c r="L11" s="112">
        <f>[7]Janeiro!$K$15</f>
        <v>6.6</v>
      </c>
      <c r="M11" s="112">
        <f>[7]Janeiro!$K$16</f>
        <v>0</v>
      </c>
      <c r="N11" s="112">
        <f>[7]Janeiro!$K$17</f>
        <v>0</v>
      </c>
      <c r="O11" s="112">
        <f>[7]Janeiro!$K$18</f>
        <v>0</v>
      </c>
      <c r="P11" s="112">
        <f>[7]Janeiro!$K$19</f>
        <v>0</v>
      </c>
      <c r="Q11" s="112">
        <f>[7]Janeiro!$K$20</f>
        <v>0</v>
      </c>
      <c r="R11" s="112">
        <f>[7]Janeiro!$K$21</f>
        <v>3.1999999999999997</v>
      </c>
      <c r="S11" s="112">
        <f>[7]Janeiro!$K$22</f>
        <v>0.2</v>
      </c>
      <c r="T11" s="112">
        <f>[7]Janeiro!$K$23</f>
        <v>1.5999999999999999</v>
      </c>
      <c r="U11" s="112">
        <f>[7]Janeiro!$K$24</f>
        <v>0.4</v>
      </c>
      <c r="V11" s="112">
        <f>[7]Janeiro!$K$25</f>
        <v>0</v>
      </c>
      <c r="W11" s="112">
        <f>[7]Janeiro!$K$26</f>
        <v>0</v>
      </c>
      <c r="X11" s="112">
        <f>[7]Janeiro!$K$27</f>
        <v>0.8</v>
      </c>
      <c r="Y11" s="112">
        <f>[7]Janeiro!$K$28</f>
        <v>17.600000000000001</v>
      </c>
      <c r="Z11" s="112">
        <f>[7]Janeiro!$K$29</f>
        <v>0</v>
      </c>
      <c r="AA11" s="112">
        <f>[7]Janeiro!$K$30</f>
        <v>0.6</v>
      </c>
      <c r="AB11" s="112">
        <f>[7]Janeiro!$K$31</f>
        <v>10</v>
      </c>
      <c r="AC11" s="112">
        <f>[7]Janeiro!$K$32</f>
        <v>35</v>
      </c>
      <c r="AD11" s="112">
        <f>[7]Janeiro!$K$33</f>
        <v>0</v>
      </c>
      <c r="AE11" s="112">
        <f>[7]Janeiro!$K$34</f>
        <v>7.8</v>
      </c>
      <c r="AF11" s="112">
        <f>[7]Janeiro!$K$35</f>
        <v>54.6</v>
      </c>
      <c r="AG11" s="116">
        <f t="shared" si="4"/>
        <v>165.4</v>
      </c>
      <c r="AH11" s="118">
        <f t="shared" si="5"/>
        <v>54.6</v>
      </c>
      <c r="AI11" s="56">
        <f t="shared" si="6"/>
        <v>17</v>
      </c>
    </row>
    <row r="12" spans="1:37" x14ac:dyDescent="0.2">
      <c r="A12" s="48" t="s">
        <v>94</v>
      </c>
      <c r="B12" s="112">
        <f>[8]Janeiro!$K$5</f>
        <v>0</v>
      </c>
      <c r="C12" s="112">
        <f>[8]Janeiro!$K$6</f>
        <v>0</v>
      </c>
      <c r="D12" s="112">
        <f>[8]Janeiro!$K$7</f>
        <v>0</v>
      </c>
      <c r="E12" s="112">
        <f>[8]Janeiro!$K$8</f>
        <v>0</v>
      </c>
      <c r="F12" s="112">
        <f>[8]Janeiro!$K$9</f>
        <v>0</v>
      </c>
      <c r="G12" s="112">
        <f>[8]Janeiro!$K$10</f>
        <v>0</v>
      </c>
      <c r="H12" s="112">
        <f>[8]Janeiro!$K$11</f>
        <v>0</v>
      </c>
      <c r="I12" s="112">
        <f>[8]Janeiro!$K$12</f>
        <v>0</v>
      </c>
      <c r="J12" s="112">
        <f>[8]Janeiro!$K$13</f>
        <v>0</v>
      </c>
      <c r="K12" s="112">
        <f>[8]Janeiro!$K$14</f>
        <v>0</v>
      </c>
      <c r="L12" s="112">
        <f>[8]Janeiro!$K$15</f>
        <v>0</v>
      </c>
      <c r="M12" s="112">
        <f>[8]Janeiro!$K$16</f>
        <v>0</v>
      </c>
      <c r="N12" s="112">
        <f>[8]Janeiro!$K$17</f>
        <v>0</v>
      </c>
      <c r="O12" s="112">
        <f>[8]Janeiro!$K$18</f>
        <v>0</v>
      </c>
      <c r="P12" s="112">
        <f>[8]Janeiro!$K$19</f>
        <v>0</v>
      </c>
      <c r="Q12" s="112">
        <f>[8]Janeiro!$K$20</f>
        <v>0</v>
      </c>
      <c r="R12" s="112">
        <f>[8]Janeiro!$K$21</f>
        <v>0</v>
      </c>
      <c r="S12" s="112">
        <f>[8]Janeiro!$K$22</f>
        <v>2.2000000000000002</v>
      </c>
      <c r="T12" s="112">
        <f>[8]Janeiro!$K$23</f>
        <v>0.60000000000000009</v>
      </c>
      <c r="U12" s="112">
        <f>[8]Janeiro!$K$24</f>
        <v>61.600000000000009</v>
      </c>
      <c r="V12" s="112">
        <f>[8]Janeiro!$K$25</f>
        <v>0.2</v>
      </c>
      <c r="W12" s="112">
        <f>[8]Janeiro!$K$26</f>
        <v>4.6000000000000005</v>
      </c>
      <c r="X12" s="110">
        <f>[1]Janeiro!$K$27</f>
        <v>0</v>
      </c>
      <c r="Y12" s="110">
        <f>[1]Janeiro!$K$28</f>
        <v>0</v>
      </c>
      <c r="Z12" s="110">
        <f>[1]Janeiro!$K$29</f>
        <v>1.2</v>
      </c>
      <c r="AA12" s="110">
        <f>[1]Janeiro!$K$30</f>
        <v>8.3999999999999986</v>
      </c>
      <c r="AB12" s="110">
        <f>[1]Janeiro!$K$31</f>
        <v>4</v>
      </c>
      <c r="AC12" s="110">
        <f>[1]Janeiro!$K$32</f>
        <v>49.400000000000006</v>
      </c>
      <c r="AD12" s="110">
        <f>[1]Janeiro!$K$33</f>
        <v>1.8</v>
      </c>
      <c r="AE12" s="110">
        <f>[1]Janeiro!$K$34</f>
        <v>0</v>
      </c>
      <c r="AF12" s="110">
        <f>[1]Janeiro!$K$35</f>
        <v>18.599999999999998</v>
      </c>
      <c r="AG12" s="116">
        <f t="shared" si="4"/>
        <v>152.60000000000002</v>
      </c>
      <c r="AH12" s="118">
        <f t="shared" si="5"/>
        <v>61.600000000000009</v>
      </c>
      <c r="AI12" s="56">
        <f t="shared" si="6"/>
        <v>20</v>
      </c>
    </row>
    <row r="13" spans="1:37" x14ac:dyDescent="0.2">
      <c r="A13" s="48" t="s">
        <v>101</v>
      </c>
      <c r="B13" s="112">
        <f>[9]Janeiro!$K$5</f>
        <v>0</v>
      </c>
      <c r="C13" s="112">
        <f>[9]Janeiro!$K$6</f>
        <v>12</v>
      </c>
      <c r="D13" s="112">
        <f>[9]Janeiro!$K$7</f>
        <v>0.2</v>
      </c>
      <c r="E13" s="112">
        <f>[9]Janeiro!$K$8</f>
        <v>0</v>
      </c>
      <c r="F13" s="112">
        <f>[9]Janeiro!$K$9</f>
        <v>0</v>
      </c>
      <c r="G13" s="112">
        <f>[9]Janeiro!$K$10</f>
        <v>0</v>
      </c>
      <c r="H13" s="112">
        <f>[9]Janeiro!$K$11</f>
        <v>0</v>
      </c>
      <c r="I13" s="112">
        <f>[9]Janeiro!$K$12</f>
        <v>0</v>
      </c>
      <c r="J13" s="112">
        <f>[9]Janeiro!$K$13</f>
        <v>0</v>
      </c>
      <c r="K13" s="112">
        <f>[9]Janeiro!$K$14</f>
        <v>0</v>
      </c>
      <c r="L13" s="112">
        <f>[9]Janeiro!$K$15</f>
        <v>0</v>
      </c>
      <c r="M13" s="112">
        <f>[9]Janeiro!$K$16</f>
        <v>0</v>
      </c>
      <c r="N13" s="112">
        <f>[9]Janeiro!$K$17</f>
        <v>2.6</v>
      </c>
      <c r="O13" s="112">
        <f>[9]Janeiro!$K$18</f>
        <v>0</v>
      </c>
      <c r="P13" s="112">
        <f>[9]Janeiro!$K$19</f>
        <v>0</v>
      </c>
      <c r="Q13" s="112">
        <f>[9]Janeiro!$K$20</f>
        <v>0</v>
      </c>
      <c r="R13" s="112">
        <f>[9]Janeiro!$K$21</f>
        <v>0</v>
      </c>
      <c r="S13" s="112">
        <f>[9]Janeiro!$K$22</f>
        <v>0</v>
      </c>
      <c r="T13" s="112">
        <f>[9]Janeiro!$K$23</f>
        <v>0</v>
      </c>
      <c r="U13" s="112">
        <f>[9]Janeiro!$K$24</f>
        <v>22.4</v>
      </c>
      <c r="V13" s="112">
        <f>[9]Janeiro!$K$25</f>
        <v>2.6</v>
      </c>
      <c r="W13" s="112">
        <f>[9]Janeiro!$K$26</f>
        <v>0.2</v>
      </c>
      <c r="X13" s="112">
        <f>[9]Janeiro!$K$27</f>
        <v>1.5999999999999999</v>
      </c>
      <c r="Y13" s="112">
        <f>[9]Janeiro!$K$28</f>
        <v>0.4</v>
      </c>
      <c r="Z13" s="112">
        <f>[9]Janeiro!$K$29</f>
        <v>0</v>
      </c>
      <c r="AA13" s="112">
        <f>[9]Janeiro!$K$30</f>
        <v>0.60000000000000009</v>
      </c>
      <c r="AB13" s="112">
        <f>[9]Janeiro!$K$31</f>
        <v>15.6</v>
      </c>
      <c r="AC13" s="112">
        <f>[9]Janeiro!$K$32</f>
        <v>0.60000000000000009</v>
      </c>
      <c r="AD13" s="112">
        <f>[9]Janeiro!$K$33</f>
        <v>0.2</v>
      </c>
      <c r="AE13" s="112">
        <f>[9]Janeiro!$K$34</f>
        <v>14.799999999999999</v>
      </c>
      <c r="AF13" s="112">
        <f>[9]Janeiro!$K$35</f>
        <v>24.4</v>
      </c>
      <c r="AG13" s="116">
        <f t="shared" si="4"/>
        <v>98.200000000000017</v>
      </c>
      <c r="AH13" s="118">
        <f t="shared" si="5"/>
        <v>24.4</v>
      </c>
      <c r="AI13" s="56">
        <f t="shared" si="6"/>
        <v>17</v>
      </c>
    </row>
    <row r="14" spans="1:37" x14ac:dyDescent="0.2">
      <c r="A14" s="48" t="s">
        <v>147</v>
      </c>
      <c r="B14" s="112">
        <f>[10]Janeiro!$K$5</f>
        <v>0</v>
      </c>
      <c r="C14" s="112">
        <f>[10]Janeiro!$K$6</f>
        <v>0</v>
      </c>
      <c r="D14" s="112">
        <f>[10]Janeiro!$K$7</f>
        <v>1.4</v>
      </c>
      <c r="E14" s="112">
        <f>[10]Janeiro!$K$8</f>
        <v>1.7999999999999998</v>
      </c>
      <c r="F14" s="112">
        <f>[10]Janeiro!$K$9</f>
        <v>0.4</v>
      </c>
      <c r="G14" s="112">
        <f>[10]Janeiro!$K$10</f>
        <v>0</v>
      </c>
      <c r="H14" s="112">
        <f>[10]Janeiro!$K$11</f>
        <v>0</v>
      </c>
      <c r="I14" s="112">
        <f>[10]Janeiro!$K$12</f>
        <v>0</v>
      </c>
      <c r="J14" s="112">
        <f>[10]Janeiro!$K$13</f>
        <v>0</v>
      </c>
      <c r="K14" s="112">
        <f>[10]Janeiro!$K$14</f>
        <v>1</v>
      </c>
      <c r="L14" s="112">
        <f>[10]Janeiro!$K$15</f>
        <v>1.2</v>
      </c>
      <c r="M14" s="112">
        <f>[10]Janeiro!$K$16</f>
        <v>0</v>
      </c>
      <c r="N14" s="112">
        <f>[10]Janeiro!$K$17</f>
        <v>0.4</v>
      </c>
      <c r="O14" s="112">
        <f>[10]Janeiro!$K$18</f>
        <v>0</v>
      </c>
      <c r="P14" s="112">
        <f>[10]Janeiro!$K$19</f>
        <v>0</v>
      </c>
      <c r="Q14" s="112">
        <f>[10]Janeiro!$K$20</f>
        <v>0</v>
      </c>
      <c r="R14" s="112">
        <f>[10]Janeiro!$K$21</f>
        <v>40.4</v>
      </c>
      <c r="S14" s="112">
        <f>[10]Janeiro!$K$22</f>
        <v>17.800000000000004</v>
      </c>
      <c r="T14" s="112">
        <f>[10]Janeiro!$K$23</f>
        <v>9.4</v>
      </c>
      <c r="U14" s="112">
        <f>[10]Janeiro!$K$24</f>
        <v>1.9999999999999998</v>
      </c>
      <c r="V14" s="112">
        <f>[10]Janeiro!$K$25</f>
        <v>5.6000000000000005</v>
      </c>
      <c r="W14" s="112">
        <f>[10]Janeiro!$K$26</f>
        <v>0</v>
      </c>
      <c r="X14" s="112">
        <f>[10]Janeiro!$K$27</f>
        <v>0.60000000000000009</v>
      </c>
      <c r="Y14" s="112">
        <f>[10]Janeiro!$K$28</f>
        <v>0</v>
      </c>
      <c r="Z14" s="112">
        <f>[10]Janeiro!$K$29</f>
        <v>0.4</v>
      </c>
      <c r="AA14" s="112">
        <f>[10]Janeiro!$K$30</f>
        <v>3.2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6">
        <f t="shared" si="4"/>
        <v>85.600000000000009</v>
      </c>
      <c r="AH14" s="118">
        <f t="shared" si="5"/>
        <v>40.4</v>
      </c>
      <c r="AI14" s="56">
        <f t="shared" si="6"/>
        <v>12</v>
      </c>
    </row>
    <row r="15" spans="1:37" x14ac:dyDescent="0.2">
      <c r="A15" s="48" t="s">
        <v>2</v>
      </c>
      <c r="B15" s="112">
        <f>[11]Janeiro!$K$5</f>
        <v>0</v>
      </c>
      <c r="C15" s="112">
        <f>[11]Janeiro!$K$6</f>
        <v>1</v>
      </c>
      <c r="D15" s="112">
        <f>[11]Janeiro!$K$7</f>
        <v>0.2</v>
      </c>
      <c r="E15" s="112">
        <f>[11]Janeiro!$K$8</f>
        <v>0</v>
      </c>
      <c r="F15" s="112">
        <f>[11]Janeiro!$K$9</f>
        <v>0</v>
      </c>
      <c r="G15" s="112">
        <f>[11]Janeiro!$K$10</f>
        <v>0</v>
      </c>
      <c r="H15" s="112">
        <f>[11]Janeiro!$K$11</f>
        <v>0</v>
      </c>
      <c r="I15" s="112">
        <f>[11]Janeiro!$K$12</f>
        <v>0</v>
      </c>
      <c r="J15" s="112">
        <f>[11]Janeiro!$K$13</f>
        <v>0</v>
      </c>
      <c r="K15" s="112">
        <f>[11]Janeiro!$K$14</f>
        <v>0</v>
      </c>
      <c r="L15" s="112">
        <f>[11]Janeiro!$K$15</f>
        <v>1.2</v>
      </c>
      <c r="M15" s="112">
        <f>[11]Janeiro!$K$16</f>
        <v>0</v>
      </c>
      <c r="N15" s="112">
        <f>[11]Janeiro!$K$17</f>
        <v>4.5999999999999996</v>
      </c>
      <c r="O15" s="112">
        <f>[11]Janeiro!$K$18</f>
        <v>1.8</v>
      </c>
      <c r="P15" s="112">
        <f>[11]Janeiro!$K$19</f>
        <v>0</v>
      </c>
      <c r="Q15" s="112">
        <f>[11]Janeiro!$K$20</f>
        <v>0</v>
      </c>
      <c r="R15" s="112">
        <f>[11]Janeiro!$K$21</f>
        <v>3.6</v>
      </c>
      <c r="S15" s="112">
        <f>[11]Janeiro!$K$22</f>
        <v>11.2</v>
      </c>
      <c r="T15" s="112">
        <f>[11]Janeiro!$K$23</f>
        <v>0</v>
      </c>
      <c r="U15" s="112">
        <f>[11]Janeiro!$K$24</f>
        <v>0.2</v>
      </c>
      <c r="V15" s="112">
        <f>[11]Janeiro!$K$25</f>
        <v>0</v>
      </c>
      <c r="W15" s="112">
        <f>[11]Janeiro!$K$26</f>
        <v>0</v>
      </c>
      <c r="X15" s="112">
        <f>[11]Janeiro!$K$27</f>
        <v>18.599999999999998</v>
      </c>
      <c r="Y15" s="112">
        <f>[11]Janeiro!$K$28</f>
        <v>0.8</v>
      </c>
      <c r="Z15" s="112">
        <f>[11]Janeiro!$K$29</f>
        <v>0.2</v>
      </c>
      <c r="AA15" s="112">
        <f>[11]Janeiro!$K$30</f>
        <v>0</v>
      </c>
      <c r="AB15" s="112">
        <f>[11]Janeiro!$K$31</f>
        <v>4.2</v>
      </c>
      <c r="AC15" s="112">
        <f>[11]Janeiro!$K$32</f>
        <v>1.8</v>
      </c>
      <c r="AD15" s="112">
        <f>[11]Janeiro!$K$33</f>
        <v>0.4</v>
      </c>
      <c r="AE15" s="112">
        <f>[11]Janeiro!$K$34</f>
        <v>1</v>
      </c>
      <c r="AF15" s="112">
        <f>[11]Janeiro!$K$35</f>
        <v>0</v>
      </c>
      <c r="AG15" s="116">
        <f t="shared" si="4"/>
        <v>50.8</v>
      </c>
      <c r="AH15" s="118">
        <f t="shared" si="5"/>
        <v>18.599999999999998</v>
      </c>
      <c r="AI15" s="56">
        <f t="shared" si="6"/>
        <v>16</v>
      </c>
      <c r="AK15" s="12" t="s">
        <v>35</v>
      </c>
    </row>
    <row r="16" spans="1:37" x14ac:dyDescent="0.2">
      <c r="A16" s="48" t="s">
        <v>3</v>
      </c>
      <c r="B16" s="112">
        <f>[12]Janeiro!$K$5</f>
        <v>0.8</v>
      </c>
      <c r="C16" s="112">
        <f>[12]Janeiro!$K$6</f>
        <v>0.8</v>
      </c>
      <c r="D16" s="112">
        <f>[12]Janeiro!$K$7</f>
        <v>35</v>
      </c>
      <c r="E16" s="112">
        <f>[12]Janeiro!$K$8</f>
        <v>9</v>
      </c>
      <c r="F16" s="112">
        <f>[12]Janeiro!$K$9</f>
        <v>0</v>
      </c>
      <c r="G16" s="112">
        <f>[12]Janeiro!$K$10</f>
        <v>14.2</v>
      </c>
      <c r="H16" s="112">
        <f>[12]Janeiro!$K$11</f>
        <v>31.999999999999996</v>
      </c>
      <c r="I16" s="112">
        <f>[12]Janeiro!$K$12</f>
        <v>0</v>
      </c>
      <c r="J16" s="112">
        <f>[12]Janeiro!$K$13</f>
        <v>0.8</v>
      </c>
      <c r="K16" s="112">
        <f>[12]Janeiro!$K$14</f>
        <v>39.6</v>
      </c>
      <c r="L16" s="112">
        <f>[12]Janeiro!$K$15</f>
        <v>18.399999999999999</v>
      </c>
      <c r="M16" s="112">
        <f>[12]Janeiro!$K$16</f>
        <v>47.6</v>
      </c>
      <c r="N16" s="112">
        <f>[12]Janeiro!$K$17</f>
        <v>10.6</v>
      </c>
      <c r="O16" s="112">
        <f>[12]Janeiro!$K$18</f>
        <v>0</v>
      </c>
      <c r="P16" s="112">
        <f>[12]Janeiro!$K$19</f>
        <v>0</v>
      </c>
      <c r="Q16" s="112">
        <f>[12]Janeiro!$K$20</f>
        <v>15.2</v>
      </c>
      <c r="R16" s="112">
        <f>[12]Janeiro!$K$21</f>
        <v>10.399999999999997</v>
      </c>
      <c r="S16" s="112">
        <f>[12]Janeiro!$K$22</f>
        <v>10.999999999999998</v>
      </c>
      <c r="T16" s="112">
        <f>[12]Janeiro!$K$23</f>
        <v>0.2</v>
      </c>
      <c r="U16" s="112">
        <f>[12]Janeiro!$K$24</f>
        <v>12.4</v>
      </c>
      <c r="V16" s="112">
        <f>[12]Janeiro!$K$25</f>
        <v>0</v>
      </c>
      <c r="W16" s="112">
        <f>[12]Janeiro!$K$26</f>
        <v>0</v>
      </c>
      <c r="X16" s="110">
        <f>[12]Janeiro!$K$27</f>
        <v>9.7999999999999989</v>
      </c>
      <c r="Y16" s="110">
        <f>[12]Janeiro!$K$28</f>
        <v>0</v>
      </c>
      <c r="Z16" s="110">
        <f>[12]Janeiro!$K$29</f>
        <v>0</v>
      </c>
      <c r="AA16" s="110">
        <f>[12]Janeiro!$K$30</f>
        <v>36</v>
      </c>
      <c r="AB16" s="110">
        <f>[12]Janeiro!$K$31</f>
        <v>2.6</v>
      </c>
      <c r="AC16" s="110">
        <f>[12]Janeiro!$K$32</f>
        <v>22.6</v>
      </c>
      <c r="AD16" s="110">
        <f>[12]Janeiro!$K$33</f>
        <v>6.4</v>
      </c>
      <c r="AE16" s="110">
        <f>[12]Janeiro!$K$34</f>
        <v>4.4000000000000004</v>
      </c>
      <c r="AF16" s="110">
        <f>[12]Janeiro!$K$35</f>
        <v>31.2</v>
      </c>
      <c r="AG16" s="116">
        <f>SUM(B16:AF16)</f>
        <v>370.99999999999994</v>
      </c>
      <c r="AH16" s="118">
        <f>MAX(B16:AF16)</f>
        <v>47.6</v>
      </c>
      <c r="AI16" s="56">
        <f t="shared" si="6"/>
        <v>8</v>
      </c>
      <c r="AK16" s="12"/>
    </row>
    <row r="17" spans="1:44" hidden="1" x14ac:dyDescent="0.2">
      <c r="A17" s="48" t="s">
        <v>4</v>
      </c>
      <c r="B17" s="112" t="str">
        <f>[13]Janeiro!$K$5</f>
        <v>*</v>
      </c>
      <c r="C17" s="112" t="str">
        <f>[13]Janeiro!$K$6</f>
        <v>*</v>
      </c>
      <c r="D17" s="112" t="str">
        <f>[13]Janeiro!$K$7</f>
        <v>*</v>
      </c>
      <c r="E17" s="112" t="str">
        <f>[13]Janeiro!$K$8</f>
        <v>*</v>
      </c>
      <c r="F17" s="112" t="str">
        <f>[13]Janeiro!$K$9</f>
        <v>*</v>
      </c>
      <c r="G17" s="112" t="str">
        <f>[13]Janeiro!$K$10</f>
        <v>*</v>
      </c>
      <c r="H17" s="112" t="str">
        <f>[13]Janeiro!$K$11</f>
        <v>*</v>
      </c>
      <c r="I17" s="112" t="str">
        <f>[13]Janeiro!$K$12</f>
        <v>*</v>
      </c>
      <c r="J17" s="112" t="str">
        <f>[13]Janeiro!$K$13</f>
        <v>*</v>
      </c>
      <c r="K17" s="112" t="str">
        <f>[13]Janeiro!$K$14</f>
        <v>*</v>
      </c>
      <c r="L17" s="112" t="str">
        <f>[13]Janeiro!$K$15</f>
        <v>*</v>
      </c>
      <c r="M17" s="112" t="str">
        <f>[13]Janeiro!$K$16</f>
        <v>*</v>
      </c>
      <c r="N17" s="112" t="str">
        <f>[13]Janeiro!$K$17</f>
        <v>*</v>
      </c>
      <c r="O17" s="112" t="str">
        <f>[13]Janeiro!$K$18</f>
        <v>*</v>
      </c>
      <c r="P17" s="112" t="str">
        <f>[13]Janeiro!$K$19</f>
        <v>*</v>
      </c>
      <c r="Q17" s="112" t="str">
        <f>[13]Janeiro!$K$20</f>
        <v>*</v>
      </c>
      <c r="R17" s="112" t="str">
        <f>[13]Janeiro!$K$21</f>
        <v>*</v>
      </c>
      <c r="S17" s="112" t="str">
        <f>[13]Janeiro!$K$22</f>
        <v>*</v>
      </c>
      <c r="T17" s="112" t="str">
        <f>[13]Janeiro!$K$23</f>
        <v>*</v>
      </c>
      <c r="U17" s="112" t="str">
        <f>[13]Janeiro!$K$24</f>
        <v>*</v>
      </c>
      <c r="V17" s="112" t="str">
        <f>[13]Janeiro!$K$25</f>
        <v>*</v>
      </c>
      <c r="W17" s="112" t="str">
        <f>[13]Janeiro!$K$26</f>
        <v>*</v>
      </c>
      <c r="X17" s="112" t="str">
        <f>[13]Janeiro!$K$27</f>
        <v>*</v>
      </c>
      <c r="Y17" s="112" t="str">
        <f>[13]Janeiro!$K$28</f>
        <v>*</v>
      </c>
      <c r="Z17" s="112" t="str">
        <f>[13]Janeiro!$K$29</f>
        <v>*</v>
      </c>
      <c r="AA17" s="112" t="str">
        <f>[13]Janeiro!$K$30</f>
        <v>*</v>
      </c>
      <c r="AB17" s="112" t="str">
        <f>[13]Janeiro!$K$31</f>
        <v>*</v>
      </c>
      <c r="AC17" s="112" t="str">
        <f>[13]Janeiro!$K$32</f>
        <v>*</v>
      </c>
      <c r="AD17" s="112" t="str">
        <f>[13]Janeiro!$K$33</f>
        <v>*</v>
      </c>
      <c r="AE17" s="112" t="str">
        <f>[13]Janeiro!$K$34</f>
        <v>*</v>
      </c>
      <c r="AF17" s="112" t="str">
        <f>[13]Janeiro!$K$35</f>
        <v>*</v>
      </c>
      <c r="AG17" s="116">
        <f t="shared" si="4"/>
        <v>0</v>
      </c>
      <c r="AH17" s="118">
        <f t="shared" si="5"/>
        <v>0</v>
      </c>
      <c r="AI17" s="56">
        <f t="shared" si="6"/>
        <v>0</v>
      </c>
    </row>
    <row r="18" spans="1:44" hidden="1" x14ac:dyDescent="0.2">
      <c r="A18" s="48" t="s">
        <v>5</v>
      </c>
      <c r="B18" s="112" t="str">
        <f>[14]Janeiro!$K$5</f>
        <v>*</v>
      </c>
      <c r="C18" s="112" t="str">
        <f>[14]Janeiro!$K$6</f>
        <v>*</v>
      </c>
      <c r="D18" s="112" t="str">
        <f>[14]Janeiro!$K$7</f>
        <v>*</v>
      </c>
      <c r="E18" s="112" t="str">
        <f>[14]Janeiro!$K$8</f>
        <v>*</v>
      </c>
      <c r="F18" s="112" t="str">
        <f>[14]Janeiro!$K$9</f>
        <v>*</v>
      </c>
      <c r="G18" s="112" t="str">
        <f>[14]Janeiro!$K$10</f>
        <v>*</v>
      </c>
      <c r="H18" s="112" t="str">
        <f>[14]Janeiro!$K$11</f>
        <v>*</v>
      </c>
      <c r="I18" s="112" t="str">
        <f>[14]Janeiro!$K$12</f>
        <v>*</v>
      </c>
      <c r="J18" s="112" t="str">
        <f>[14]Janeiro!$K$13</f>
        <v>*</v>
      </c>
      <c r="K18" s="112" t="str">
        <f>[14]Janeiro!$K$14</f>
        <v>*</v>
      </c>
      <c r="L18" s="112" t="str">
        <f>[14]Janeiro!$K$15</f>
        <v>*</v>
      </c>
      <c r="M18" s="112" t="str">
        <f>[14]Janeiro!$K$16</f>
        <v>*</v>
      </c>
      <c r="N18" s="112" t="str">
        <f>[14]Janeiro!$K$17</f>
        <v>*</v>
      </c>
      <c r="O18" s="112" t="str">
        <f>[14]Janeiro!$K$18</f>
        <v>*</v>
      </c>
      <c r="P18" s="112" t="str">
        <f>[14]Janeiro!$K$19</f>
        <v>*</v>
      </c>
      <c r="Q18" s="112" t="str">
        <f>[14]Janeiro!$K$20</f>
        <v>*</v>
      </c>
      <c r="R18" s="112" t="str">
        <f>[14]Janeiro!$K$21</f>
        <v>*</v>
      </c>
      <c r="S18" s="112" t="str">
        <f>[14]Janeiro!$K$22</f>
        <v>*</v>
      </c>
      <c r="T18" s="112" t="str">
        <f>[14]Janeiro!$K$23</f>
        <v>*</v>
      </c>
      <c r="U18" s="112" t="str">
        <f>[14]Janeiro!$K$24</f>
        <v>*</v>
      </c>
      <c r="V18" s="112" t="str">
        <f>[14]Janeiro!$K$25</f>
        <v>*</v>
      </c>
      <c r="W18" s="112" t="str">
        <f>[14]Janeiro!$K$26</f>
        <v>*</v>
      </c>
      <c r="X18" s="112" t="str">
        <f>[14]Janeiro!$K$27</f>
        <v>*</v>
      </c>
      <c r="Y18" s="112" t="str">
        <f>[14]Janeiro!$K$28</f>
        <v>*</v>
      </c>
      <c r="Z18" s="112" t="str">
        <f>[14]Janeiro!$K$29</f>
        <v>*</v>
      </c>
      <c r="AA18" s="112" t="str">
        <f>[14]Janeiro!$K$30</f>
        <v>*</v>
      </c>
      <c r="AB18" s="112" t="str">
        <f>[14]Janeiro!$K$31</f>
        <v>*</v>
      </c>
      <c r="AC18" s="112" t="str">
        <f>[14]Janeiro!$K$32</f>
        <v>*</v>
      </c>
      <c r="AD18" s="112" t="str">
        <f>[14]Janeiro!$K$33</f>
        <v>*</v>
      </c>
      <c r="AE18" s="112" t="str">
        <f>[14]Janeiro!$K$34</f>
        <v>*</v>
      </c>
      <c r="AF18" s="112" t="str">
        <f>[14]Janeiro!$K$35</f>
        <v>*</v>
      </c>
      <c r="AG18" s="116" t="s">
        <v>197</v>
      </c>
      <c r="AH18" s="118" t="s">
        <v>197</v>
      </c>
      <c r="AI18" s="56">
        <f t="shared" si="6"/>
        <v>0</v>
      </c>
      <c r="AJ18" s="12" t="s">
        <v>35</v>
      </c>
    </row>
    <row r="19" spans="1:44" hidden="1" x14ac:dyDescent="0.2">
      <c r="A19" s="48" t="s">
        <v>33</v>
      </c>
      <c r="B19" s="112" t="str">
        <f>[15]Janeiro!$K$5</f>
        <v>*</v>
      </c>
      <c r="C19" s="112" t="str">
        <f>[15]Janeiro!$K$6</f>
        <v>*</v>
      </c>
      <c r="D19" s="112" t="str">
        <f>[15]Janeiro!$K$7</f>
        <v>*</v>
      </c>
      <c r="E19" s="112" t="str">
        <f>[15]Janeiro!$K$8</f>
        <v>*</v>
      </c>
      <c r="F19" s="112" t="str">
        <f>[15]Janeiro!$K$9</f>
        <v>*</v>
      </c>
      <c r="G19" s="112" t="str">
        <f>[15]Janeiro!$K$10</f>
        <v>*</v>
      </c>
      <c r="H19" s="112" t="str">
        <f>[15]Janeiro!$K$11</f>
        <v>*</v>
      </c>
      <c r="I19" s="112" t="str">
        <f>[15]Janeiro!$K$12</f>
        <v>*</v>
      </c>
      <c r="J19" s="112" t="str">
        <f>[15]Janeiro!$K$13</f>
        <v>*</v>
      </c>
      <c r="K19" s="112" t="str">
        <f>[15]Janeiro!$K$14</f>
        <v>*</v>
      </c>
      <c r="L19" s="112" t="str">
        <f>[15]Janeiro!$K$15</f>
        <v>*</v>
      </c>
      <c r="M19" s="112" t="str">
        <f>[15]Janeiro!$K$16</f>
        <v>*</v>
      </c>
      <c r="N19" s="112" t="str">
        <f>[15]Janeiro!$K$17</f>
        <v>*</v>
      </c>
      <c r="O19" s="112" t="str">
        <f>[15]Janeiro!$K$18</f>
        <v>*</v>
      </c>
      <c r="P19" s="112" t="str">
        <f>[15]Janeiro!$K$19</f>
        <v>*</v>
      </c>
      <c r="Q19" s="112" t="str">
        <f>[15]Janeiro!$K$20</f>
        <v>*</v>
      </c>
      <c r="R19" s="112" t="str">
        <f>[15]Janeiro!$K$21</f>
        <v>*</v>
      </c>
      <c r="S19" s="112" t="str">
        <f>[15]Janeiro!$K$22</f>
        <v>*</v>
      </c>
      <c r="T19" s="112" t="str">
        <f>[15]Janeiro!$K$23</f>
        <v>*</v>
      </c>
      <c r="U19" s="112" t="str">
        <f>[15]Janeiro!$K$24</f>
        <v>*</v>
      </c>
      <c r="V19" s="112" t="str">
        <f>[15]Janeiro!$K$25</f>
        <v>*</v>
      </c>
      <c r="W19" s="112" t="str">
        <f>[15]Janeiro!$K$26</f>
        <v>*</v>
      </c>
      <c r="X19" s="112" t="str">
        <f>[15]Janeiro!$K$27</f>
        <v>*</v>
      </c>
      <c r="Y19" s="112" t="str">
        <f>[15]Janeiro!$K$28</f>
        <v>*</v>
      </c>
      <c r="Z19" s="112" t="str">
        <f>[15]Janeiro!$K$29</f>
        <v>*</v>
      </c>
      <c r="AA19" s="112" t="str">
        <f>[15]Janeiro!$K$30</f>
        <v>*</v>
      </c>
      <c r="AB19" s="112" t="str">
        <f>[15]Janeiro!$K$31</f>
        <v>*</v>
      </c>
      <c r="AC19" s="112" t="str">
        <f>[15]Janeiro!$K$32</f>
        <v>*</v>
      </c>
      <c r="AD19" s="112" t="str">
        <f>[15]Janeiro!$K$33</f>
        <v>*</v>
      </c>
      <c r="AE19" s="112" t="str">
        <f>[15]Janeiro!$K$34</f>
        <v>*</v>
      </c>
      <c r="AF19" s="112" t="str">
        <f>[15]Janeiro!$K$35</f>
        <v>*</v>
      </c>
      <c r="AG19" s="116" t="s">
        <v>197</v>
      </c>
      <c r="AH19" s="118" t="s">
        <v>197</v>
      </c>
      <c r="AI19" s="56">
        <f t="shared" si="6"/>
        <v>0</v>
      </c>
    </row>
    <row r="20" spans="1:44" x14ac:dyDescent="0.2">
      <c r="A20" s="48" t="s">
        <v>6</v>
      </c>
      <c r="B20" s="112">
        <f>[16]Janeiro!$K$5</f>
        <v>0</v>
      </c>
      <c r="C20" s="112">
        <f>[16]Janeiro!$K$6</f>
        <v>0</v>
      </c>
      <c r="D20" s="112">
        <f>[16]Janeiro!$K$7</f>
        <v>15.6</v>
      </c>
      <c r="E20" s="112">
        <f>[16]Janeiro!$K$8</f>
        <v>40.000000000000007</v>
      </c>
      <c r="F20" s="112">
        <f>[16]Janeiro!$K$9</f>
        <v>0.2</v>
      </c>
      <c r="G20" s="112">
        <f>[16]Janeiro!$K$10</f>
        <v>0</v>
      </c>
      <c r="H20" s="112">
        <f>[16]Janeiro!$K$11</f>
        <v>0.2</v>
      </c>
      <c r="I20" s="112">
        <f>[16]Janeiro!$K$12</f>
        <v>0.60000000000000009</v>
      </c>
      <c r="J20" s="112">
        <f>[16]Janeiro!$K$13</f>
        <v>0</v>
      </c>
      <c r="K20" s="112">
        <f>[16]Janeiro!$K$14</f>
        <v>0.4</v>
      </c>
      <c r="L20" s="112">
        <f>[16]Janeiro!$K$15</f>
        <v>0</v>
      </c>
      <c r="M20" s="112">
        <f>[16]Janeiro!$K$16</f>
        <v>0</v>
      </c>
      <c r="N20" s="112">
        <f>[16]Janeiro!$K$17</f>
        <v>2.2000000000000002</v>
      </c>
      <c r="O20" s="112">
        <f>[16]Janeiro!$K$18</f>
        <v>3.2000000000000006</v>
      </c>
      <c r="P20" s="112">
        <f>[16]Janeiro!$K$19</f>
        <v>0</v>
      </c>
      <c r="Q20" s="112">
        <f>[16]Janeiro!$K$20</f>
        <v>0</v>
      </c>
      <c r="R20" s="112">
        <f>[16]Janeiro!$K$21</f>
        <v>2.8</v>
      </c>
      <c r="S20" s="112">
        <f>[16]Janeiro!$K$22</f>
        <v>8.1999999999999993</v>
      </c>
      <c r="T20" s="112">
        <f>[16]Janeiro!$K$23</f>
        <v>3</v>
      </c>
      <c r="U20" s="112">
        <f>[16]Janeiro!$K$24</f>
        <v>0</v>
      </c>
      <c r="V20" s="112">
        <f>[16]Janeiro!$K$25</f>
        <v>11.399999999999999</v>
      </c>
      <c r="W20" s="112">
        <f>[16]Janeiro!$K$26</f>
        <v>0</v>
      </c>
      <c r="X20" s="112">
        <f>[16]Janeiro!$K$27</f>
        <v>0</v>
      </c>
      <c r="Y20" s="112">
        <f>[16]Janeiro!$K$28</f>
        <v>0</v>
      </c>
      <c r="Z20" s="112">
        <f>[16]Janeiro!$K$29</f>
        <v>0</v>
      </c>
      <c r="AA20" s="112">
        <f>[16]Janeiro!$K$30</f>
        <v>0</v>
      </c>
      <c r="AB20" s="112">
        <f>[16]Janeiro!$K$31</f>
        <v>10.6</v>
      </c>
      <c r="AC20" s="112">
        <f>[16]Janeiro!$K$32</f>
        <v>4</v>
      </c>
      <c r="AD20" s="112">
        <f>[16]Janeiro!$K$33</f>
        <v>5.4</v>
      </c>
      <c r="AE20" s="112">
        <f>[16]Janeiro!$K$34</f>
        <v>0.2</v>
      </c>
      <c r="AF20" s="112">
        <f>[16]Janeiro!$K$35</f>
        <v>7.2</v>
      </c>
      <c r="AG20" s="116">
        <f t="shared" si="4"/>
        <v>115.20000000000002</v>
      </c>
      <c r="AH20" s="118">
        <f t="shared" si="5"/>
        <v>40.000000000000007</v>
      </c>
      <c r="AI20" s="56">
        <f t="shared" si="6"/>
        <v>14</v>
      </c>
    </row>
    <row r="21" spans="1:44" hidden="1" x14ac:dyDescent="0.2">
      <c r="A21" s="48" t="s">
        <v>7</v>
      </c>
      <c r="B21" s="112" t="str">
        <f>[17]Janeiro!$K$5</f>
        <v>*</v>
      </c>
      <c r="C21" s="112" t="str">
        <f>[17]Janeiro!$K$6</f>
        <v>*</v>
      </c>
      <c r="D21" s="112" t="str">
        <f>[17]Janeiro!$K$7</f>
        <v>*</v>
      </c>
      <c r="E21" s="112" t="str">
        <f>[17]Janeiro!$K$8</f>
        <v>*</v>
      </c>
      <c r="F21" s="112" t="str">
        <f>[17]Janeiro!$K$9</f>
        <v>*</v>
      </c>
      <c r="G21" s="112" t="str">
        <f>[17]Janeiro!$K$10</f>
        <v>*</v>
      </c>
      <c r="H21" s="112" t="str">
        <f>[17]Janeiro!$K$11</f>
        <v>*</v>
      </c>
      <c r="I21" s="112" t="str">
        <f>[17]Janeiro!$K$12</f>
        <v>*</v>
      </c>
      <c r="J21" s="112" t="str">
        <f>[17]Janeiro!$K$13</f>
        <v>*</v>
      </c>
      <c r="K21" s="112" t="str">
        <f>[17]Janeiro!$K$14</f>
        <v>*</v>
      </c>
      <c r="L21" s="112" t="str">
        <f>[17]Janeiro!$K$15</f>
        <v>*</v>
      </c>
      <c r="M21" s="112" t="str">
        <f>[17]Janeiro!$K$16</f>
        <v>*</v>
      </c>
      <c r="N21" s="112" t="str">
        <f>[17]Janeiro!$K$17</f>
        <v>*</v>
      </c>
      <c r="O21" s="112" t="str">
        <f>[17]Janeiro!$K$18</f>
        <v>*</v>
      </c>
      <c r="P21" s="112" t="str">
        <f>[17]Janeiro!$K$19</f>
        <v>*</v>
      </c>
      <c r="Q21" s="112" t="str">
        <f>[17]Janeiro!$K$20</f>
        <v>*</v>
      </c>
      <c r="R21" s="112" t="str">
        <f>[17]Janeiro!$K$21</f>
        <v>*</v>
      </c>
      <c r="S21" s="112" t="str">
        <f>[17]Janeiro!$K$22</f>
        <v>*</v>
      </c>
      <c r="T21" s="112" t="str">
        <f>[17]Janeiro!$K$23</f>
        <v>*</v>
      </c>
      <c r="U21" s="112" t="str">
        <f>[17]Janeiro!$K$24</f>
        <v>*</v>
      </c>
      <c r="V21" s="112" t="str">
        <f>[17]Janeiro!$K$25</f>
        <v>*</v>
      </c>
      <c r="W21" s="112" t="str">
        <f>[17]Janeiro!$K$26</f>
        <v>*</v>
      </c>
      <c r="X21" s="112" t="str">
        <f>[17]Janeiro!$K$27</f>
        <v>*</v>
      </c>
      <c r="Y21" s="112" t="str">
        <f>[17]Janeiro!$K$28</f>
        <v>*</v>
      </c>
      <c r="Z21" s="112" t="str">
        <f>[17]Janeiro!$K$29</f>
        <v>*</v>
      </c>
      <c r="AA21" s="112" t="str">
        <f>[17]Janeiro!$K$30</f>
        <v>*</v>
      </c>
      <c r="AB21" s="112" t="str">
        <f>[17]Janeiro!$K$31</f>
        <v>*</v>
      </c>
      <c r="AC21" s="112" t="str">
        <f>[17]Janeiro!$K$32</f>
        <v>*</v>
      </c>
      <c r="AD21" s="112" t="str">
        <f>[17]Janeiro!$K$33</f>
        <v>*</v>
      </c>
      <c r="AE21" s="112" t="str">
        <f>[17]Janeiro!$K$34</f>
        <v>*</v>
      </c>
      <c r="AF21" s="112" t="str">
        <f>[17]Janeiro!$K$35</f>
        <v>*</v>
      </c>
      <c r="AG21" s="116" t="s">
        <v>197</v>
      </c>
      <c r="AH21" s="118" t="s">
        <v>197</v>
      </c>
      <c r="AI21" s="56">
        <f t="shared" si="6"/>
        <v>0</v>
      </c>
    </row>
    <row r="22" spans="1:44" x14ac:dyDescent="0.2">
      <c r="A22" s="48" t="s">
        <v>148</v>
      </c>
      <c r="B22" s="112">
        <f>[18]Janeiro!$K$5</f>
        <v>0</v>
      </c>
      <c r="C22" s="112">
        <f>[18]Janeiro!$K$6</f>
        <v>0.4</v>
      </c>
      <c r="D22" s="112">
        <f>[18]Janeiro!$K$7</f>
        <v>19</v>
      </c>
      <c r="E22" s="112">
        <f>[18]Janeiro!$K$8</f>
        <v>0.2</v>
      </c>
      <c r="F22" s="112">
        <f>[18]Janeiro!$K$9</f>
        <v>0</v>
      </c>
      <c r="G22" s="112">
        <f>[18]Janeiro!$K$10</f>
        <v>0</v>
      </c>
      <c r="H22" s="112">
        <f>[18]Janeiro!$K$11</f>
        <v>0</v>
      </c>
      <c r="I22" s="112">
        <f>[18]Janeiro!$K$12</f>
        <v>0</v>
      </c>
      <c r="J22" s="112">
        <f>[18]Janeiro!$K$13</f>
        <v>0</v>
      </c>
      <c r="K22" s="112">
        <f>[18]Janeiro!$K$14</f>
        <v>0</v>
      </c>
      <c r="L22" s="112">
        <f>[18]Janeiro!$K$15</f>
        <v>0</v>
      </c>
      <c r="M22" s="112">
        <f>[18]Janeiro!$K$16</f>
        <v>0</v>
      </c>
      <c r="N22" s="112">
        <f>[18]Janeiro!$K$17</f>
        <v>54.4</v>
      </c>
      <c r="O22" s="112">
        <f>[18]Janeiro!$K$18</f>
        <v>0.2</v>
      </c>
      <c r="P22" s="112">
        <f>[18]Janeiro!$K$19</f>
        <v>0</v>
      </c>
      <c r="Q22" s="112">
        <f>[18]Janeiro!$K$20</f>
        <v>0</v>
      </c>
      <c r="R22" s="112">
        <f>[18]Janeiro!$K$21</f>
        <v>0</v>
      </c>
      <c r="S22" s="112">
        <f>[18]Janeiro!$K$22</f>
        <v>5.2</v>
      </c>
      <c r="T22" s="112">
        <f>[18]Janeiro!$K$23</f>
        <v>0.2</v>
      </c>
      <c r="U22" s="112">
        <f>[18]Janeiro!$K$24</f>
        <v>20.999999999999996</v>
      </c>
      <c r="V22" s="112">
        <f>[18]Janeiro!$K$25</f>
        <v>12.799999999999999</v>
      </c>
      <c r="W22" s="112">
        <f>[18]Janeiro!$K$26</f>
        <v>1.4</v>
      </c>
      <c r="X22" s="110">
        <f>[1]Janeiro!$K$27</f>
        <v>0</v>
      </c>
      <c r="Y22" s="110">
        <f>[1]Janeiro!$K$28</f>
        <v>0</v>
      </c>
      <c r="Z22" s="110">
        <f>[1]Janeiro!$K$29</f>
        <v>1.2</v>
      </c>
      <c r="AA22" s="110">
        <f>[1]Janeiro!$K$30</f>
        <v>8.3999999999999986</v>
      </c>
      <c r="AB22" s="110">
        <f>[1]Janeiro!$K$31</f>
        <v>4</v>
      </c>
      <c r="AC22" s="110">
        <f>[1]Janeiro!$K$32</f>
        <v>49.400000000000006</v>
      </c>
      <c r="AD22" s="110">
        <f>[1]Janeiro!$K$33</f>
        <v>1.8</v>
      </c>
      <c r="AE22" s="110">
        <f>[1]Janeiro!$K$34</f>
        <v>0</v>
      </c>
      <c r="AF22" s="110">
        <f>[1]Janeiro!$K$35</f>
        <v>18.599999999999998</v>
      </c>
      <c r="AG22" s="116">
        <f t="shared" si="4"/>
        <v>198.20000000000002</v>
      </c>
      <c r="AH22" s="118">
        <f t="shared" si="5"/>
        <v>54.4</v>
      </c>
      <c r="AI22" s="56">
        <f t="shared" si="6"/>
        <v>15</v>
      </c>
    </row>
    <row r="23" spans="1:44" x14ac:dyDescent="0.2">
      <c r="A23" s="48" t="s">
        <v>149</v>
      </c>
      <c r="B23" s="112">
        <f>[19]Janeiro!$K$5</f>
        <v>0</v>
      </c>
      <c r="C23" s="112">
        <f>[19]Janeiro!$K$6</f>
        <v>25.8</v>
      </c>
      <c r="D23" s="112">
        <f>[19]Janeiro!$K$7</f>
        <v>0</v>
      </c>
      <c r="E23" s="112">
        <f>[19]Janeiro!$K$8</f>
        <v>0</v>
      </c>
      <c r="F23" s="112">
        <f>[19]Janeiro!$K$9</f>
        <v>0</v>
      </c>
      <c r="G23" s="112">
        <f>[19]Janeiro!$K$10</f>
        <v>0</v>
      </c>
      <c r="H23" s="112">
        <f>[19]Janeiro!$K$11</f>
        <v>0</v>
      </c>
      <c r="I23" s="112">
        <f>[19]Janeiro!$K$12</f>
        <v>0</v>
      </c>
      <c r="J23" s="112">
        <f>[19]Janeiro!$K$13</f>
        <v>0</v>
      </c>
      <c r="K23" s="112">
        <f>[19]Janeiro!$K$14</f>
        <v>0</v>
      </c>
      <c r="L23" s="112">
        <f>[19]Janeiro!$K$15</f>
        <v>0.2</v>
      </c>
      <c r="M23" s="112">
        <f>[19]Janeiro!$K$16</f>
        <v>0</v>
      </c>
      <c r="N23" s="112">
        <f>[19]Janeiro!$K$17</f>
        <v>0</v>
      </c>
      <c r="O23" s="112">
        <f>[19]Janeiro!$K$18</f>
        <v>11</v>
      </c>
      <c r="P23" s="112">
        <f>[19]Janeiro!$K$19</f>
        <v>0.2</v>
      </c>
      <c r="Q23" s="112">
        <f>[19]Janeiro!$K$20</f>
        <v>0</v>
      </c>
      <c r="R23" s="112">
        <f>[19]Janeiro!$K$21</f>
        <v>0</v>
      </c>
      <c r="S23" s="112">
        <f>[19]Janeiro!$K$22</f>
        <v>0</v>
      </c>
      <c r="T23" s="112">
        <f>[19]Janeiro!$K$23</f>
        <v>0</v>
      </c>
      <c r="U23" s="112">
        <f>[19]Janeiro!$K$24</f>
        <v>2.4</v>
      </c>
      <c r="V23" s="112">
        <f>[19]Janeiro!$K$25</f>
        <v>0</v>
      </c>
      <c r="W23" s="112">
        <f>[19]Janeiro!$K$26</f>
        <v>0</v>
      </c>
      <c r="X23" s="110">
        <f>[1]Janeiro!$K$27</f>
        <v>0</v>
      </c>
      <c r="Y23" s="110">
        <f>[1]Janeiro!$K$28</f>
        <v>0</v>
      </c>
      <c r="Z23" s="110">
        <f>[1]Janeiro!$K$29</f>
        <v>1.2</v>
      </c>
      <c r="AA23" s="110">
        <f>[1]Janeiro!$K$30</f>
        <v>8.3999999999999986</v>
      </c>
      <c r="AB23" s="110">
        <f>[1]Janeiro!$K$31</f>
        <v>4</v>
      </c>
      <c r="AC23" s="110">
        <f>[1]Janeiro!$K$32</f>
        <v>49.400000000000006</v>
      </c>
      <c r="AD23" s="110">
        <f>[1]Janeiro!$K$33</f>
        <v>1.8</v>
      </c>
      <c r="AE23" s="110">
        <f>[1]Janeiro!$K$34</f>
        <v>0</v>
      </c>
      <c r="AF23" s="110">
        <f>[1]Janeiro!$K$35</f>
        <v>18.599999999999998</v>
      </c>
      <c r="AG23" s="116">
        <f t="shared" si="4"/>
        <v>123</v>
      </c>
      <c r="AH23" s="118">
        <f t="shared" si="5"/>
        <v>49.400000000000006</v>
      </c>
      <c r="AI23" s="56">
        <f t="shared" si="6"/>
        <v>20</v>
      </c>
      <c r="AJ23" s="12" t="s">
        <v>35</v>
      </c>
    </row>
    <row r="24" spans="1:44" x14ac:dyDescent="0.2">
      <c r="A24" s="48" t="s">
        <v>150</v>
      </c>
      <c r="B24" s="112">
        <f>[20]Janeiro!$K$5</f>
        <v>0</v>
      </c>
      <c r="C24" s="112">
        <f>[20]Janeiro!$K$6</f>
        <v>14.799999999999999</v>
      </c>
      <c r="D24" s="112">
        <f>[20]Janeiro!$K$7</f>
        <v>18.600000000000001</v>
      </c>
      <c r="E24" s="112">
        <f>[20]Janeiro!$K$8</f>
        <v>0</v>
      </c>
      <c r="F24" s="112">
        <f>[20]Janeiro!$K$9</f>
        <v>0</v>
      </c>
      <c r="G24" s="112">
        <f>[20]Janeiro!$K$10</f>
        <v>0</v>
      </c>
      <c r="H24" s="112">
        <f>[20]Janeiro!$K$11</f>
        <v>0</v>
      </c>
      <c r="I24" s="112">
        <f>[20]Janeiro!$K$12</f>
        <v>0</v>
      </c>
      <c r="J24" s="112">
        <f>[20]Janeiro!$K$13</f>
        <v>0</v>
      </c>
      <c r="K24" s="112">
        <f>[20]Janeiro!$K$14</f>
        <v>0.4</v>
      </c>
      <c r="L24" s="112">
        <f>[20]Janeiro!$K$15</f>
        <v>1.5999999999999999</v>
      </c>
      <c r="M24" s="112">
        <f>[20]Janeiro!$K$16</f>
        <v>0</v>
      </c>
      <c r="N24" s="112">
        <f>[20]Janeiro!$K$17</f>
        <v>0.2</v>
      </c>
      <c r="O24" s="112">
        <f>[20]Janeiro!$K$18</f>
        <v>6.6000000000000005</v>
      </c>
      <c r="P24" s="112">
        <f>[20]Janeiro!$K$19</f>
        <v>1.2</v>
      </c>
      <c r="Q24" s="112">
        <f>[20]Janeiro!$K$20</f>
        <v>0</v>
      </c>
      <c r="R24" s="112">
        <f>[20]Janeiro!$K$21</f>
        <v>0</v>
      </c>
      <c r="S24" s="112">
        <f>[20]Janeiro!$K$22</f>
        <v>21.200000000000003</v>
      </c>
      <c r="T24" s="112">
        <f>[20]Janeiro!$K$23</f>
        <v>0</v>
      </c>
      <c r="U24" s="112">
        <f>[20]Janeiro!$K$24</f>
        <v>5.6000000000000005</v>
      </c>
      <c r="V24" s="112">
        <f>[20]Janeiro!$K$25</f>
        <v>0.4</v>
      </c>
      <c r="W24" s="112">
        <f>[20]Janeiro!$K$26</f>
        <v>0</v>
      </c>
      <c r="X24" s="112">
        <f>[20]Janeiro!$K$27</f>
        <v>1.6</v>
      </c>
      <c r="Y24" s="112">
        <f>[20]Janeiro!$K$28</f>
        <v>0</v>
      </c>
      <c r="Z24" s="112">
        <f>[20]Janeiro!$K$29</f>
        <v>0</v>
      </c>
      <c r="AA24" s="112">
        <f>[20]Janeiro!$K$30</f>
        <v>0</v>
      </c>
      <c r="AB24" s="112">
        <f>[20]Janeiro!$K$31</f>
        <v>13.399999999999999</v>
      </c>
      <c r="AC24" s="112">
        <f>[20]Janeiro!$K$32</f>
        <v>31</v>
      </c>
      <c r="AD24" s="112">
        <f>[20]Janeiro!$K$33</f>
        <v>0.2</v>
      </c>
      <c r="AE24" s="112">
        <f>[20]Janeiro!$K$34</f>
        <v>0.4</v>
      </c>
      <c r="AF24" s="112">
        <f>[20]Janeiro!$K$35</f>
        <v>0</v>
      </c>
      <c r="AG24" s="116">
        <f t="shared" si="4"/>
        <v>117.2</v>
      </c>
      <c r="AH24" s="118">
        <f t="shared" si="5"/>
        <v>31</v>
      </c>
      <c r="AI24" s="56">
        <f t="shared" si="6"/>
        <v>16</v>
      </c>
    </row>
    <row r="25" spans="1:44" x14ac:dyDescent="0.2">
      <c r="A25" s="48" t="s">
        <v>8</v>
      </c>
      <c r="B25" s="112">
        <f>[21]Janeiro!$K$5</f>
        <v>0</v>
      </c>
      <c r="C25" s="112">
        <f>[21]Janeiro!$K$6</f>
        <v>1.4</v>
      </c>
      <c r="D25" s="112">
        <f>[21]Janeiro!$K$7</f>
        <v>0</v>
      </c>
      <c r="E25" s="112">
        <f>[21]Janeiro!$K$8</f>
        <v>0</v>
      </c>
      <c r="F25" s="112">
        <f>[21]Janeiro!$K$9</f>
        <v>0</v>
      </c>
      <c r="G25" s="112">
        <f>[21]Janeiro!$K$10</f>
        <v>0</v>
      </c>
      <c r="H25" s="112">
        <f>[21]Janeiro!$K$11</f>
        <v>0</v>
      </c>
      <c r="I25" s="112">
        <f>[21]Janeiro!$K$12</f>
        <v>0</v>
      </c>
      <c r="J25" s="112">
        <f>[21]Janeiro!$K$13</f>
        <v>0</v>
      </c>
      <c r="K25" s="112">
        <f>[21]Janeiro!$K$14</f>
        <v>0.4</v>
      </c>
      <c r="L25" s="112">
        <f>[21]Janeiro!$K$15</f>
        <v>0</v>
      </c>
      <c r="M25" s="112">
        <f>[21]Janeiro!$K$16</f>
        <v>0</v>
      </c>
      <c r="N25" s="112">
        <f>[21]Janeiro!$K$17</f>
        <v>0</v>
      </c>
      <c r="O25" s="112">
        <f>[21]Janeiro!$K$18</f>
        <v>0</v>
      </c>
      <c r="P25" s="112">
        <f>[21]Janeiro!$K$19</f>
        <v>1.6</v>
      </c>
      <c r="Q25" s="112">
        <f>[21]Janeiro!$K$20</f>
        <v>0</v>
      </c>
      <c r="R25" s="112">
        <f>[21]Janeiro!$K$21</f>
        <v>0</v>
      </c>
      <c r="S25" s="112">
        <f>[21]Janeiro!$K$22</f>
        <v>0</v>
      </c>
      <c r="T25" s="112">
        <f>[21]Janeiro!$K$23</f>
        <v>0</v>
      </c>
      <c r="U25" s="112">
        <f>[21]Janeiro!$K$24</f>
        <v>6.6</v>
      </c>
      <c r="V25" s="112">
        <f>[21]Janeiro!$K$25</f>
        <v>0.4</v>
      </c>
      <c r="W25" s="112">
        <f>[21]Janeiro!$K$26</f>
        <v>0</v>
      </c>
      <c r="X25" s="112">
        <f>[21]Janeiro!$K$27</f>
        <v>15.999999999999998</v>
      </c>
      <c r="Y25" s="112">
        <f>[21]Janeiro!$K$28</f>
        <v>1.2</v>
      </c>
      <c r="Z25" s="112">
        <f>[21]Janeiro!$K$29</f>
        <v>9</v>
      </c>
      <c r="AA25" s="112">
        <f>[21]Janeiro!$K$30</f>
        <v>3</v>
      </c>
      <c r="AB25" s="112">
        <f>[21]Janeiro!$K$31</f>
        <v>22.2</v>
      </c>
      <c r="AC25" s="112">
        <f>[21]Janeiro!$K$32</f>
        <v>0</v>
      </c>
      <c r="AD25" s="112">
        <f>[21]Janeiro!$K$33</f>
        <v>0</v>
      </c>
      <c r="AE25" s="112">
        <f>[21]Janeiro!$K$34</f>
        <v>22.6</v>
      </c>
      <c r="AF25" s="112">
        <f>[21]Janeiro!$K$35</f>
        <v>0.2</v>
      </c>
      <c r="AG25" s="116">
        <f t="shared" si="4"/>
        <v>84.600000000000009</v>
      </c>
      <c r="AH25" s="118">
        <f t="shared" si="5"/>
        <v>22.6</v>
      </c>
      <c r="AI25" s="56">
        <f t="shared" si="6"/>
        <v>19</v>
      </c>
    </row>
    <row r="26" spans="1:44" x14ac:dyDescent="0.2">
      <c r="A26" s="48" t="s">
        <v>9</v>
      </c>
      <c r="B26" s="112">
        <f>[22]Janeiro!$K$5</f>
        <v>0</v>
      </c>
      <c r="C26" s="112">
        <f>[22]Janeiro!$K$6</f>
        <v>5.8</v>
      </c>
      <c r="D26" s="112">
        <f>[22]Janeiro!$K$7</f>
        <v>15.8</v>
      </c>
      <c r="E26" s="112">
        <f>[22]Janeiro!$K$8</f>
        <v>0</v>
      </c>
      <c r="F26" s="112">
        <f>[22]Janeiro!$K$9</f>
        <v>0</v>
      </c>
      <c r="G26" s="112">
        <f>[22]Janeiro!$K$10</f>
        <v>0</v>
      </c>
      <c r="H26" s="112">
        <f>[22]Janeiro!$K$11</f>
        <v>0</v>
      </c>
      <c r="I26" s="112">
        <f>[22]Janeiro!$K$12</f>
        <v>0</v>
      </c>
      <c r="J26" s="112">
        <f>[22]Janeiro!$K$13</f>
        <v>0</v>
      </c>
      <c r="K26" s="112">
        <f>[22]Janeiro!$K$14</f>
        <v>0</v>
      </c>
      <c r="L26" s="112">
        <f>[22]Janeiro!$K$15</f>
        <v>0</v>
      </c>
      <c r="M26" s="112">
        <f>[22]Janeiro!$K$16</f>
        <v>0</v>
      </c>
      <c r="N26" s="112">
        <f>[22]Janeiro!$K$17</f>
        <v>0</v>
      </c>
      <c r="O26" s="112">
        <f>[22]Janeiro!$K$18</f>
        <v>0</v>
      </c>
      <c r="P26" s="112">
        <f>[22]Janeiro!$K$19</f>
        <v>0</v>
      </c>
      <c r="Q26" s="112">
        <f>[22]Janeiro!$K$20</f>
        <v>0</v>
      </c>
      <c r="R26" s="112">
        <f>[22]Janeiro!$K$21</f>
        <v>7</v>
      </c>
      <c r="S26" s="112">
        <f>[22]Janeiro!$K$22</f>
        <v>11.799999999999999</v>
      </c>
      <c r="T26" s="112">
        <f>[22]Janeiro!$K$23</f>
        <v>0.2</v>
      </c>
      <c r="U26" s="112">
        <f>[22]Janeiro!$K$24</f>
        <v>14.2</v>
      </c>
      <c r="V26" s="112">
        <f>[22]Janeiro!$K$25</f>
        <v>1</v>
      </c>
      <c r="W26" s="112">
        <f>[22]Janeiro!$K$26</f>
        <v>0</v>
      </c>
      <c r="X26" s="112">
        <f>[22]Janeiro!$K$27</f>
        <v>1.8</v>
      </c>
      <c r="Y26" s="112">
        <f>[22]Janeiro!$K$28</f>
        <v>0</v>
      </c>
      <c r="Z26" s="112">
        <f>[22]Janeiro!$K$29</f>
        <v>5.2</v>
      </c>
      <c r="AA26" s="112">
        <f>[22]Janeiro!$K$30</f>
        <v>6.3999999999999995</v>
      </c>
      <c r="AB26" s="112">
        <f>[22]Janeiro!$K$31</f>
        <v>7.2</v>
      </c>
      <c r="AC26" s="112">
        <f>[22]Janeiro!$K$32</f>
        <v>25</v>
      </c>
      <c r="AD26" s="112">
        <f>[22]Janeiro!$K$33</f>
        <v>0.2</v>
      </c>
      <c r="AE26" s="112">
        <f>[22]Janeiro!$K$34</f>
        <v>25.8</v>
      </c>
      <c r="AF26" s="112">
        <f>[22]Janeiro!$K$35</f>
        <v>0</v>
      </c>
      <c r="AG26" s="116">
        <f t="shared" si="4"/>
        <v>127.4</v>
      </c>
      <c r="AH26" s="118">
        <f t="shared" si="5"/>
        <v>25.8</v>
      </c>
      <c r="AI26" s="56">
        <f t="shared" si="6"/>
        <v>17</v>
      </c>
    </row>
    <row r="27" spans="1:44" x14ac:dyDescent="0.2">
      <c r="A27" s="48" t="s">
        <v>32</v>
      </c>
      <c r="B27" s="112">
        <f>[23]Janeiro!$K$5</f>
        <v>0</v>
      </c>
      <c r="C27" s="112">
        <f>[23]Janeiro!$K$6</f>
        <v>0</v>
      </c>
      <c r="D27" s="112">
        <f>[23]Janeiro!$K$7</f>
        <v>0</v>
      </c>
      <c r="E27" s="112">
        <f>[23]Janeiro!$K$8</f>
        <v>8.1999999999999993</v>
      </c>
      <c r="F27" s="112">
        <f>[23]Janeiro!$K$9</f>
        <v>0</v>
      </c>
      <c r="G27" s="112">
        <f>[23]Janeiro!$K$10</f>
        <v>0</v>
      </c>
      <c r="H27" s="112">
        <f>[23]Janeiro!$K$11</f>
        <v>0</v>
      </c>
      <c r="I27" s="112">
        <f>[23]Janeiro!$K$12</f>
        <v>0</v>
      </c>
      <c r="J27" s="112">
        <f>[23]Janeiro!$K$13</f>
        <v>0</v>
      </c>
      <c r="K27" s="112">
        <f>[23]Janeiro!$K$14</f>
        <v>3.8</v>
      </c>
      <c r="L27" s="112">
        <f>[23]Janeiro!$K$15</f>
        <v>0</v>
      </c>
      <c r="M27" s="112">
        <f>[23]Janeiro!$K$16</f>
        <v>0</v>
      </c>
      <c r="N27" s="112">
        <f>[23]Janeiro!$K$17</f>
        <v>0</v>
      </c>
      <c r="O27" s="112">
        <f>[23]Janeiro!$K$18</f>
        <v>0</v>
      </c>
      <c r="P27" s="112">
        <f>[23]Janeiro!$K$19</f>
        <v>0</v>
      </c>
      <c r="Q27" s="112">
        <f>[23]Janeiro!$K$20</f>
        <v>0</v>
      </c>
      <c r="R27" s="112">
        <f>[23]Janeiro!$K$21</f>
        <v>0</v>
      </c>
      <c r="S27" s="112">
        <f>[23]Janeiro!$K$22</f>
        <v>2.4</v>
      </c>
      <c r="T27" s="112">
        <f>[23]Janeiro!$K$23</f>
        <v>0.2</v>
      </c>
      <c r="U27" s="112">
        <f>[23]Janeiro!$K$24</f>
        <v>43.2</v>
      </c>
      <c r="V27" s="112">
        <f>[23]Janeiro!$K$25</f>
        <v>16.2</v>
      </c>
      <c r="W27" s="112">
        <f>[23]Janeiro!$K$26</f>
        <v>10.799999999999999</v>
      </c>
      <c r="X27" s="112">
        <f>[23]Janeiro!$K$27</f>
        <v>27</v>
      </c>
      <c r="Y27" s="112">
        <f>[23]Janeiro!$K$28</f>
        <v>0.2</v>
      </c>
      <c r="Z27" s="112">
        <f>[23]Janeiro!$K$29</f>
        <v>0</v>
      </c>
      <c r="AA27" s="112">
        <f>[23]Janeiro!$K$30</f>
        <v>0</v>
      </c>
      <c r="AB27" s="112">
        <f>[23]Janeiro!$K$31</f>
        <v>0</v>
      </c>
      <c r="AC27" s="112">
        <f>[23]Janeiro!$K$32</f>
        <v>0</v>
      </c>
      <c r="AD27" s="112">
        <f>[23]Janeiro!$K$33</f>
        <v>2.8</v>
      </c>
      <c r="AE27" s="112">
        <f>[23]Janeiro!$K$34</f>
        <v>6.2</v>
      </c>
      <c r="AF27" s="112">
        <f>[23]Janeiro!$K$35</f>
        <v>0</v>
      </c>
      <c r="AG27" s="116">
        <f t="shared" si="4"/>
        <v>121</v>
      </c>
      <c r="AH27" s="118">
        <f t="shared" si="5"/>
        <v>43.2</v>
      </c>
      <c r="AI27" s="56">
        <f t="shared" si="6"/>
        <v>20</v>
      </c>
    </row>
    <row r="28" spans="1:44" x14ac:dyDescent="0.2">
      <c r="A28" s="48" t="s">
        <v>10</v>
      </c>
      <c r="B28" s="112">
        <f>[24]Janeiro!$K$5</f>
        <v>0</v>
      </c>
      <c r="C28" s="112">
        <f>[24]Janeiro!$K$6</f>
        <v>0.6</v>
      </c>
      <c r="D28" s="112">
        <f>[24]Janeiro!$K$7</f>
        <v>0.8</v>
      </c>
      <c r="E28" s="112">
        <f>[24]Janeiro!$K$8</f>
        <v>0.2</v>
      </c>
      <c r="F28" s="112">
        <f>[24]Janeiro!$K$9</f>
        <v>0</v>
      </c>
      <c r="G28" s="112">
        <f>[24]Janeiro!$K$10</f>
        <v>0</v>
      </c>
      <c r="H28" s="112">
        <f>[24]Janeiro!$K$11</f>
        <v>0</v>
      </c>
      <c r="I28" s="112">
        <f>[24]Janeiro!$K$12</f>
        <v>0</v>
      </c>
      <c r="J28" s="112">
        <f>[24]Janeiro!$K$13</f>
        <v>0</v>
      </c>
      <c r="K28" s="112">
        <f>[24]Janeiro!$K$14</f>
        <v>0</v>
      </c>
      <c r="L28" s="112">
        <f>[24]Janeiro!$K$15</f>
        <v>0</v>
      </c>
      <c r="M28" s="112">
        <f>[24]Janeiro!$K$16</f>
        <v>0</v>
      </c>
      <c r="N28" s="112">
        <f>[24]Janeiro!$K$17</f>
        <v>0</v>
      </c>
      <c r="O28" s="112">
        <f>[24]Janeiro!$K$18</f>
        <v>0</v>
      </c>
      <c r="P28" s="112">
        <f>[24]Janeiro!$K$19</f>
        <v>0</v>
      </c>
      <c r="Q28" s="112">
        <f>[24]Janeiro!$K$20</f>
        <v>0</v>
      </c>
      <c r="R28" s="112">
        <f>[24]Janeiro!$K$21</f>
        <v>0</v>
      </c>
      <c r="S28" s="112">
        <f>[24]Janeiro!$K$22</f>
        <v>0</v>
      </c>
      <c r="T28" s="112">
        <f>[24]Janeiro!$K$23</f>
        <v>0</v>
      </c>
      <c r="U28" s="112">
        <f>[24]Janeiro!$K$24</f>
        <v>28.000000000000004</v>
      </c>
      <c r="V28" s="112">
        <f>[24]Janeiro!$K$25</f>
        <v>0</v>
      </c>
      <c r="W28" s="112">
        <f>[24]Janeiro!$K$26</f>
        <v>0</v>
      </c>
      <c r="X28" s="112">
        <f>[24]Janeiro!$K$27</f>
        <v>3.4000000000000004</v>
      </c>
      <c r="Y28" s="112">
        <f>[24]Janeiro!$K$28</f>
        <v>0</v>
      </c>
      <c r="Z28" s="112">
        <f>[24]Janeiro!$K$29</f>
        <v>5.2</v>
      </c>
      <c r="AA28" s="112">
        <f>[24]Janeiro!$K$30</f>
        <v>3.2</v>
      </c>
      <c r="AB28" s="112">
        <f>[24]Janeiro!$K$31</f>
        <v>16.8</v>
      </c>
      <c r="AC28" s="112">
        <f>[24]Janeiro!$K$32</f>
        <v>0.8</v>
      </c>
      <c r="AD28" s="112">
        <f>[24]Janeiro!$K$33</f>
        <v>0.2</v>
      </c>
      <c r="AE28" s="112">
        <f>[24]Janeiro!$K$34</f>
        <v>7</v>
      </c>
      <c r="AF28" s="112">
        <f>[24]Janeiro!$K$35</f>
        <v>0</v>
      </c>
      <c r="AG28" s="116">
        <f t="shared" si="4"/>
        <v>66.200000000000017</v>
      </c>
      <c r="AH28" s="118">
        <f t="shared" si="5"/>
        <v>28.000000000000004</v>
      </c>
      <c r="AI28" s="56">
        <f t="shared" si="6"/>
        <v>20</v>
      </c>
    </row>
    <row r="29" spans="1:44" x14ac:dyDescent="0.2">
      <c r="A29" s="48" t="s">
        <v>151</v>
      </c>
      <c r="B29" s="112">
        <f>[25]Janeiro!$K$5</f>
        <v>0</v>
      </c>
      <c r="C29" s="112">
        <f>[25]Janeiro!$K$6</f>
        <v>1.2</v>
      </c>
      <c r="D29" s="112">
        <f>[25]Janeiro!$K$7</f>
        <v>0.2</v>
      </c>
      <c r="E29" s="112">
        <f>[25]Janeiro!$K$8</f>
        <v>0.60000000000000009</v>
      </c>
      <c r="F29" s="112">
        <f>[25]Janeiro!$K$9</f>
        <v>0</v>
      </c>
      <c r="G29" s="112">
        <f>[25]Janeiro!$K$10</f>
        <v>0</v>
      </c>
      <c r="H29" s="112">
        <f>[25]Janeiro!$K$11</f>
        <v>0</v>
      </c>
      <c r="I29" s="112">
        <f>[25]Janeiro!$K$12</f>
        <v>0</v>
      </c>
      <c r="J29" s="112">
        <f>[25]Janeiro!$K$13</f>
        <v>0</v>
      </c>
      <c r="K29" s="112">
        <f>[25]Janeiro!$K$14</f>
        <v>0</v>
      </c>
      <c r="L29" s="112">
        <f>[25]Janeiro!$K$15</f>
        <v>0</v>
      </c>
      <c r="M29" s="112">
        <f>[25]Janeiro!$K$16</f>
        <v>0</v>
      </c>
      <c r="N29" s="112">
        <f>[25]Janeiro!$K$17</f>
        <v>0</v>
      </c>
      <c r="O29" s="112">
        <f>[25]Janeiro!$K$18</f>
        <v>0</v>
      </c>
      <c r="P29" s="112">
        <f>[25]Janeiro!$K$19</f>
        <v>3.4</v>
      </c>
      <c r="Q29" s="112">
        <f>[25]Janeiro!$K$20</f>
        <v>0.2</v>
      </c>
      <c r="R29" s="112">
        <f>[25]Janeiro!$K$21</f>
        <v>0</v>
      </c>
      <c r="S29" s="112">
        <f>[25]Janeiro!$K$22</f>
        <v>19.200000000000003</v>
      </c>
      <c r="T29" s="112">
        <f>[25]Janeiro!$K$23</f>
        <v>0.60000000000000009</v>
      </c>
      <c r="U29" s="112">
        <f>[25]Janeiro!$K$24</f>
        <v>5.2</v>
      </c>
      <c r="V29" s="112">
        <f>[25]Janeiro!$K$25</f>
        <v>0.6</v>
      </c>
      <c r="W29" s="112">
        <f>[25]Janeiro!$K$26</f>
        <v>0.2</v>
      </c>
      <c r="X29" s="112">
        <f>[25]Janeiro!$K$27</f>
        <v>31.4</v>
      </c>
      <c r="Y29" s="112">
        <f>[25]Janeiro!$K$28</f>
        <v>0.2</v>
      </c>
      <c r="Z29" s="112">
        <f>[25]Janeiro!$K$29</f>
        <v>0</v>
      </c>
      <c r="AA29" s="112">
        <f>[25]Janeiro!$K$30</f>
        <v>5</v>
      </c>
      <c r="AB29" s="112">
        <f>[25]Janeiro!$K$31</f>
        <v>5</v>
      </c>
      <c r="AC29" s="112">
        <f>[25]Janeiro!$K$32</f>
        <v>1.4000000000000001</v>
      </c>
      <c r="AD29" s="112">
        <f>[25]Janeiro!$K$33</f>
        <v>0</v>
      </c>
      <c r="AE29" s="112">
        <f>[25]Janeiro!$K$34</f>
        <v>1.4</v>
      </c>
      <c r="AF29" s="112">
        <f>[25]Janeiro!$K$35</f>
        <v>19</v>
      </c>
      <c r="AG29" s="116">
        <f t="shared" si="4"/>
        <v>94.800000000000011</v>
      </c>
      <c r="AH29" s="118">
        <f t="shared" si="5"/>
        <v>31.4</v>
      </c>
      <c r="AI29" s="56">
        <f t="shared" si="6"/>
        <v>14</v>
      </c>
      <c r="AJ29" s="12" t="s">
        <v>35</v>
      </c>
    </row>
    <row r="30" spans="1:44" hidden="1" x14ac:dyDescent="0.2">
      <c r="A30" s="48" t="s">
        <v>11</v>
      </c>
      <c r="B30" s="112" t="str">
        <f>[26]Janeiro!$K$5</f>
        <v>*</v>
      </c>
      <c r="C30" s="112" t="str">
        <f>[26]Janeiro!$K$6</f>
        <v>*</v>
      </c>
      <c r="D30" s="112" t="str">
        <f>[26]Janeiro!$K$7</f>
        <v>*</v>
      </c>
      <c r="E30" s="112" t="str">
        <f>[26]Janeiro!$K$8</f>
        <v>*</v>
      </c>
      <c r="F30" s="112" t="str">
        <f>[26]Janeiro!$K$9</f>
        <v>*</v>
      </c>
      <c r="G30" s="112" t="str">
        <f>[26]Janeiro!$K$10</f>
        <v>*</v>
      </c>
      <c r="H30" s="112" t="str">
        <f>[26]Janeiro!$K$11</f>
        <v>*</v>
      </c>
      <c r="I30" s="112" t="str">
        <f>[26]Janeiro!$K$12</f>
        <v>*</v>
      </c>
      <c r="J30" s="112" t="str">
        <f>[26]Janeiro!$K$13</f>
        <v>*</v>
      </c>
      <c r="K30" s="112" t="str">
        <f>[26]Janeiro!$K$14</f>
        <v>*</v>
      </c>
      <c r="L30" s="112" t="str">
        <f>[26]Janeiro!$K$15</f>
        <v>*</v>
      </c>
      <c r="M30" s="112" t="str">
        <f>[26]Janeiro!$K$16</f>
        <v>*</v>
      </c>
      <c r="N30" s="112" t="str">
        <f>[26]Janeiro!$K$17</f>
        <v>*</v>
      </c>
      <c r="O30" s="112" t="str">
        <f>[26]Janeiro!$K$18</f>
        <v>*</v>
      </c>
      <c r="P30" s="112" t="str">
        <f>[26]Janeiro!$K$19</f>
        <v>*</v>
      </c>
      <c r="Q30" s="112" t="str">
        <f>[26]Janeiro!$K$20</f>
        <v>*</v>
      </c>
      <c r="R30" s="112" t="str">
        <f>[26]Janeiro!$K$21</f>
        <v>*</v>
      </c>
      <c r="S30" s="112" t="str">
        <f>[26]Janeiro!$K$22</f>
        <v>*</v>
      </c>
      <c r="T30" s="112" t="str">
        <f>[26]Janeiro!$K$23</f>
        <v>*</v>
      </c>
      <c r="U30" s="112" t="str">
        <f>[26]Janeiro!$K$24</f>
        <v>*</v>
      </c>
      <c r="V30" s="112" t="str">
        <f>[26]Janeiro!$K$25</f>
        <v>*</v>
      </c>
      <c r="W30" s="112" t="str">
        <f>[26]Janeiro!$K$26</f>
        <v>*</v>
      </c>
      <c r="X30" s="112" t="str">
        <f>[26]Janeiro!$K$27</f>
        <v>*</v>
      </c>
      <c r="Y30" s="112" t="str">
        <f>[26]Janeiro!$K$28</f>
        <v>*</v>
      </c>
      <c r="Z30" s="112" t="str">
        <f>[26]Janeiro!$K$29</f>
        <v>*</v>
      </c>
      <c r="AA30" s="112" t="str">
        <f>[26]Janeiro!$K$30</f>
        <v>*</v>
      </c>
      <c r="AB30" s="112" t="str">
        <f>[26]Janeiro!$K$31</f>
        <v>*</v>
      </c>
      <c r="AC30" s="112" t="str">
        <f>[26]Janeiro!$K$32</f>
        <v>*</v>
      </c>
      <c r="AD30" s="112" t="str">
        <f>[26]Janeiro!$K$33</f>
        <v>*</v>
      </c>
      <c r="AE30" s="112" t="str">
        <f>[26]Janeiro!$K$34</f>
        <v>*</v>
      </c>
      <c r="AF30" s="112" t="str">
        <f>[26]Janeiro!$K$35</f>
        <v>*</v>
      </c>
      <c r="AG30" s="116" t="s">
        <v>197</v>
      </c>
      <c r="AH30" s="118" t="s">
        <v>197</v>
      </c>
      <c r="AI30" s="56">
        <f t="shared" si="6"/>
        <v>0</v>
      </c>
      <c r="AR30" s="12" t="s">
        <v>35</v>
      </c>
    </row>
    <row r="31" spans="1:44" s="5" customFormat="1" x14ac:dyDescent="0.2">
      <c r="A31" s="48" t="s">
        <v>12</v>
      </c>
      <c r="B31" s="112">
        <f>[27]Janeiro!$K$5</f>
        <v>0</v>
      </c>
      <c r="C31" s="112">
        <f>[27]Janeiro!$K$6</f>
        <v>0.2</v>
      </c>
      <c r="D31" s="112">
        <f>[27]Janeiro!$K$7</f>
        <v>7</v>
      </c>
      <c r="E31" s="112">
        <f>[27]Janeiro!$K$8</f>
        <v>0.4</v>
      </c>
      <c r="F31" s="112">
        <f>[27]Janeiro!$K$9</f>
        <v>0</v>
      </c>
      <c r="G31" s="112">
        <f>[27]Janeiro!$K$10</f>
        <v>0</v>
      </c>
      <c r="H31" s="112">
        <f>[27]Janeiro!$K$11</f>
        <v>2.2000000000000002</v>
      </c>
      <c r="I31" s="112">
        <f>[27]Janeiro!$K$12</f>
        <v>0</v>
      </c>
      <c r="J31" s="112">
        <f>[27]Janeiro!$K$13</f>
        <v>0.2</v>
      </c>
      <c r="K31" s="112">
        <f>[27]Janeiro!$K$14</f>
        <v>6.4</v>
      </c>
      <c r="L31" s="112">
        <f>[27]Janeiro!$K$15</f>
        <v>1.4</v>
      </c>
      <c r="M31" s="112">
        <f>[27]Janeiro!$K$16</f>
        <v>0.2</v>
      </c>
      <c r="N31" s="112">
        <f>[27]Janeiro!$K$17</f>
        <v>0</v>
      </c>
      <c r="O31" s="112">
        <f>[27]Janeiro!$K$18</f>
        <v>0</v>
      </c>
      <c r="P31" s="112">
        <f>[27]Janeiro!$K$19</f>
        <v>1.2</v>
      </c>
      <c r="Q31" s="112">
        <f>[27]Janeiro!$K$20</f>
        <v>0</v>
      </c>
      <c r="R31" s="112">
        <f>[27]Janeiro!$K$21</f>
        <v>0.4</v>
      </c>
      <c r="S31" s="112">
        <f>[27]Janeiro!$K$22</f>
        <v>0</v>
      </c>
      <c r="T31" s="112">
        <f>[27]Janeiro!$K$23</f>
        <v>0.60000000000000009</v>
      </c>
      <c r="U31" s="112">
        <f>[27]Janeiro!$K$24</f>
        <v>26.6</v>
      </c>
      <c r="V31" s="112">
        <f>[27]Janeiro!$K$25</f>
        <v>3.4000000000000004</v>
      </c>
      <c r="W31" s="112">
        <f>[27]Janeiro!$K$26</f>
        <v>4.2</v>
      </c>
      <c r="X31" s="112">
        <f>[27]Janeiro!$K$27</f>
        <v>0.2</v>
      </c>
      <c r="Y31" s="112">
        <f>[27]Janeiro!$K$28</f>
        <v>0</v>
      </c>
      <c r="Z31" s="112">
        <f>[27]Janeiro!$K$29</f>
        <v>0.8</v>
      </c>
      <c r="AA31" s="112">
        <f>[27]Janeiro!$K$30</f>
        <v>0.2</v>
      </c>
      <c r="AB31" s="112">
        <f>[27]Janeiro!$K$31</f>
        <v>0</v>
      </c>
      <c r="AC31" s="112">
        <f>[27]Janeiro!$K$32</f>
        <v>0</v>
      </c>
      <c r="AD31" s="112">
        <f>[27]Janeiro!$K$33</f>
        <v>0.8</v>
      </c>
      <c r="AE31" s="112">
        <f>[27]Janeiro!$K$34</f>
        <v>9</v>
      </c>
      <c r="AF31" s="112">
        <f>[27]Janeiro!$K$35</f>
        <v>1.4</v>
      </c>
      <c r="AG31" s="116">
        <f t="shared" si="4"/>
        <v>66.800000000000011</v>
      </c>
      <c r="AH31" s="118">
        <f t="shared" si="5"/>
        <v>26.6</v>
      </c>
      <c r="AI31" s="56">
        <f t="shared" si="6"/>
        <v>11</v>
      </c>
    </row>
    <row r="32" spans="1:44" x14ac:dyDescent="0.2">
      <c r="A32" s="48" t="s">
        <v>253</v>
      </c>
      <c r="B32" s="112">
        <f>[28]Janeiro!$K$5</f>
        <v>0</v>
      </c>
      <c r="C32" s="112">
        <f>[28]Janeiro!$K$6</f>
        <v>14.799999999999999</v>
      </c>
      <c r="D32" s="112">
        <f>[28]Janeiro!$K$7</f>
        <v>0</v>
      </c>
      <c r="E32" s="112">
        <f>[28]Janeiro!$K$8</f>
        <v>10.399999999999999</v>
      </c>
      <c r="F32" s="112">
        <f>[28]Janeiro!$K$9</f>
        <v>51.8</v>
      </c>
      <c r="G32" s="112">
        <f>[28]Janeiro!$K$10</f>
        <v>24.2</v>
      </c>
      <c r="H32" s="112">
        <f>[28]Janeiro!$K$11</f>
        <v>0.4</v>
      </c>
      <c r="I32" s="112">
        <f>[28]Janeiro!$K$12</f>
        <v>0.2</v>
      </c>
      <c r="J32" s="112">
        <f>[28]Janeiro!$K$13</f>
        <v>2</v>
      </c>
      <c r="K32" s="112">
        <f>[28]Janeiro!$K$14</f>
        <v>0</v>
      </c>
      <c r="L32" s="112">
        <f>[28]Janeiro!$K$15</f>
        <v>20.200000000000003</v>
      </c>
      <c r="M32" s="112">
        <f>[28]Janeiro!$K$16</f>
        <v>6.8</v>
      </c>
      <c r="N32" s="112">
        <f>[28]Janeiro!$K$17</f>
        <v>0.60000000000000009</v>
      </c>
      <c r="O32" s="112">
        <f>[28]Janeiro!$K$18</f>
        <v>0</v>
      </c>
      <c r="P32" s="112">
        <f>[28]Janeiro!$K$19</f>
        <v>0</v>
      </c>
      <c r="Q32" s="112">
        <f>[28]Janeiro!$K$20</f>
        <v>0</v>
      </c>
      <c r="R32" s="112">
        <f>[28]Janeiro!$K$21</f>
        <v>0</v>
      </c>
      <c r="S32" s="112">
        <f>[28]Janeiro!$K$22</f>
        <v>1.8</v>
      </c>
      <c r="T32" s="112">
        <f>[28]Janeiro!$K$23</f>
        <v>15.599999999999998</v>
      </c>
      <c r="U32" s="112">
        <f>[28]Janeiro!$K$24</f>
        <v>42.2</v>
      </c>
      <c r="V32" s="112">
        <f>[28]Janeiro!$K$25</f>
        <v>10.4</v>
      </c>
      <c r="W32" s="112">
        <f>[28]Janeiro!$K$26</f>
        <v>23.199999999999996</v>
      </c>
      <c r="X32" s="112">
        <f>[28]Janeiro!$K$27</f>
        <v>2.8000000000000003</v>
      </c>
      <c r="Y32" s="112">
        <f>[28]Janeiro!$K$28</f>
        <v>0</v>
      </c>
      <c r="Z32" s="112">
        <f>[28]Janeiro!$K$29</f>
        <v>1.6</v>
      </c>
      <c r="AA32" s="112">
        <f>[28]Janeiro!$K$30</f>
        <v>0.4</v>
      </c>
      <c r="AB32" s="112">
        <f>[28]Janeiro!$K$31</f>
        <v>0</v>
      </c>
      <c r="AC32" s="112">
        <f>[28]Janeiro!$K$32</f>
        <v>0</v>
      </c>
      <c r="AD32" s="112">
        <f>[28]Janeiro!$K$33</f>
        <v>3.2</v>
      </c>
      <c r="AE32" s="112">
        <f>[28]Janeiro!$K$34</f>
        <v>15</v>
      </c>
      <c r="AF32" s="112">
        <f>[28]Janeiro!$K$35</f>
        <v>1</v>
      </c>
      <c r="AG32" s="116">
        <f t="shared" si="4"/>
        <v>248.6</v>
      </c>
      <c r="AH32" s="118">
        <f t="shared" si="5"/>
        <v>51.8</v>
      </c>
      <c r="AI32" s="56">
        <f t="shared" si="6"/>
        <v>10</v>
      </c>
    </row>
    <row r="33" spans="1:37" x14ac:dyDescent="0.2">
      <c r="A33" s="48" t="s">
        <v>252</v>
      </c>
      <c r="B33" s="112">
        <f>[29]Janeiro!$K$5</f>
        <v>0</v>
      </c>
      <c r="C33" s="112">
        <f>[29]Janeiro!$K$6</f>
        <v>2</v>
      </c>
      <c r="D33" s="112">
        <f>[29]Janeiro!$K$7</f>
        <v>0.2</v>
      </c>
      <c r="E33" s="112">
        <f>[29]Janeiro!$K$8</f>
        <v>0</v>
      </c>
      <c r="F33" s="112">
        <f>[29]Janeiro!$K$9</f>
        <v>0</v>
      </c>
      <c r="G33" s="112">
        <f>[29]Janeiro!$K$10</f>
        <v>0</v>
      </c>
      <c r="H33" s="112">
        <f>[29]Janeiro!$K$11</f>
        <v>0</v>
      </c>
      <c r="I33" s="112">
        <f>[29]Janeiro!$K$12</f>
        <v>0</v>
      </c>
      <c r="J33" s="112">
        <f>[29]Janeiro!$K$13</f>
        <v>0</v>
      </c>
      <c r="K33" s="112">
        <f>[29]Janeiro!$K$14</f>
        <v>0</v>
      </c>
      <c r="L33" s="112">
        <f>[29]Janeiro!$K$15</f>
        <v>3.4000000000000004</v>
      </c>
      <c r="M33" s="112">
        <f>[29]Janeiro!$K$16</f>
        <v>0</v>
      </c>
      <c r="N33" s="112">
        <f>[29]Janeiro!$K$17</f>
        <v>0.2</v>
      </c>
      <c r="O33" s="112">
        <f>[29]Janeiro!$K$18</f>
        <v>1.5999999999999999</v>
      </c>
      <c r="P33" s="112">
        <f>[29]Janeiro!$K$19</f>
        <v>0</v>
      </c>
      <c r="Q33" s="112">
        <f>[29]Janeiro!$K$20</f>
        <v>0</v>
      </c>
      <c r="R33" s="112">
        <f>[29]Janeiro!$K$21</f>
        <v>0</v>
      </c>
      <c r="S33" s="112">
        <f>[29]Janeiro!$K$22</f>
        <v>12.200000000000001</v>
      </c>
      <c r="T33" s="112">
        <f>[29]Janeiro!$K$23</f>
        <v>11</v>
      </c>
      <c r="U33" s="112">
        <f>[29]Janeiro!$K$24</f>
        <v>1.6</v>
      </c>
      <c r="V33" s="112">
        <f>[29]Janeiro!$K$25</f>
        <v>0</v>
      </c>
      <c r="W33" s="112">
        <f>[29]Janeiro!$K$26</f>
        <v>0.8</v>
      </c>
      <c r="X33" s="112">
        <f>[29]Janeiro!$K$27</f>
        <v>3.4</v>
      </c>
      <c r="Y33" s="112">
        <f>[29]Janeiro!$K$28</f>
        <v>0</v>
      </c>
      <c r="Z33" s="112">
        <f>[29]Janeiro!$K$29</f>
        <v>0</v>
      </c>
      <c r="AA33" s="112">
        <f>[29]Janeiro!$K$30</f>
        <v>1.2</v>
      </c>
      <c r="AB33" s="112">
        <f>[29]Janeiro!$K$31</f>
        <v>40</v>
      </c>
      <c r="AC33" s="112">
        <f>[29]Janeiro!$K$32</f>
        <v>14.8</v>
      </c>
      <c r="AD33" s="112">
        <f>[29]Janeiro!$K$33</f>
        <v>0.2</v>
      </c>
      <c r="AE33" s="112">
        <f>[29]Janeiro!$K$34</f>
        <v>0</v>
      </c>
      <c r="AF33" s="112">
        <f>[29]Janeiro!$K$35</f>
        <v>5.4</v>
      </c>
      <c r="AG33" s="116">
        <f t="shared" si="4"/>
        <v>98</v>
      </c>
      <c r="AH33" s="118">
        <f t="shared" si="5"/>
        <v>40</v>
      </c>
      <c r="AI33" s="56">
        <f t="shared" si="6"/>
        <v>16</v>
      </c>
    </row>
    <row r="34" spans="1:37" x14ac:dyDescent="0.2">
      <c r="A34" s="48" t="s">
        <v>254</v>
      </c>
      <c r="B34" s="112">
        <f>[30]Janeiro!$K$5</f>
        <v>0</v>
      </c>
      <c r="C34" s="112">
        <f>[30]Janeiro!$K$6</f>
        <v>1.2000000000000002</v>
      </c>
      <c r="D34" s="112">
        <f>[30]Janeiro!$K$7</f>
        <v>0.4</v>
      </c>
      <c r="E34" s="112">
        <f>[30]Janeiro!$K$8</f>
        <v>0</v>
      </c>
      <c r="F34" s="112">
        <f>[30]Janeiro!$K$9</f>
        <v>0</v>
      </c>
      <c r="G34" s="112">
        <f>[30]Janeiro!$K$10</f>
        <v>0</v>
      </c>
      <c r="H34" s="112">
        <f>[30]Janeiro!$K$11</f>
        <v>0</v>
      </c>
      <c r="I34" s="112">
        <f>[30]Janeiro!$K$12</f>
        <v>0</v>
      </c>
      <c r="J34" s="112">
        <f>[30]Janeiro!$K$13</f>
        <v>0</v>
      </c>
      <c r="K34" s="112">
        <f>[30]Janeiro!$K$14</f>
        <v>0</v>
      </c>
      <c r="L34" s="112">
        <f>[30]Janeiro!$K$15</f>
        <v>0.4</v>
      </c>
      <c r="M34" s="112">
        <f>[30]Janeiro!$K$16</f>
        <v>0</v>
      </c>
      <c r="N34" s="112">
        <f>[30]Janeiro!$K$17</f>
        <v>0</v>
      </c>
      <c r="O34" s="112">
        <f>[30]Janeiro!$K$18</f>
        <v>0</v>
      </c>
      <c r="P34" s="112">
        <f>[30]Janeiro!$K$19</f>
        <v>0</v>
      </c>
      <c r="Q34" s="112">
        <f>[30]Janeiro!$K$20</f>
        <v>0</v>
      </c>
      <c r="R34" s="112">
        <f>[30]Janeiro!$K$21</f>
        <v>1.5999999999999999</v>
      </c>
      <c r="S34" s="112">
        <f>[30]Janeiro!$K$22</f>
        <v>26.000000000000004</v>
      </c>
      <c r="T34" s="112">
        <f>[30]Janeiro!$K$23</f>
        <v>0.2</v>
      </c>
      <c r="U34" s="112">
        <f>[30]Janeiro!$K$24</f>
        <v>2.4000000000000004</v>
      </c>
      <c r="V34" s="112">
        <f>[30]Janeiro!$K$25</f>
        <v>0</v>
      </c>
      <c r="W34" s="112">
        <f>[30]Janeiro!$K$26</f>
        <v>0</v>
      </c>
      <c r="X34" s="112">
        <f>[30]Janeiro!$K$27</f>
        <v>14.000000000000002</v>
      </c>
      <c r="Y34" s="112">
        <f>[30]Janeiro!$K$28</f>
        <v>0.4</v>
      </c>
      <c r="Z34" s="112">
        <f>[30]Janeiro!$K$29</f>
        <v>0</v>
      </c>
      <c r="AA34" s="112">
        <f>[30]Janeiro!$K$30</f>
        <v>2.4</v>
      </c>
      <c r="AB34" s="112">
        <f>[30]Janeiro!$K$31</f>
        <v>4.1999999999999993</v>
      </c>
      <c r="AC34" s="112">
        <f>[30]Janeiro!$K$32</f>
        <v>1.4</v>
      </c>
      <c r="AD34" s="112">
        <f>[30]Janeiro!$K$33</f>
        <v>0.4</v>
      </c>
      <c r="AE34" s="112">
        <f>[30]Janeiro!$K$34</f>
        <v>0</v>
      </c>
      <c r="AF34" s="112">
        <f>[30]Janeiro!$K$35</f>
        <v>3.8000000000000003</v>
      </c>
      <c r="AG34" s="116">
        <f t="shared" si="4"/>
        <v>58.8</v>
      </c>
      <c r="AH34" s="118">
        <f t="shared" si="5"/>
        <v>26.000000000000004</v>
      </c>
      <c r="AI34" s="56">
        <f t="shared" si="6"/>
        <v>17</v>
      </c>
    </row>
    <row r="35" spans="1:37" x14ac:dyDescent="0.2">
      <c r="A35" s="48" t="s">
        <v>14</v>
      </c>
      <c r="B35" s="112">
        <f>[31]Janeiro!$K$5</f>
        <v>0</v>
      </c>
      <c r="C35" s="112">
        <f>[31]Janeiro!$K$6</f>
        <v>0</v>
      </c>
      <c r="D35" s="112">
        <f>[31]Janeiro!$K$7</f>
        <v>42</v>
      </c>
      <c r="E35" s="112">
        <f>[31]Janeiro!$K$8</f>
        <v>8.8000000000000007</v>
      </c>
      <c r="F35" s="112">
        <f>[31]Janeiro!$K$9</f>
        <v>0.2</v>
      </c>
      <c r="G35" s="112">
        <f>[31]Janeiro!$K$10</f>
        <v>1.7999999999999998</v>
      </c>
      <c r="H35" s="112">
        <f>[31]Janeiro!$K$11</f>
        <v>0</v>
      </c>
      <c r="I35" s="112">
        <f>[31]Janeiro!$K$12</f>
        <v>2</v>
      </c>
      <c r="J35" s="112">
        <f>[31]Janeiro!$K$13</f>
        <v>0</v>
      </c>
      <c r="K35" s="112">
        <f>[31]Janeiro!$K$14</f>
        <v>0</v>
      </c>
      <c r="L35" s="112">
        <f>[31]Janeiro!$K$15</f>
        <v>0.4</v>
      </c>
      <c r="M35" s="112">
        <f>[31]Janeiro!$K$16</f>
        <v>1.4</v>
      </c>
      <c r="N35" s="112">
        <f>[31]Janeiro!$K$17</f>
        <v>0</v>
      </c>
      <c r="O35" s="112">
        <f>[31]Janeiro!$K$18</f>
        <v>0</v>
      </c>
      <c r="P35" s="112">
        <f>[31]Janeiro!$K$19</f>
        <v>0</v>
      </c>
      <c r="Q35" s="112">
        <f>[31]Janeiro!$K$20</f>
        <v>11.8</v>
      </c>
      <c r="R35" s="112">
        <f>[31]Janeiro!$K$21</f>
        <v>2.8</v>
      </c>
      <c r="S35" s="112">
        <f>[31]Janeiro!$K$22</f>
        <v>0.2</v>
      </c>
      <c r="T35" s="112">
        <f>[31]Janeiro!$K$23</f>
        <v>0</v>
      </c>
      <c r="U35" s="112">
        <f>[31]Janeiro!$K$24</f>
        <v>9.8000000000000007</v>
      </c>
      <c r="V35" s="112">
        <f>[31]Janeiro!$K$25</f>
        <v>2</v>
      </c>
      <c r="W35" s="112">
        <f>[31]Janeiro!$K$26</f>
        <v>0.2</v>
      </c>
      <c r="X35" s="112">
        <f>[31]Janeiro!$K$27</f>
        <v>0</v>
      </c>
      <c r="Y35" s="112">
        <f>[31]Janeiro!$K$28</f>
        <v>0</v>
      </c>
      <c r="Z35" s="112">
        <f>[31]Janeiro!$K$29</f>
        <v>0.2</v>
      </c>
      <c r="AA35" s="112">
        <f>[31]Janeiro!$K$30</f>
        <v>2.6</v>
      </c>
      <c r="AB35" s="112">
        <f>[31]Janeiro!$K$31</f>
        <v>15.799999999999999</v>
      </c>
      <c r="AC35" s="112">
        <f>[31]Janeiro!$K$32</f>
        <v>11.200000000000001</v>
      </c>
      <c r="AD35" s="112">
        <f>[31]Janeiro!$K$33</f>
        <v>0.2</v>
      </c>
      <c r="AE35" s="112">
        <f>[31]Janeiro!$K$34</f>
        <v>0</v>
      </c>
      <c r="AF35" s="112">
        <f>[31]Janeiro!$K$35</f>
        <v>38.6</v>
      </c>
      <c r="AG35" s="116">
        <f t="shared" si="4"/>
        <v>152</v>
      </c>
      <c r="AH35" s="118">
        <f t="shared" si="5"/>
        <v>42</v>
      </c>
      <c r="AI35" s="56">
        <f t="shared" si="6"/>
        <v>12</v>
      </c>
    </row>
    <row r="36" spans="1:37" x14ac:dyDescent="0.2">
      <c r="A36" s="48" t="s">
        <v>153</v>
      </c>
      <c r="B36" s="112">
        <f>[32]Janeiro!$K$5</f>
        <v>0</v>
      </c>
      <c r="C36" s="112">
        <f>[32]Janeiro!$K$6</f>
        <v>0</v>
      </c>
      <c r="D36" s="112">
        <f>[32]Janeiro!$K$7</f>
        <v>2.6000000000000005</v>
      </c>
      <c r="E36" s="112">
        <f>[32]Janeiro!$K$8</f>
        <v>2.6</v>
      </c>
      <c r="F36" s="112">
        <f>[32]Janeiro!$K$9</f>
        <v>0.4</v>
      </c>
      <c r="G36" s="112">
        <f>[32]Janeiro!$K$10</f>
        <v>0.60000000000000009</v>
      </c>
      <c r="H36" s="112">
        <f>[32]Janeiro!$K$11</f>
        <v>3</v>
      </c>
      <c r="I36" s="112">
        <f>[32]Janeiro!$K$12</f>
        <v>8.8000000000000007</v>
      </c>
      <c r="J36" s="112">
        <f>[32]Janeiro!$K$13</f>
        <v>0</v>
      </c>
      <c r="K36" s="112">
        <f>[32]Janeiro!$K$14</f>
        <v>0</v>
      </c>
      <c r="L36" s="112">
        <f>[32]Janeiro!$K$15</f>
        <v>1.4</v>
      </c>
      <c r="M36" s="112">
        <f>[32]Janeiro!$K$16</f>
        <v>0.2</v>
      </c>
      <c r="N36" s="112">
        <f>[32]Janeiro!$K$17</f>
        <v>8.8000000000000007</v>
      </c>
      <c r="O36" s="112">
        <f>[32]Janeiro!$K$18</f>
        <v>0.4</v>
      </c>
      <c r="P36" s="112">
        <f>[32]Janeiro!$K$19</f>
        <v>0.2</v>
      </c>
      <c r="Q36" s="112">
        <f>[32]Janeiro!$K$20</f>
        <v>0</v>
      </c>
      <c r="R36" s="112">
        <f>[32]Janeiro!$K$21</f>
        <v>12</v>
      </c>
      <c r="S36" s="112">
        <f>[32]Janeiro!$K$22</f>
        <v>7.8000000000000007</v>
      </c>
      <c r="T36" s="112">
        <f>[32]Janeiro!$K$23</f>
        <v>2.6</v>
      </c>
      <c r="U36" s="112">
        <f>[32]Janeiro!$K$24</f>
        <v>0.4</v>
      </c>
      <c r="V36" s="112">
        <f>[32]Janeiro!$K$25</f>
        <v>44.2</v>
      </c>
      <c r="W36" s="112">
        <f>[32]Janeiro!$K$26</f>
        <v>0</v>
      </c>
      <c r="X36" s="112">
        <f>[32]Janeiro!$K$27</f>
        <v>0</v>
      </c>
      <c r="Y36" s="112">
        <f>[32]Janeiro!$K$28</f>
        <v>0</v>
      </c>
      <c r="Z36" s="112">
        <f>[32]Janeiro!$K$29</f>
        <v>0</v>
      </c>
      <c r="AA36" s="112">
        <f>[32]Janeiro!$K$30</f>
        <v>0.4</v>
      </c>
      <c r="AB36" s="112">
        <f>[32]Janeiro!$K$31</f>
        <v>0</v>
      </c>
      <c r="AC36" s="112">
        <f>[32]Janeiro!$K$32</f>
        <v>0.2</v>
      </c>
      <c r="AD36" s="112">
        <f>[32]Janeiro!$K$33</f>
        <v>2.2000000000000002</v>
      </c>
      <c r="AE36" s="112">
        <f>[32]Janeiro!$K$34</f>
        <v>0.4</v>
      </c>
      <c r="AF36" s="112">
        <f>[32]Janeiro!$K$35</f>
        <v>52.6</v>
      </c>
      <c r="AG36" s="116">
        <f t="shared" si="4"/>
        <v>151.80000000000001</v>
      </c>
      <c r="AH36" s="118">
        <f t="shared" si="5"/>
        <v>52.6</v>
      </c>
      <c r="AI36" s="56">
        <f t="shared" si="6"/>
        <v>10</v>
      </c>
    </row>
    <row r="37" spans="1:37" x14ac:dyDescent="0.2">
      <c r="A37" s="48" t="s">
        <v>15</v>
      </c>
      <c r="B37" s="112">
        <f>[33]Janeiro!$K$5</f>
        <v>0</v>
      </c>
      <c r="C37" s="112">
        <f>[33]Janeiro!$K$6</f>
        <v>0</v>
      </c>
      <c r="D37" s="112">
        <f>[33]Janeiro!$K$7</f>
        <v>0</v>
      </c>
      <c r="E37" s="112">
        <f>[33]Janeiro!$K$8</f>
        <v>0</v>
      </c>
      <c r="F37" s="112">
        <f>[33]Janeiro!$K$9</f>
        <v>0</v>
      </c>
      <c r="G37" s="112">
        <f>[33]Janeiro!$K$10</f>
        <v>0</v>
      </c>
      <c r="H37" s="112">
        <f>[33]Janeiro!$K$11</f>
        <v>0</v>
      </c>
      <c r="I37" s="112">
        <f>[33]Janeiro!$K$12</f>
        <v>0</v>
      </c>
      <c r="J37" s="112">
        <f>[33]Janeiro!$K$13</f>
        <v>0</v>
      </c>
      <c r="K37" s="112">
        <f>[33]Janeiro!$K$14</f>
        <v>0</v>
      </c>
      <c r="L37" s="112">
        <f>[33]Janeiro!$K$15</f>
        <v>0</v>
      </c>
      <c r="M37" s="112">
        <f>[33]Janeiro!$K$16</f>
        <v>0</v>
      </c>
      <c r="N37" s="112">
        <f>[33]Janeiro!$K$17</f>
        <v>0</v>
      </c>
      <c r="O37" s="112">
        <f>[33]Janeiro!$K$18</f>
        <v>1</v>
      </c>
      <c r="P37" s="112">
        <f>[33]Janeiro!$K$19</f>
        <v>0.2</v>
      </c>
      <c r="Q37" s="112">
        <f>[33]Janeiro!$K$20</f>
        <v>0.2</v>
      </c>
      <c r="R37" s="112">
        <f>[33]Janeiro!$K$21</f>
        <v>2.6000000000000005</v>
      </c>
      <c r="S37" s="112">
        <f>[33]Janeiro!$K$22</f>
        <v>1.5999999999999999</v>
      </c>
      <c r="T37" s="112">
        <f>[33]Janeiro!$K$23</f>
        <v>2.2000000000000002</v>
      </c>
      <c r="U37" s="112">
        <f>[33]Janeiro!$K$24</f>
        <v>1.6</v>
      </c>
      <c r="V37" s="112">
        <f>[33]Janeiro!$K$25</f>
        <v>6</v>
      </c>
      <c r="W37" s="112">
        <f>[33]Janeiro!$K$26</f>
        <v>6.1999999999999993</v>
      </c>
      <c r="X37" s="112">
        <f>[33]Janeiro!$K$27</f>
        <v>6.1999999999999993</v>
      </c>
      <c r="Y37" s="112">
        <f>[33]Janeiro!$K$28</f>
        <v>3.6</v>
      </c>
      <c r="Z37" s="112">
        <f>[33]Janeiro!$K$29</f>
        <v>0.2</v>
      </c>
      <c r="AA37" s="112">
        <f>[33]Janeiro!$K$30</f>
        <v>0.2</v>
      </c>
      <c r="AB37" s="112">
        <f>[33]Janeiro!$K$31</f>
        <v>0.4</v>
      </c>
      <c r="AC37" s="112">
        <f>[33]Janeiro!$K$32</f>
        <v>5.2</v>
      </c>
      <c r="AD37" s="112">
        <f>[33]Janeiro!$K$33</f>
        <v>0.8</v>
      </c>
      <c r="AE37" s="112">
        <f>[33]Janeiro!$K$34</f>
        <v>0.2</v>
      </c>
      <c r="AF37" s="112">
        <f>[33]Janeiro!$K$35</f>
        <v>1.4000000000000001</v>
      </c>
      <c r="AG37" s="116">
        <f t="shared" si="4"/>
        <v>39.800000000000004</v>
      </c>
      <c r="AH37" s="118">
        <f t="shared" si="5"/>
        <v>6.1999999999999993</v>
      </c>
      <c r="AI37" s="56">
        <f t="shared" si="6"/>
        <v>13</v>
      </c>
      <c r="AJ37" s="12" t="s">
        <v>35</v>
      </c>
    </row>
    <row r="38" spans="1:37" hidden="1" x14ac:dyDescent="0.2">
      <c r="A38" s="48" t="s">
        <v>16</v>
      </c>
      <c r="B38" s="112" t="str">
        <f>[34]Janeiro!$K$5</f>
        <v>*</v>
      </c>
      <c r="C38" s="112" t="str">
        <f>[34]Janeiro!$K$6</f>
        <v>*</v>
      </c>
      <c r="D38" s="112" t="str">
        <f>[34]Janeiro!$K$7</f>
        <v>*</v>
      </c>
      <c r="E38" s="112" t="str">
        <f>[34]Janeiro!$K$8</f>
        <v>*</v>
      </c>
      <c r="F38" s="112" t="str">
        <f>[34]Janeiro!$K$9</f>
        <v>*</v>
      </c>
      <c r="G38" s="112" t="str">
        <f>[34]Janeiro!$K$10</f>
        <v>*</v>
      </c>
      <c r="H38" s="112" t="str">
        <f>[34]Janeiro!$K$11</f>
        <v>*</v>
      </c>
      <c r="I38" s="112" t="str">
        <f>[34]Janeiro!$K$12</f>
        <v>*</v>
      </c>
      <c r="J38" s="112" t="str">
        <f>[34]Janeiro!$K$13</f>
        <v>*</v>
      </c>
      <c r="K38" s="112" t="str">
        <f>[34]Janeiro!$K$14</f>
        <v>*</v>
      </c>
      <c r="L38" s="112" t="str">
        <f>[34]Janeiro!$K$15</f>
        <v>*</v>
      </c>
      <c r="M38" s="112" t="str">
        <f>[34]Janeiro!$K$16</f>
        <v>*</v>
      </c>
      <c r="N38" s="112" t="str">
        <f>[34]Janeiro!$K$17</f>
        <v>*</v>
      </c>
      <c r="O38" s="112" t="str">
        <f>[34]Janeiro!$K$18</f>
        <v>*</v>
      </c>
      <c r="P38" s="112" t="str">
        <f>[34]Janeiro!$K$19</f>
        <v>*</v>
      </c>
      <c r="Q38" s="112" t="s">
        <v>197</v>
      </c>
      <c r="R38" s="112" t="s">
        <v>197</v>
      </c>
      <c r="S38" s="112" t="s">
        <v>197</v>
      </c>
      <c r="T38" s="112" t="s">
        <v>197</v>
      </c>
      <c r="U38" s="112" t="s">
        <v>197</v>
      </c>
      <c r="V38" s="112" t="s">
        <v>197</v>
      </c>
      <c r="W38" s="112" t="s">
        <v>197</v>
      </c>
      <c r="X38" s="112" t="s">
        <v>197</v>
      </c>
      <c r="Y38" s="112" t="s">
        <v>197</v>
      </c>
      <c r="Z38" s="112" t="s">
        <v>197</v>
      </c>
      <c r="AA38" s="112" t="s">
        <v>197</v>
      </c>
      <c r="AB38" s="112" t="s">
        <v>197</v>
      </c>
      <c r="AC38" s="112" t="s">
        <v>197</v>
      </c>
      <c r="AD38" s="112" t="s">
        <v>197</v>
      </c>
      <c r="AE38" s="112" t="s">
        <v>197</v>
      </c>
      <c r="AF38" s="112" t="s">
        <v>197</v>
      </c>
      <c r="AG38" s="116" t="s">
        <v>197</v>
      </c>
      <c r="AH38" s="118" t="s">
        <v>197</v>
      </c>
      <c r="AI38" s="56">
        <f t="shared" si="6"/>
        <v>0</v>
      </c>
      <c r="AK38" s="12" t="s">
        <v>35</v>
      </c>
    </row>
    <row r="39" spans="1:37" x14ac:dyDescent="0.2">
      <c r="A39" s="48" t="s">
        <v>154</v>
      </c>
      <c r="B39" s="112">
        <f>[35]Janeiro!$K$5</f>
        <v>9.1999999999999993</v>
      </c>
      <c r="C39" s="112">
        <f>[35]Janeiro!$K$6</f>
        <v>21.799999999999997</v>
      </c>
      <c r="D39" s="112">
        <f>[35]Janeiro!$K$7</f>
        <v>0.2</v>
      </c>
      <c r="E39" s="112">
        <f>[35]Janeiro!$K$8</f>
        <v>0.2</v>
      </c>
      <c r="F39" s="112">
        <f>[35]Janeiro!$K$9</f>
        <v>0</v>
      </c>
      <c r="G39" s="112">
        <f>[35]Janeiro!$K$10</f>
        <v>0</v>
      </c>
      <c r="H39" s="112">
        <f>[35]Janeiro!$K$11</f>
        <v>0</v>
      </c>
      <c r="I39" s="112">
        <f>[35]Janeiro!$K$12</f>
        <v>0</v>
      </c>
      <c r="J39" s="112">
        <f>[35]Janeiro!$K$13</f>
        <v>0</v>
      </c>
      <c r="K39" s="112">
        <f>[35]Janeiro!$K$14</f>
        <v>0.4</v>
      </c>
      <c r="L39" s="112">
        <f>[35]Janeiro!$K$15</f>
        <v>0.6</v>
      </c>
      <c r="M39" s="112">
        <f>[35]Janeiro!$K$16</f>
        <v>10.6</v>
      </c>
      <c r="N39" s="112">
        <f>[35]Janeiro!$K$17</f>
        <v>1.8</v>
      </c>
      <c r="O39" s="112">
        <f>[35]Janeiro!$K$18</f>
        <v>0</v>
      </c>
      <c r="P39" s="112">
        <f>[35]Janeiro!$K$19</f>
        <v>0</v>
      </c>
      <c r="Q39" s="112">
        <f>[35]Janeiro!$K$20</f>
        <v>0</v>
      </c>
      <c r="R39" s="112">
        <f>[35]Janeiro!$K$21</f>
        <v>1</v>
      </c>
      <c r="S39" s="112">
        <f>[35]Janeiro!$K$22</f>
        <v>5.2</v>
      </c>
      <c r="T39" s="112">
        <f>[35]Janeiro!$K$23</f>
        <v>8.3999999999999986</v>
      </c>
      <c r="U39" s="112">
        <f>[35]Janeiro!$K$24</f>
        <v>2</v>
      </c>
      <c r="V39" s="112">
        <f>[35]Janeiro!$K$25</f>
        <v>0</v>
      </c>
      <c r="W39" s="112">
        <f>[35]Janeiro!$K$26</f>
        <v>0</v>
      </c>
      <c r="X39" s="112">
        <f>[35]Janeiro!$K$27</f>
        <v>0</v>
      </c>
      <c r="Y39" s="112">
        <f>[35]Janeiro!$K$28</f>
        <v>0</v>
      </c>
      <c r="Z39" s="112">
        <f>[35]Janeiro!$K$29</f>
        <v>5.0000000000000009</v>
      </c>
      <c r="AA39" s="112">
        <f>[35]Janeiro!$K$30</f>
        <v>6.4</v>
      </c>
      <c r="AB39" s="112">
        <f>[35]Janeiro!$K$31</f>
        <v>12.600000000000001</v>
      </c>
      <c r="AC39" s="112">
        <f>[35]Janeiro!$K$32</f>
        <v>8.3999999999999986</v>
      </c>
      <c r="AD39" s="112">
        <f>[35]Janeiro!$K$33</f>
        <v>3.0000000000000004</v>
      </c>
      <c r="AE39" s="112">
        <f>[35]Janeiro!$K$34</f>
        <v>0.2</v>
      </c>
      <c r="AF39" s="112">
        <f>[35]Janeiro!$K$35</f>
        <v>46</v>
      </c>
      <c r="AG39" s="116">
        <f t="shared" si="4"/>
        <v>143</v>
      </c>
      <c r="AH39" s="118">
        <f t="shared" si="5"/>
        <v>46</v>
      </c>
      <c r="AI39" s="56">
        <f t="shared" si="6"/>
        <v>12</v>
      </c>
    </row>
    <row r="40" spans="1:37" x14ac:dyDescent="0.2">
      <c r="A40" s="48" t="s">
        <v>17</v>
      </c>
      <c r="B40" s="112">
        <f>[36]Janeiro!$K$5</f>
        <v>0</v>
      </c>
      <c r="C40" s="112">
        <f>[36]Janeiro!$K$6</f>
        <v>5.4</v>
      </c>
      <c r="D40" s="112">
        <f>[36]Janeiro!$K$7</f>
        <v>9.8000000000000007</v>
      </c>
      <c r="E40" s="112">
        <f>[36]Janeiro!$K$8</f>
        <v>0.4</v>
      </c>
      <c r="F40" s="112">
        <f>[36]Janeiro!$K$9</f>
        <v>0</v>
      </c>
      <c r="G40" s="112">
        <f>[36]Janeiro!$K$10</f>
        <v>0</v>
      </c>
      <c r="H40" s="112">
        <f>[36]Janeiro!$K$11</f>
        <v>0</v>
      </c>
      <c r="I40" s="112">
        <f>[36]Janeiro!$K$12</f>
        <v>0</v>
      </c>
      <c r="J40" s="112">
        <f>[36]Janeiro!$K$13</f>
        <v>0</v>
      </c>
      <c r="K40" s="112">
        <f>[36]Janeiro!$K$14</f>
        <v>0</v>
      </c>
      <c r="L40" s="112">
        <f>[36]Janeiro!$K$15</f>
        <v>6.2</v>
      </c>
      <c r="M40" s="112">
        <f>[36]Janeiro!$K$16</f>
        <v>0</v>
      </c>
      <c r="N40" s="112">
        <f>[36]Janeiro!$K$17</f>
        <v>0</v>
      </c>
      <c r="O40" s="112">
        <f>[36]Janeiro!$K$18</f>
        <v>1</v>
      </c>
      <c r="P40" s="112">
        <f>[36]Janeiro!$K$19</f>
        <v>0</v>
      </c>
      <c r="Q40" s="112">
        <f>[36]Janeiro!$K$20</f>
        <v>0</v>
      </c>
      <c r="R40" s="112">
        <f>[36]Janeiro!$K$21</f>
        <v>0</v>
      </c>
      <c r="S40" s="112">
        <f>[36]Janeiro!$K$22</f>
        <v>1.4</v>
      </c>
      <c r="T40" s="112">
        <f>[36]Janeiro!$K$23</f>
        <v>0.2</v>
      </c>
      <c r="U40" s="112">
        <f>[36]Janeiro!$K$24</f>
        <v>0.8</v>
      </c>
      <c r="V40" s="112">
        <f>[36]Janeiro!$K$25</f>
        <v>0</v>
      </c>
      <c r="W40" s="112">
        <f>[36]Janeiro!$K$26</f>
        <v>0.2</v>
      </c>
      <c r="X40" s="112">
        <f>[36]Janeiro!$K$27</f>
        <v>0.8</v>
      </c>
      <c r="Y40" s="112">
        <f>[36]Janeiro!$K$28</f>
        <v>0</v>
      </c>
      <c r="Z40" s="112">
        <f>[36]Janeiro!$K$29</f>
        <v>3</v>
      </c>
      <c r="AA40" s="112">
        <f>[36]Janeiro!$K$30</f>
        <v>3.8000000000000007</v>
      </c>
      <c r="AB40" s="112">
        <f>[36]Janeiro!$K$31</f>
        <v>21.599999999999998</v>
      </c>
      <c r="AC40" s="112">
        <f>[36]Janeiro!$K$32</f>
        <v>1.5999999999999999</v>
      </c>
      <c r="AD40" s="112">
        <f>[36]Janeiro!$K$33</f>
        <v>0.2</v>
      </c>
      <c r="AE40" s="112">
        <f>[36]Janeiro!$K$34</f>
        <v>0</v>
      </c>
      <c r="AF40" s="112">
        <f>[36]Janeiro!$K$35</f>
        <v>0</v>
      </c>
      <c r="AG40" s="116">
        <f t="shared" si="4"/>
        <v>56.4</v>
      </c>
      <c r="AH40" s="118">
        <f t="shared" si="5"/>
        <v>21.599999999999998</v>
      </c>
      <c r="AI40" s="56">
        <f t="shared" si="6"/>
        <v>16</v>
      </c>
    </row>
    <row r="41" spans="1:37" x14ac:dyDescent="0.2">
      <c r="A41" s="48" t="s">
        <v>136</v>
      </c>
      <c r="B41" s="112">
        <f>[37]Janeiro!$K$5</f>
        <v>25</v>
      </c>
      <c r="C41" s="112">
        <f>[37]Janeiro!$K$6</f>
        <v>1.2</v>
      </c>
      <c r="D41" s="112">
        <f>[37]Janeiro!$K$7</f>
        <v>0</v>
      </c>
      <c r="E41" s="112">
        <f>[37]Janeiro!$K$8</f>
        <v>0</v>
      </c>
      <c r="F41" s="112">
        <f>[37]Janeiro!$K$9</f>
        <v>0</v>
      </c>
      <c r="G41" s="112">
        <f>[37]Janeiro!$K$10</f>
        <v>0</v>
      </c>
      <c r="H41" s="112">
        <f>[37]Janeiro!$K$11</f>
        <v>0</v>
      </c>
      <c r="I41" s="112">
        <f>[37]Janeiro!$K$12</f>
        <v>0</v>
      </c>
      <c r="J41" s="112">
        <f>[37]Janeiro!$K$13</f>
        <v>0</v>
      </c>
      <c r="K41" s="112">
        <f>[37]Janeiro!$K$14</f>
        <v>0</v>
      </c>
      <c r="L41" s="112">
        <f>[37]Janeiro!$K$15</f>
        <v>1</v>
      </c>
      <c r="M41" s="112">
        <f>[37]Janeiro!$K$16</f>
        <v>0</v>
      </c>
      <c r="N41" s="112">
        <f>[37]Janeiro!$K$17</f>
        <v>0</v>
      </c>
      <c r="O41" s="112">
        <f>[37]Janeiro!$K$18</f>
        <v>0</v>
      </c>
      <c r="P41" s="112">
        <f>[37]Janeiro!$K$19</f>
        <v>0</v>
      </c>
      <c r="Q41" s="112">
        <f>[37]Janeiro!$K$20</f>
        <v>0</v>
      </c>
      <c r="R41" s="112">
        <f>[37]Janeiro!$K$21</f>
        <v>0</v>
      </c>
      <c r="S41" s="112">
        <f>[37]Janeiro!$K$22</f>
        <v>40</v>
      </c>
      <c r="T41" s="112">
        <f>[37]Janeiro!$K$23</f>
        <v>10</v>
      </c>
      <c r="U41" s="112">
        <f>[37]Janeiro!$K$24</f>
        <v>0</v>
      </c>
      <c r="V41" s="112">
        <f>[37]Janeiro!$K$25</f>
        <v>18.600000000000001</v>
      </c>
      <c r="W41" s="112">
        <f>[37]Janeiro!$K$26</f>
        <v>0.2</v>
      </c>
      <c r="X41" s="112">
        <f>[37]Janeiro!$K$27</f>
        <v>7.6</v>
      </c>
      <c r="Y41" s="112">
        <f>[37]Janeiro!$K$28</f>
        <v>0.2</v>
      </c>
      <c r="Z41" s="112">
        <f>[37]Janeiro!$K$29</f>
        <v>31.2</v>
      </c>
      <c r="AA41" s="112">
        <f>[37]Janeiro!$K$30</f>
        <v>6.1999999999999993</v>
      </c>
      <c r="AB41" s="112">
        <f>[37]Janeiro!$K$31</f>
        <v>39</v>
      </c>
      <c r="AC41" s="112">
        <f>[37]Janeiro!$K$32</f>
        <v>7.6000000000000005</v>
      </c>
      <c r="AD41" s="112">
        <f>[37]Janeiro!$K$33</f>
        <v>0.2</v>
      </c>
      <c r="AE41" s="112">
        <f>[37]Janeiro!$K$34</f>
        <v>5.2</v>
      </c>
      <c r="AF41" s="112">
        <f>[37]Janeiro!$K$35</f>
        <v>0.4</v>
      </c>
      <c r="AG41" s="116">
        <f t="shared" si="4"/>
        <v>193.59999999999997</v>
      </c>
      <c r="AH41" s="118">
        <f t="shared" si="5"/>
        <v>40</v>
      </c>
      <c r="AI41" s="56">
        <f t="shared" si="6"/>
        <v>15</v>
      </c>
      <c r="AK41" s="12" t="s">
        <v>35</v>
      </c>
    </row>
    <row r="42" spans="1:37" x14ac:dyDescent="0.2">
      <c r="A42" s="48" t="s">
        <v>18</v>
      </c>
      <c r="B42" s="112">
        <f>[38]Janeiro!$K$5</f>
        <v>0</v>
      </c>
      <c r="C42" s="112">
        <f>[38]Janeiro!$K$6</f>
        <v>3.8</v>
      </c>
      <c r="D42" s="112">
        <f>[38]Janeiro!$K$7</f>
        <v>1.6</v>
      </c>
      <c r="E42" s="112">
        <f>[38]Janeiro!$K$8</f>
        <v>0.8</v>
      </c>
      <c r="F42" s="112">
        <f>[38]Janeiro!$K$9</f>
        <v>0</v>
      </c>
      <c r="G42" s="112">
        <f>[38]Janeiro!$K$10</f>
        <v>0.4</v>
      </c>
      <c r="H42" s="112">
        <f>[38]Janeiro!$K$11</f>
        <v>0</v>
      </c>
      <c r="I42" s="112">
        <f>[38]Janeiro!$K$12</f>
        <v>0</v>
      </c>
      <c r="J42" s="112">
        <f>[38]Janeiro!$K$13</f>
        <v>0</v>
      </c>
      <c r="K42" s="112">
        <f>[38]Janeiro!$K$14</f>
        <v>0</v>
      </c>
      <c r="L42" s="112">
        <f>[38]Janeiro!$K$15</f>
        <v>0</v>
      </c>
      <c r="M42" s="112">
        <f>[38]Janeiro!$K$16</f>
        <v>2.4000000000000004</v>
      </c>
      <c r="N42" s="112">
        <f>[38]Janeiro!$K$17</f>
        <v>1.7999999999999998</v>
      </c>
      <c r="O42" s="112">
        <f>[38]Janeiro!$K$18</f>
        <v>3.8</v>
      </c>
      <c r="P42" s="112">
        <f>[38]Janeiro!$K$19</f>
        <v>0.2</v>
      </c>
      <c r="Q42" s="112">
        <f>[38]Janeiro!$K$20</f>
        <v>0</v>
      </c>
      <c r="R42" s="112">
        <f>[38]Janeiro!$K$21</f>
        <v>17.600000000000001</v>
      </c>
      <c r="S42" s="112">
        <f>[38]Janeiro!$K$22</f>
        <v>11.000000000000002</v>
      </c>
      <c r="T42" s="112">
        <f>[38]Janeiro!$K$23</f>
        <v>7.7999999999999989</v>
      </c>
      <c r="U42" s="112">
        <f>[38]Janeiro!$K$24</f>
        <v>0</v>
      </c>
      <c r="V42" s="112">
        <f>[38]Janeiro!$K$25</f>
        <v>0</v>
      </c>
      <c r="W42" s="112">
        <f>[38]Janeiro!$K$26</f>
        <v>0</v>
      </c>
      <c r="X42" s="112">
        <f>[38]Janeiro!$K$27</f>
        <v>0</v>
      </c>
      <c r="Y42" s="112">
        <f>[38]Janeiro!$K$28</f>
        <v>0</v>
      </c>
      <c r="Z42" s="112">
        <f>[38]Janeiro!$K$29</f>
        <v>0</v>
      </c>
      <c r="AA42" s="112">
        <f>[38]Janeiro!$K$30</f>
        <v>2.4000000000000004</v>
      </c>
      <c r="AB42" s="112">
        <f>[38]Janeiro!$K$31</f>
        <v>39.20000000000001</v>
      </c>
      <c r="AC42" s="112">
        <f>[38]Janeiro!$K$32</f>
        <v>0</v>
      </c>
      <c r="AD42" s="112">
        <f>[38]Janeiro!$K$33</f>
        <v>0</v>
      </c>
      <c r="AE42" s="112">
        <f>[38]Janeiro!$K$34</f>
        <v>31.200000000000003</v>
      </c>
      <c r="AF42" s="112">
        <f>[38]Janeiro!$K$35</f>
        <v>21.400000000000002</v>
      </c>
      <c r="AG42" s="116">
        <f t="shared" ref="AG42" si="7">SUM(B42:AF42)</f>
        <v>145.4</v>
      </c>
      <c r="AH42" s="118">
        <f t="shared" ref="AH42" si="8">MAX(B42:AF42)</f>
        <v>39.20000000000001</v>
      </c>
      <c r="AI42" s="56">
        <f t="shared" si="6"/>
        <v>16</v>
      </c>
    </row>
    <row r="43" spans="1:37" x14ac:dyDescent="0.2">
      <c r="A43" s="48" t="s">
        <v>19</v>
      </c>
      <c r="B43" s="112">
        <f>[39]Janeiro!$K$5</f>
        <v>0</v>
      </c>
      <c r="C43" s="112">
        <f>[39]Janeiro!$K$6</f>
        <v>8.6</v>
      </c>
      <c r="D43" s="112">
        <f>[39]Janeiro!$K$7</f>
        <v>0.2</v>
      </c>
      <c r="E43" s="112">
        <f>[39]Janeiro!$K$8</f>
        <v>0</v>
      </c>
      <c r="F43" s="112">
        <f>[39]Janeiro!$K$9</f>
        <v>0</v>
      </c>
      <c r="G43" s="112">
        <f>[39]Janeiro!$K$10</f>
        <v>0</v>
      </c>
      <c r="H43" s="112">
        <f>[39]Janeiro!$K$11</f>
        <v>0</v>
      </c>
      <c r="I43" s="112">
        <f>[39]Janeiro!$K$12</f>
        <v>0</v>
      </c>
      <c r="J43" s="112">
        <f>[39]Janeiro!$K$13</f>
        <v>0</v>
      </c>
      <c r="K43" s="112">
        <f>[39]Janeiro!$K$14</f>
        <v>1</v>
      </c>
      <c r="L43" s="112">
        <f>[39]Janeiro!$K$15</f>
        <v>0</v>
      </c>
      <c r="M43" s="112">
        <f>[39]Janeiro!$K$16</f>
        <v>0</v>
      </c>
      <c r="N43" s="112">
        <f>[39]Janeiro!$K$17</f>
        <v>0</v>
      </c>
      <c r="O43" s="112">
        <f>[39]Janeiro!$K$18</f>
        <v>0</v>
      </c>
      <c r="P43" s="112">
        <f>[39]Janeiro!$K$19</f>
        <v>2</v>
      </c>
      <c r="Q43" s="112">
        <f>[39]Janeiro!$K$20</f>
        <v>0.2</v>
      </c>
      <c r="R43" s="112">
        <f>[39]Janeiro!$K$21</f>
        <v>0</v>
      </c>
      <c r="S43" s="112">
        <f>[39]Janeiro!$K$22</f>
        <v>0</v>
      </c>
      <c r="T43" s="112">
        <f>[39]Janeiro!$K$23</f>
        <v>0</v>
      </c>
      <c r="U43" s="112">
        <f>[39]Janeiro!$K$24</f>
        <v>5.6000000000000005</v>
      </c>
      <c r="V43" s="112">
        <f>[39]Janeiro!$K$25</f>
        <v>0</v>
      </c>
      <c r="W43" s="112">
        <f>[39]Janeiro!$K$26</f>
        <v>12</v>
      </c>
      <c r="X43" s="112">
        <f>[39]Janeiro!$K$27</f>
        <v>2.8</v>
      </c>
      <c r="Y43" s="112">
        <f>[39]Janeiro!$K$28</f>
        <v>1.2000000000000002</v>
      </c>
      <c r="Z43" s="112">
        <f>[39]Janeiro!$K$29</f>
        <v>5.8000000000000007</v>
      </c>
      <c r="AA43" s="112">
        <f>[39]Janeiro!$K$30</f>
        <v>0.2</v>
      </c>
      <c r="AB43" s="112">
        <f>[39]Janeiro!$K$31</f>
        <v>14</v>
      </c>
      <c r="AC43" s="112">
        <f>[39]Janeiro!$K$32</f>
        <v>0.2</v>
      </c>
      <c r="AD43" s="112">
        <f>[39]Janeiro!$K$33</f>
        <v>0</v>
      </c>
      <c r="AE43" s="112">
        <f>[39]Janeiro!$K$34</f>
        <v>9.3999999999999986</v>
      </c>
      <c r="AF43" s="112">
        <f>[39]Janeiro!$K$35</f>
        <v>0</v>
      </c>
      <c r="AG43" s="116">
        <f t="shared" si="4"/>
        <v>63.20000000000001</v>
      </c>
      <c r="AH43" s="118">
        <f t="shared" si="5"/>
        <v>14</v>
      </c>
      <c r="AI43" s="56">
        <f t="shared" si="6"/>
        <v>17</v>
      </c>
      <c r="AJ43" s="12" t="s">
        <v>35</v>
      </c>
    </row>
    <row r="44" spans="1:37" x14ac:dyDescent="0.2">
      <c r="A44" s="48" t="s">
        <v>23</v>
      </c>
      <c r="B44" s="112">
        <f>[40]Janeiro!$K$5</f>
        <v>0</v>
      </c>
      <c r="C44" s="112">
        <f>[40]Janeiro!$K$6</f>
        <v>19.2</v>
      </c>
      <c r="D44" s="112">
        <f>[40]Janeiro!$K$7</f>
        <v>0.60000000000000009</v>
      </c>
      <c r="E44" s="112">
        <f>[40]Janeiro!$K$8</f>
        <v>0</v>
      </c>
      <c r="F44" s="112">
        <f>[40]Janeiro!$K$9</f>
        <v>0</v>
      </c>
      <c r="G44" s="112">
        <f>[40]Janeiro!$K$10</f>
        <v>0</v>
      </c>
      <c r="H44" s="112">
        <f>[40]Janeiro!$K$11</f>
        <v>0</v>
      </c>
      <c r="I44" s="112">
        <f>[40]Janeiro!$K$12</f>
        <v>0</v>
      </c>
      <c r="J44" s="112">
        <f>[40]Janeiro!$K$13</f>
        <v>0</v>
      </c>
      <c r="K44" s="112">
        <f>[40]Janeiro!$K$14</f>
        <v>0</v>
      </c>
      <c r="L44" s="112">
        <f>[40]Janeiro!$K$15</f>
        <v>0</v>
      </c>
      <c r="M44" s="112">
        <f>[40]Janeiro!$K$16</f>
        <v>0</v>
      </c>
      <c r="N44" s="112">
        <f>[40]Janeiro!$K$17</f>
        <v>7.3999999999999995</v>
      </c>
      <c r="O44" s="112">
        <f>[40]Janeiro!$K$18</f>
        <v>0</v>
      </c>
      <c r="P44" s="112">
        <f>[40]Janeiro!$K$19</f>
        <v>0</v>
      </c>
      <c r="Q44" s="112">
        <f>[40]Janeiro!$K$20</f>
        <v>0</v>
      </c>
      <c r="R44" s="112">
        <f>[40]Janeiro!$K$21</f>
        <v>4.4000000000000004</v>
      </c>
      <c r="S44" s="112" t="str">
        <f>[40]Janeiro!$K$22</f>
        <v>*</v>
      </c>
      <c r="T44" s="112">
        <f>[40]Janeiro!$K$23</f>
        <v>0.2</v>
      </c>
      <c r="U44" s="112">
        <f>[40]Janeiro!$K$24</f>
        <v>0</v>
      </c>
      <c r="V44" s="112">
        <f>[40]Janeiro!$K$25</f>
        <v>15.799999999999999</v>
      </c>
      <c r="W44" s="112">
        <f>[40]Janeiro!$K$26</f>
        <v>0.6</v>
      </c>
      <c r="X44" s="112">
        <f>[40]Janeiro!$K$27</f>
        <v>0.6</v>
      </c>
      <c r="Y44" s="112">
        <f>[40]Janeiro!$K$28</f>
        <v>0</v>
      </c>
      <c r="Z44" s="112">
        <f>[40]Janeiro!$K$29</f>
        <v>0</v>
      </c>
      <c r="AA44" s="112">
        <f>[40]Janeiro!$K$30</f>
        <v>0</v>
      </c>
      <c r="AB44" s="112">
        <f>[40]Janeiro!$K$31</f>
        <v>22.4</v>
      </c>
      <c r="AC44" s="112">
        <f>[40]Janeiro!$K$32</f>
        <v>0</v>
      </c>
      <c r="AD44" s="112" t="str">
        <f>[40]Janeiro!$K$33</f>
        <v>*</v>
      </c>
      <c r="AE44" s="112">
        <f>[40]Janeiro!$K$34</f>
        <v>0.8</v>
      </c>
      <c r="AF44" s="112">
        <f>[40]Janeiro!$K$35</f>
        <v>10.8</v>
      </c>
      <c r="AG44" s="116">
        <f t="shared" si="4"/>
        <v>82.8</v>
      </c>
      <c r="AH44" s="118">
        <f t="shared" si="5"/>
        <v>22.4</v>
      </c>
      <c r="AI44" s="56">
        <f t="shared" si="6"/>
        <v>18</v>
      </c>
    </row>
    <row r="45" spans="1:37" x14ac:dyDescent="0.2">
      <c r="A45" s="48" t="s">
        <v>34</v>
      </c>
      <c r="B45" s="112">
        <f>[41]Janeiro!$K$5</f>
        <v>0</v>
      </c>
      <c r="C45" s="112">
        <f>[41]Janeiro!$K$6</f>
        <v>0</v>
      </c>
      <c r="D45" s="112">
        <f>[41]Janeiro!$K$7</f>
        <v>10.399999999999999</v>
      </c>
      <c r="E45" s="112">
        <f>[41]Janeiro!$K$8</f>
        <v>60.000000000000007</v>
      </c>
      <c r="F45" s="112">
        <f>[41]Janeiro!$K$9</f>
        <v>0.2</v>
      </c>
      <c r="G45" s="112">
        <f>[41]Janeiro!$K$10</f>
        <v>1</v>
      </c>
      <c r="H45" s="112">
        <f>[41]Janeiro!$K$11</f>
        <v>67</v>
      </c>
      <c r="I45" s="112">
        <f>[41]Janeiro!$K$12</f>
        <v>2.4000000000000004</v>
      </c>
      <c r="J45" s="112">
        <f>[41]Janeiro!$K$13</f>
        <v>0</v>
      </c>
      <c r="K45" s="112">
        <f>[41]Janeiro!$K$14</f>
        <v>0</v>
      </c>
      <c r="L45" s="112">
        <f>[41]Janeiro!$K$15</f>
        <v>1.2</v>
      </c>
      <c r="M45" s="112">
        <f>[41]Janeiro!$K$16</f>
        <v>0.4</v>
      </c>
      <c r="N45" s="112">
        <f>[41]Janeiro!$K$17</f>
        <v>13.8</v>
      </c>
      <c r="O45" s="112">
        <f>[41]Janeiro!$K$18</f>
        <v>8.7999999999999989</v>
      </c>
      <c r="P45" s="112">
        <f>[41]Janeiro!$K$19</f>
        <v>0</v>
      </c>
      <c r="Q45" s="112">
        <f>[41]Janeiro!$K$20</f>
        <v>0</v>
      </c>
      <c r="R45" s="112">
        <f>[41]Janeiro!$K$21</f>
        <v>26.000000000000004</v>
      </c>
      <c r="S45" s="112">
        <f>[41]Janeiro!$K$22</f>
        <v>0.60000000000000009</v>
      </c>
      <c r="T45" s="112">
        <f>[41]Janeiro!$K$23</f>
        <v>6.3999999999999995</v>
      </c>
      <c r="U45" s="112">
        <f>[41]Janeiro!$K$24</f>
        <v>0.2</v>
      </c>
      <c r="V45" s="112">
        <f>[41]Janeiro!$K$25</f>
        <v>9.7999999999999989</v>
      </c>
      <c r="W45" s="112">
        <f>[41]Janeiro!$K$26</f>
        <v>0</v>
      </c>
      <c r="X45" s="112">
        <f>[41]Janeiro!$K$27</f>
        <v>0</v>
      </c>
      <c r="Y45" s="112">
        <f>[41]Janeiro!$K$28</f>
        <v>1.2</v>
      </c>
      <c r="Z45" s="112">
        <f>[41]Janeiro!$K$29</f>
        <v>0</v>
      </c>
      <c r="AA45" s="112">
        <f>[41]Janeiro!$K$30</f>
        <v>0.2</v>
      </c>
      <c r="AB45" s="112">
        <f>[41]Janeiro!$K$31</f>
        <v>0</v>
      </c>
      <c r="AC45" s="112">
        <f>[41]Janeiro!$K$32</f>
        <v>1.6</v>
      </c>
      <c r="AD45" s="112">
        <f>[41]Janeiro!$K$33</f>
        <v>19.399999999999999</v>
      </c>
      <c r="AE45" s="112">
        <f>[41]Janeiro!$K$34</f>
        <v>6.6000000000000005</v>
      </c>
      <c r="AF45" s="112">
        <f>[41]Janeiro!$K$35</f>
        <v>11.600000000000001</v>
      </c>
      <c r="AG45" s="116">
        <f t="shared" si="4"/>
        <v>248.8</v>
      </c>
      <c r="AH45" s="118">
        <f t="shared" si="5"/>
        <v>67</v>
      </c>
      <c r="AI45" s="56">
        <f t="shared" si="6"/>
        <v>10</v>
      </c>
      <c r="AJ45" s="12" t="s">
        <v>35</v>
      </c>
    </row>
    <row r="46" spans="1:37" x14ac:dyDescent="0.2">
      <c r="A46" s="122" t="s">
        <v>20</v>
      </c>
      <c r="B46" s="112">
        <f>[42]Janeiro!$K$5</f>
        <v>2.8000000000000003</v>
      </c>
      <c r="C46" s="112">
        <f>[42]Janeiro!$K$6</f>
        <v>13.000000000000004</v>
      </c>
      <c r="D46" s="112">
        <f>[42]Janeiro!$K$7</f>
        <v>0</v>
      </c>
      <c r="E46" s="112">
        <f>[42]Janeiro!$K$8</f>
        <v>0</v>
      </c>
      <c r="F46" s="112">
        <f>[42]Janeiro!$K$9</f>
        <v>0</v>
      </c>
      <c r="G46" s="112">
        <f>[42]Janeiro!$K$10</f>
        <v>0</v>
      </c>
      <c r="H46" s="112">
        <f>[42]Janeiro!$K$11</f>
        <v>0</v>
      </c>
      <c r="I46" s="112">
        <f>[42]Janeiro!$K$12</f>
        <v>0</v>
      </c>
      <c r="J46" s="112">
        <f>[42]Janeiro!$K$13</f>
        <v>0</v>
      </c>
      <c r="K46" s="112">
        <f>[42]Janeiro!$K$14</f>
        <v>0</v>
      </c>
      <c r="L46" s="112">
        <f>[42]Janeiro!$K$15</f>
        <v>0</v>
      </c>
      <c r="M46" s="112">
        <f>[42]Janeiro!$K$16</f>
        <v>10.199999999999996</v>
      </c>
      <c r="N46" s="112">
        <f>[42]Janeiro!$K$17</f>
        <v>0.60000000000000009</v>
      </c>
      <c r="O46" s="112">
        <f>[42]Janeiro!$K$18</f>
        <v>0</v>
      </c>
      <c r="P46" s="112">
        <f>[42]Janeiro!$K$19</f>
        <v>0</v>
      </c>
      <c r="Q46" s="112">
        <f>[42]Janeiro!$K$20</f>
        <v>0</v>
      </c>
      <c r="R46" s="112">
        <f>[42]Janeiro!$K$21</f>
        <v>0</v>
      </c>
      <c r="S46" s="112">
        <f>[42]Janeiro!$K$22</f>
        <v>0</v>
      </c>
      <c r="T46" s="112">
        <f>[42]Janeiro!$K$23</f>
        <v>0</v>
      </c>
      <c r="U46" s="112">
        <f>[42]Janeiro!$K$24</f>
        <v>0</v>
      </c>
      <c r="V46" s="112">
        <f>[42]Janeiro!$K$25</f>
        <v>0</v>
      </c>
      <c r="W46" s="112">
        <f>[42]Janeiro!$K$26</f>
        <v>0</v>
      </c>
      <c r="X46" s="112">
        <f>[42]Janeiro!$K$27</f>
        <v>0</v>
      </c>
      <c r="Y46" s="112">
        <f>[42]Janeiro!$K$28</f>
        <v>0</v>
      </c>
      <c r="Z46" s="112">
        <f>[42]Janeiro!$K$29</f>
        <v>0</v>
      </c>
      <c r="AA46" s="112">
        <f>[42]Janeiro!$K$30</f>
        <v>0</v>
      </c>
      <c r="AB46" s="112">
        <f>[42]Janeiro!$K$31</f>
        <v>0</v>
      </c>
      <c r="AC46" s="112">
        <f>[42]Janeiro!$K$32</f>
        <v>0</v>
      </c>
      <c r="AD46" s="112">
        <f>[42]Janeiro!$K$33</f>
        <v>0</v>
      </c>
      <c r="AE46" s="112">
        <f>[42]Janeiro!$K$34</f>
        <v>0</v>
      </c>
      <c r="AF46" s="112">
        <f>[42]Janeiro!$K$35</f>
        <v>0.2</v>
      </c>
      <c r="AG46" s="116">
        <f t="shared" si="4"/>
        <v>26.8</v>
      </c>
      <c r="AH46" s="118">
        <f t="shared" si="5"/>
        <v>13.000000000000004</v>
      </c>
      <c r="AI46" s="56">
        <f t="shared" si="6"/>
        <v>26</v>
      </c>
    </row>
    <row r="47" spans="1:37" s="119" customFormat="1" x14ac:dyDescent="0.2">
      <c r="A47" s="123" t="s">
        <v>1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4</v>
      </c>
      <c r="O47" s="11">
        <v>0.2</v>
      </c>
      <c r="P47" s="11">
        <v>0</v>
      </c>
      <c r="Q47" s="11">
        <v>0</v>
      </c>
      <c r="R47" s="11">
        <v>0</v>
      </c>
      <c r="S47" s="11">
        <v>34.6</v>
      </c>
      <c r="T47" s="11">
        <v>2.6</v>
      </c>
      <c r="U47" s="11">
        <v>4.5999999999999996</v>
      </c>
      <c r="V47" s="11">
        <v>3.8</v>
      </c>
      <c r="W47" s="11">
        <v>0.4</v>
      </c>
      <c r="X47" s="11">
        <v>0.8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0.2</v>
      </c>
      <c r="AF47" s="11">
        <v>0.2</v>
      </c>
      <c r="AG47" s="116">
        <f t="shared" si="4"/>
        <v>51.400000000000006</v>
      </c>
      <c r="AH47" s="118">
        <f t="shared" si="5"/>
        <v>34.6</v>
      </c>
      <c r="AI47" s="56">
        <f t="shared" si="6"/>
        <v>21</v>
      </c>
    </row>
    <row r="48" spans="1:37" s="21" customFormat="1" x14ac:dyDescent="0.2">
      <c r="A48" s="123" t="s">
        <v>49</v>
      </c>
      <c r="B48" s="11">
        <v>20.6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5.2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2.2000000000000002</v>
      </c>
      <c r="S48" s="11">
        <v>3.4</v>
      </c>
      <c r="T48" s="11">
        <v>10.8</v>
      </c>
      <c r="U48" s="11">
        <v>2.4</v>
      </c>
      <c r="V48" s="11">
        <v>1</v>
      </c>
      <c r="W48" s="11">
        <v>1</v>
      </c>
      <c r="X48" s="11">
        <v>0.2</v>
      </c>
      <c r="Y48" s="11">
        <v>0</v>
      </c>
      <c r="Z48" s="11">
        <v>0</v>
      </c>
      <c r="AA48" s="11">
        <v>0</v>
      </c>
      <c r="AB48" s="11">
        <v>24</v>
      </c>
      <c r="AC48" s="11">
        <v>22.2</v>
      </c>
      <c r="AD48" s="11">
        <v>0.2</v>
      </c>
      <c r="AE48" s="11">
        <v>33</v>
      </c>
      <c r="AF48" s="11">
        <v>13</v>
      </c>
      <c r="AG48" s="116">
        <f t="shared" ref="AG48:AG74" si="9">SUM(B48:AF48)</f>
        <v>139.20000000000002</v>
      </c>
      <c r="AH48" s="118">
        <f t="shared" ref="AH48:AH74" si="10">MAX(B48:AF48)</f>
        <v>33</v>
      </c>
      <c r="AI48" s="56">
        <f t="shared" ref="AI48:AI74" si="11">COUNTIF(B48:AF48,"=0,0")</f>
        <v>17</v>
      </c>
    </row>
    <row r="49" spans="1:38" s="21" customFormat="1" x14ac:dyDescent="0.2">
      <c r="A49" s="123" t="s">
        <v>31</v>
      </c>
      <c r="B49" s="11">
        <v>0</v>
      </c>
      <c r="C49" s="11">
        <v>6.8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0.2</v>
      </c>
      <c r="P49" s="11">
        <v>1.6</v>
      </c>
      <c r="Q49" s="11">
        <v>0</v>
      </c>
      <c r="R49" s="11">
        <v>0</v>
      </c>
      <c r="S49" s="11">
        <v>0</v>
      </c>
      <c r="T49" s="11">
        <v>0</v>
      </c>
      <c r="U49" s="11">
        <v>62.2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1.2</v>
      </c>
      <c r="AC49" s="11">
        <v>0.2</v>
      </c>
      <c r="AD49" s="11" t="s">
        <v>197</v>
      </c>
      <c r="AE49" s="11" t="s">
        <v>197</v>
      </c>
      <c r="AF49" s="11" t="s">
        <v>197</v>
      </c>
      <c r="AG49" s="116">
        <f t="shared" si="9"/>
        <v>72.2</v>
      </c>
      <c r="AH49" s="118">
        <f t="shared" si="10"/>
        <v>62.2</v>
      </c>
      <c r="AI49" s="56">
        <f t="shared" si="11"/>
        <v>22</v>
      </c>
    </row>
    <row r="50" spans="1:38" s="21" customFormat="1" hidden="1" x14ac:dyDescent="0.2">
      <c r="A50" s="123" t="s">
        <v>231</v>
      </c>
      <c r="B50" s="11" t="s">
        <v>197</v>
      </c>
      <c r="C50" s="11" t="s">
        <v>197</v>
      </c>
      <c r="D50" s="11" t="s">
        <v>197</v>
      </c>
      <c r="E50" s="11" t="s">
        <v>197</v>
      </c>
      <c r="F50" s="11" t="s">
        <v>197</v>
      </c>
      <c r="G50" s="11" t="s">
        <v>197</v>
      </c>
      <c r="H50" s="11" t="s">
        <v>197</v>
      </c>
      <c r="I50" s="11" t="s">
        <v>197</v>
      </c>
      <c r="J50" s="11" t="s">
        <v>197</v>
      </c>
      <c r="K50" s="11" t="s">
        <v>197</v>
      </c>
      <c r="L50" s="11" t="s">
        <v>197</v>
      </c>
      <c r="M50" s="11" t="s">
        <v>197</v>
      </c>
      <c r="N50" s="11" t="s">
        <v>197</v>
      </c>
      <c r="O50" s="11" t="s">
        <v>197</v>
      </c>
      <c r="P50" s="11" t="s">
        <v>197</v>
      </c>
      <c r="Q50" s="11" t="s">
        <v>197</v>
      </c>
      <c r="R50" s="11" t="s">
        <v>197</v>
      </c>
      <c r="S50" s="11" t="s">
        <v>197</v>
      </c>
      <c r="T50" s="11" t="s">
        <v>197</v>
      </c>
      <c r="U50" s="11" t="s">
        <v>197</v>
      </c>
      <c r="V50" s="11" t="s">
        <v>197</v>
      </c>
      <c r="W50" s="11" t="s">
        <v>197</v>
      </c>
      <c r="X50" s="11" t="s">
        <v>197</v>
      </c>
      <c r="Y50" s="11" t="s">
        <v>197</v>
      </c>
      <c r="Z50" s="11" t="s">
        <v>197</v>
      </c>
      <c r="AA50" s="11" t="s">
        <v>197</v>
      </c>
      <c r="AB50" s="11" t="s">
        <v>197</v>
      </c>
      <c r="AC50" s="11" t="s">
        <v>197</v>
      </c>
      <c r="AD50" s="11" t="s">
        <v>197</v>
      </c>
      <c r="AE50" s="11" t="s">
        <v>197</v>
      </c>
      <c r="AF50" s="11" t="s">
        <v>197</v>
      </c>
      <c r="AG50" s="11" t="s">
        <v>197</v>
      </c>
      <c r="AH50" s="11" t="s">
        <v>197</v>
      </c>
      <c r="AI50" s="11" t="s">
        <v>197</v>
      </c>
    </row>
    <row r="51" spans="1:38" s="21" customFormat="1" hidden="1" x14ac:dyDescent="0.2">
      <c r="A51" s="123" t="s">
        <v>232</v>
      </c>
      <c r="B51" s="11" t="s">
        <v>197</v>
      </c>
      <c r="C51" s="11" t="s">
        <v>197</v>
      </c>
      <c r="D51" s="11" t="s">
        <v>197</v>
      </c>
      <c r="E51" s="11" t="s">
        <v>197</v>
      </c>
      <c r="F51" s="11" t="s">
        <v>197</v>
      </c>
      <c r="G51" s="11" t="s">
        <v>197</v>
      </c>
      <c r="H51" s="11" t="s">
        <v>197</v>
      </c>
      <c r="I51" s="11" t="s">
        <v>197</v>
      </c>
      <c r="J51" s="11" t="s">
        <v>197</v>
      </c>
      <c r="K51" s="11" t="s">
        <v>197</v>
      </c>
      <c r="L51" s="11" t="s">
        <v>197</v>
      </c>
      <c r="M51" s="11" t="s">
        <v>197</v>
      </c>
      <c r="N51" s="11" t="s">
        <v>197</v>
      </c>
      <c r="O51" s="11" t="s">
        <v>197</v>
      </c>
      <c r="P51" s="11" t="s">
        <v>197</v>
      </c>
      <c r="Q51" s="11" t="s">
        <v>197</v>
      </c>
      <c r="R51" s="11" t="s">
        <v>197</v>
      </c>
      <c r="S51" s="11" t="s">
        <v>197</v>
      </c>
      <c r="T51" s="11" t="s">
        <v>197</v>
      </c>
      <c r="U51" s="11" t="s">
        <v>197</v>
      </c>
      <c r="V51" s="11" t="s">
        <v>197</v>
      </c>
      <c r="W51" s="11" t="s">
        <v>197</v>
      </c>
      <c r="X51" s="11" t="s">
        <v>197</v>
      </c>
      <c r="Y51" s="11" t="s">
        <v>197</v>
      </c>
      <c r="Z51" s="11" t="s">
        <v>197</v>
      </c>
      <c r="AA51" s="11" t="s">
        <v>197</v>
      </c>
      <c r="AB51" s="11" t="s">
        <v>197</v>
      </c>
      <c r="AC51" s="11" t="s">
        <v>197</v>
      </c>
      <c r="AD51" s="11" t="s">
        <v>197</v>
      </c>
      <c r="AE51" s="11" t="s">
        <v>197</v>
      </c>
      <c r="AF51" s="11" t="s">
        <v>197</v>
      </c>
      <c r="AG51" s="11" t="s">
        <v>197</v>
      </c>
      <c r="AH51" s="11" t="s">
        <v>197</v>
      </c>
      <c r="AI51" s="56">
        <f t="shared" si="11"/>
        <v>0</v>
      </c>
    </row>
    <row r="52" spans="1:38" s="21" customFormat="1" x14ac:dyDescent="0.2">
      <c r="A52" s="123" t="s">
        <v>233</v>
      </c>
      <c r="B52" s="11">
        <v>0</v>
      </c>
      <c r="C52" s="11">
        <v>4.2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7.2</v>
      </c>
      <c r="L52" s="11">
        <v>2.2000000000000002</v>
      </c>
      <c r="M52" s="11">
        <v>0</v>
      </c>
      <c r="N52" s="11">
        <v>22.4</v>
      </c>
      <c r="O52" s="11">
        <v>10</v>
      </c>
      <c r="P52" s="11">
        <v>45.6</v>
      </c>
      <c r="Q52" s="11">
        <v>0</v>
      </c>
      <c r="R52" s="11">
        <v>0</v>
      </c>
      <c r="S52" s="11">
        <v>12.2</v>
      </c>
      <c r="T52" s="11">
        <v>1</v>
      </c>
      <c r="U52" s="11">
        <v>0</v>
      </c>
      <c r="V52" s="11">
        <v>0</v>
      </c>
      <c r="W52" s="11">
        <v>0</v>
      </c>
      <c r="X52" s="11">
        <v>16.399999999999999</v>
      </c>
      <c r="Y52" s="11">
        <v>24</v>
      </c>
      <c r="Z52" s="11">
        <v>31.4</v>
      </c>
      <c r="AA52" s="11">
        <v>3.2</v>
      </c>
      <c r="AB52" s="11">
        <v>66.8</v>
      </c>
      <c r="AC52" s="11">
        <v>11</v>
      </c>
      <c r="AD52" s="11">
        <v>0</v>
      </c>
      <c r="AE52" s="11">
        <v>0</v>
      </c>
      <c r="AF52" s="11">
        <v>11.8</v>
      </c>
      <c r="AG52" s="116">
        <f t="shared" si="9"/>
        <v>269.39999999999998</v>
      </c>
      <c r="AH52" s="118">
        <f t="shared" si="10"/>
        <v>66.8</v>
      </c>
      <c r="AI52" s="56">
        <f t="shared" si="11"/>
        <v>16</v>
      </c>
    </row>
    <row r="53" spans="1:38" s="21" customFormat="1" x14ac:dyDescent="0.2">
      <c r="A53" s="123" t="s">
        <v>234</v>
      </c>
      <c r="B53" s="11">
        <v>0</v>
      </c>
      <c r="C53" s="11">
        <v>7.4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0.2</v>
      </c>
      <c r="J53" s="11">
        <v>0</v>
      </c>
      <c r="K53" s="11">
        <v>8.8000000000000007</v>
      </c>
      <c r="L53" s="11">
        <v>6.6</v>
      </c>
      <c r="M53" s="11">
        <v>0</v>
      </c>
      <c r="N53" s="11">
        <v>23.4</v>
      </c>
      <c r="O53" s="11">
        <v>5.2</v>
      </c>
      <c r="P53" s="11">
        <v>32</v>
      </c>
      <c r="Q53" s="11">
        <v>0</v>
      </c>
      <c r="R53" s="11">
        <v>0</v>
      </c>
      <c r="S53" s="11">
        <v>15.4</v>
      </c>
      <c r="T53" s="11">
        <v>0.8</v>
      </c>
      <c r="U53" s="11">
        <v>0</v>
      </c>
      <c r="V53" s="11">
        <v>0</v>
      </c>
      <c r="W53" s="11">
        <v>0</v>
      </c>
      <c r="X53" s="11">
        <v>13.8</v>
      </c>
      <c r="Y53" s="11">
        <v>20</v>
      </c>
      <c r="Z53" s="11">
        <v>15.4</v>
      </c>
      <c r="AA53" s="11">
        <v>0</v>
      </c>
      <c r="AB53" s="11">
        <v>32.4</v>
      </c>
      <c r="AC53" s="11">
        <v>0.2</v>
      </c>
      <c r="AD53" s="11">
        <v>0</v>
      </c>
      <c r="AE53" s="11">
        <v>0</v>
      </c>
      <c r="AF53" s="11">
        <v>5</v>
      </c>
      <c r="AG53" s="116">
        <f t="shared" si="9"/>
        <v>186.6</v>
      </c>
      <c r="AH53" s="118">
        <f t="shared" si="10"/>
        <v>32.4</v>
      </c>
      <c r="AI53" s="56">
        <f t="shared" si="11"/>
        <v>16</v>
      </c>
      <c r="AK53" s="120"/>
    </row>
    <row r="54" spans="1:38" s="21" customFormat="1" x14ac:dyDescent="0.2">
      <c r="A54" s="123" t="s">
        <v>235</v>
      </c>
      <c r="B54" s="11">
        <v>0</v>
      </c>
      <c r="C54" s="11">
        <v>0.4</v>
      </c>
      <c r="D54" s="11">
        <v>1.4</v>
      </c>
      <c r="E54" s="11">
        <v>0.2</v>
      </c>
      <c r="F54" s="11">
        <v>0</v>
      </c>
      <c r="G54" s="11">
        <v>22.6</v>
      </c>
      <c r="H54" s="11">
        <v>0</v>
      </c>
      <c r="I54" s="11">
        <v>0</v>
      </c>
      <c r="J54" s="11">
        <v>13</v>
      </c>
      <c r="K54" s="11">
        <v>4.4000000000000004</v>
      </c>
      <c r="L54" s="11">
        <v>17.399999999999999</v>
      </c>
      <c r="M54" s="11">
        <v>1</v>
      </c>
      <c r="N54" s="11">
        <v>30.6</v>
      </c>
      <c r="O54" s="11">
        <v>1.6</v>
      </c>
      <c r="P54" s="11">
        <v>0</v>
      </c>
      <c r="Q54" s="11">
        <v>0</v>
      </c>
      <c r="R54" s="11">
        <v>4.2</v>
      </c>
      <c r="S54" s="11">
        <v>9.8000000000000007</v>
      </c>
      <c r="T54" s="11">
        <v>4.2</v>
      </c>
      <c r="U54" s="11">
        <v>1.8</v>
      </c>
      <c r="V54" s="11">
        <v>9.6</v>
      </c>
      <c r="W54" s="11">
        <v>0</v>
      </c>
      <c r="X54" s="11">
        <v>15.6</v>
      </c>
      <c r="Y54" s="11">
        <v>0</v>
      </c>
      <c r="Z54" s="11">
        <v>0</v>
      </c>
      <c r="AA54" s="11">
        <v>0</v>
      </c>
      <c r="AB54" s="11">
        <v>2.8</v>
      </c>
      <c r="AC54" s="11">
        <v>0</v>
      </c>
      <c r="AD54" s="11">
        <v>4.4000000000000004</v>
      </c>
      <c r="AE54" s="11">
        <v>0</v>
      </c>
      <c r="AF54" s="11">
        <v>0</v>
      </c>
      <c r="AG54" s="116">
        <f t="shared" si="9"/>
        <v>145</v>
      </c>
      <c r="AH54" s="118">
        <f t="shared" si="10"/>
        <v>30.6</v>
      </c>
      <c r="AI54" s="56">
        <f t="shared" si="11"/>
        <v>13</v>
      </c>
      <c r="AJ54" s="120"/>
      <c r="AK54" s="120"/>
    </row>
    <row r="55" spans="1:38" s="21" customFormat="1" hidden="1" x14ac:dyDescent="0.2">
      <c r="A55" s="123" t="s">
        <v>236</v>
      </c>
      <c r="B55" s="11" t="s">
        <v>197</v>
      </c>
      <c r="C55" s="11" t="s">
        <v>197</v>
      </c>
      <c r="D55" s="11" t="s">
        <v>197</v>
      </c>
      <c r="E55" s="11" t="s">
        <v>197</v>
      </c>
      <c r="F55" s="11" t="s">
        <v>197</v>
      </c>
      <c r="G55" s="11" t="s">
        <v>197</v>
      </c>
      <c r="H55" s="11" t="s">
        <v>197</v>
      </c>
      <c r="I55" s="11" t="s">
        <v>197</v>
      </c>
      <c r="J55" s="11" t="s">
        <v>197</v>
      </c>
      <c r="K55" s="11" t="s">
        <v>197</v>
      </c>
      <c r="L55" s="11" t="s">
        <v>197</v>
      </c>
      <c r="M55" s="11" t="s">
        <v>197</v>
      </c>
      <c r="N55" s="11" t="s">
        <v>197</v>
      </c>
      <c r="O55" s="11" t="s">
        <v>197</v>
      </c>
      <c r="P55" s="11" t="s">
        <v>197</v>
      </c>
      <c r="Q55" s="11" t="s">
        <v>197</v>
      </c>
      <c r="R55" s="11" t="s">
        <v>197</v>
      </c>
      <c r="S55" s="11" t="s">
        <v>197</v>
      </c>
      <c r="T55" s="11" t="s">
        <v>197</v>
      </c>
      <c r="U55" s="11" t="s">
        <v>197</v>
      </c>
      <c r="V55" s="11" t="s">
        <v>197</v>
      </c>
      <c r="W55" s="11" t="s">
        <v>197</v>
      </c>
      <c r="X55" s="11" t="s">
        <v>197</v>
      </c>
      <c r="Y55" s="11" t="s">
        <v>197</v>
      </c>
      <c r="Z55" s="11" t="s">
        <v>197</v>
      </c>
      <c r="AA55" s="11" t="s">
        <v>197</v>
      </c>
      <c r="AB55" s="11" t="s">
        <v>197</v>
      </c>
      <c r="AC55" s="11" t="s">
        <v>197</v>
      </c>
      <c r="AD55" s="11" t="s">
        <v>197</v>
      </c>
      <c r="AE55" s="11" t="s">
        <v>197</v>
      </c>
      <c r="AF55" s="11" t="s">
        <v>197</v>
      </c>
      <c r="AG55" s="11" t="s">
        <v>197</v>
      </c>
      <c r="AH55" s="11" t="s">
        <v>197</v>
      </c>
      <c r="AI55" s="56">
        <f t="shared" si="11"/>
        <v>0</v>
      </c>
      <c r="AJ55" s="120"/>
    </row>
    <row r="56" spans="1:38" s="21" customFormat="1" x14ac:dyDescent="0.2">
      <c r="A56" s="123" t="s">
        <v>237</v>
      </c>
      <c r="B56" s="11">
        <v>0</v>
      </c>
      <c r="C56" s="11">
        <v>0</v>
      </c>
      <c r="D56" s="11">
        <v>0.8</v>
      </c>
      <c r="E56" s="11">
        <v>0</v>
      </c>
      <c r="F56" s="11">
        <v>19.399999999999999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8</v>
      </c>
      <c r="N56" s="11">
        <v>0</v>
      </c>
      <c r="O56" s="11">
        <v>0.4</v>
      </c>
      <c r="P56" s="11">
        <v>0</v>
      </c>
      <c r="Q56" s="11">
        <v>0</v>
      </c>
      <c r="R56" s="11">
        <v>10</v>
      </c>
      <c r="S56" s="11">
        <v>0</v>
      </c>
      <c r="T56" s="11">
        <v>0.8</v>
      </c>
      <c r="U56" s="11">
        <v>8.8000000000000007</v>
      </c>
      <c r="V56" s="11">
        <v>2.4</v>
      </c>
      <c r="W56" s="11">
        <v>2</v>
      </c>
      <c r="X56" s="11">
        <v>0</v>
      </c>
      <c r="Y56" s="11">
        <v>0</v>
      </c>
      <c r="Z56" s="11">
        <v>7.8</v>
      </c>
      <c r="AA56" s="11">
        <v>3.4</v>
      </c>
      <c r="AB56" s="11">
        <v>0</v>
      </c>
      <c r="AC56" s="11">
        <v>0</v>
      </c>
      <c r="AD56" s="11">
        <v>0</v>
      </c>
      <c r="AE56" s="11">
        <v>0</v>
      </c>
      <c r="AF56" s="11">
        <v>3.6</v>
      </c>
      <c r="AG56" s="116">
        <f t="shared" si="9"/>
        <v>67.399999999999977</v>
      </c>
      <c r="AH56" s="118">
        <f t="shared" si="10"/>
        <v>19.399999999999999</v>
      </c>
      <c r="AI56" s="56">
        <f t="shared" si="11"/>
        <v>19</v>
      </c>
    </row>
    <row r="57" spans="1:38" s="21" customFormat="1" x14ac:dyDescent="0.2">
      <c r="A57" s="123" t="s">
        <v>6</v>
      </c>
      <c r="B57" s="11">
        <v>0</v>
      </c>
      <c r="C57" s="11">
        <v>0</v>
      </c>
      <c r="D57" s="11">
        <v>7.8</v>
      </c>
      <c r="E57" s="11">
        <v>5</v>
      </c>
      <c r="F57" s="11">
        <v>0</v>
      </c>
      <c r="G57" s="11">
        <v>0</v>
      </c>
      <c r="H57" s="11">
        <v>8.8000000000000007</v>
      </c>
      <c r="I57" s="11">
        <v>3.8</v>
      </c>
      <c r="J57" s="11">
        <v>0</v>
      </c>
      <c r="K57" s="11">
        <v>0</v>
      </c>
      <c r="L57" s="11">
        <v>0</v>
      </c>
      <c r="M57" s="11">
        <v>0</v>
      </c>
      <c r="N57" s="11">
        <v>1.6</v>
      </c>
      <c r="O57" s="11">
        <v>0</v>
      </c>
      <c r="P57" s="11">
        <v>0</v>
      </c>
      <c r="Q57" s="11">
        <v>0</v>
      </c>
      <c r="R57" s="11">
        <v>0</v>
      </c>
      <c r="S57" s="11">
        <v>0.4</v>
      </c>
      <c r="T57" s="11">
        <v>1.4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7.6</v>
      </c>
      <c r="AC57" s="11">
        <v>0</v>
      </c>
      <c r="AD57" s="11">
        <v>2.8</v>
      </c>
      <c r="AE57" s="11">
        <v>0</v>
      </c>
      <c r="AF57" s="11">
        <v>0.2</v>
      </c>
      <c r="AG57" s="116">
        <f t="shared" si="9"/>
        <v>39.4</v>
      </c>
      <c r="AH57" s="118">
        <f t="shared" si="10"/>
        <v>8.8000000000000007</v>
      </c>
      <c r="AI57" s="56">
        <f t="shared" si="11"/>
        <v>21</v>
      </c>
      <c r="AJ57" s="120"/>
    </row>
    <row r="58" spans="1:38" s="21" customFormat="1" hidden="1" x14ac:dyDescent="0.2">
      <c r="A58" s="123" t="s">
        <v>238</v>
      </c>
      <c r="B58" s="11" t="s">
        <v>197</v>
      </c>
      <c r="C58" s="11" t="s">
        <v>197</v>
      </c>
      <c r="D58" s="11" t="s">
        <v>197</v>
      </c>
      <c r="E58" s="11" t="s">
        <v>197</v>
      </c>
      <c r="F58" s="11" t="s">
        <v>197</v>
      </c>
      <c r="G58" s="11" t="s">
        <v>197</v>
      </c>
      <c r="H58" s="11" t="s">
        <v>197</v>
      </c>
      <c r="I58" s="11" t="s">
        <v>197</v>
      </c>
      <c r="J58" s="11" t="s">
        <v>197</v>
      </c>
      <c r="K58" s="11" t="s">
        <v>197</v>
      </c>
      <c r="L58" s="11" t="s">
        <v>197</v>
      </c>
      <c r="M58" s="11" t="s">
        <v>197</v>
      </c>
      <c r="N58" s="11" t="s">
        <v>197</v>
      </c>
      <c r="O58" s="11" t="s">
        <v>197</v>
      </c>
      <c r="P58" s="11" t="s">
        <v>197</v>
      </c>
      <c r="Q58" s="11" t="s">
        <v>197</v>
      </c>
      <c r="R58" s="11" t="s">
        <v>197</v>
      </c>
      <c r="S58" s="11" t="s">
        <v>197</v>
      </c>
      <c r="T58" s="11" t="s">
        <v>197</v>
      </c>
      <c r="U58" s="11" t="s">
        <v>197</v>
      </c>
      <c r="V58" s="11" t="s">
        <v>197</v>
      </c>
      <c r="W58" s="11" t="s">
        <v>197</v>
      </c>
      <c r="X58" s="11" t="s">
        <v>197</v>
      </c>
      <c r="Y58" s="11" t="s">
        <v>197</v>
      </c>
      <c r="Z58" s="11" t="s">
        <v>197</v>
      </c>
      <c r="AA58" s="11" t="s">
        <v>197</v>
      </c>
      <c r="AB58" s="11" t="s">
        <v>197</v>
      </c>
      <c r="AC58" s="11" t="s">
        <v>197</v>
      </c>
      <c r="AD58" s="11" t="s">
        <v>197</v>
      </c>
      <c r="AE58" s="11" t="s">
        <v>197</v>
      </c>
      <c r="AF58" s="11" t="s">
        <v>197</v>
      </c>
      <c r="AG58" s="11" t="s">
        <v>197</v>
      </c>
      <c r="AH58" s="11" t="s">
        <v>197</v>
      </c>
      <c r="AI58" s="56">
        <f t="shared" si="11"/>
        <v>0</v>
      </c>
      <c r="AJ58" s="120"/>
    </row>
    <row r="59" spans="1:38" s="21" customFormat="1" x14ac:dyDescent="0.2">
      <c r="A59" s="123" t="s">
        <v>7</v>
      </c>
      <c r="B59" s="11">
        <v>0</v>
      </c>
      <c r="C59" s="11">
        <v>0</v>
      </c>
      <c r="D59" s="11">
        <v>14</v>
      </c>
      <c r="E59" s="11">
        <v>0.2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32.6</v>
      </c>
      <c r="L59" s="11">
        <v>0.2</v>
      </c>
      <c r="M59" s="11">
        <v>0</v>
      </c>
      <c r="N59" s="11">
        <v>0</v>
      </c>
      <c r="O59" s="11">
        <v>2.6</v>
      </c>
      <c r="P59" s="11">
        <v>4</v>
      </c>
      <c r="Q59" s="11">
        <v>0</v>
      </c>
      <c r="R59" s="11">
        <v>0</v>
      </c>
      <c r="S59" s="11">
        <v>19.600000000000001</v>
      </c>
      <c r="T59" s="11">
        <v>0.2</v>
      </c>
      <c r="U59" s="11">
        <v>32.6</v>
      </c>
      <c r="V59" s="11">
        <v>0</v>
      </c>
      <c r="W59" s="11">
        <v>3</v>
      </c>
      <c r="X59" s="11">
        <v>2.2000000000000002</v>
      </c>
      <c r="Y59" s="11">
        <v>0.2</v>
      </c>
      <c r="Z59" s="11">
        <v>0</v>
      </c>
      <c r="AA59" s="11">
        <v>0</v>
      </c>
      <c r="AB59" s="11">
        <v>19</v>
      </c>
      <c r="AC59" s="11">
        <v>20.6</v>
      </c>
      <c r="AD59" s="11">
        <v>4.2</v>
      </c>
      <c r="AE59" s="11">
        <v>0</v>
      </c>
      <c r="AF59" s="11">
        <v>10</v>
      </c>
      <c r="AG59" s="116">
        <f t="shared" si="9"/>
        <v>165.2</v>
      </c>
      <c r="AH59" s="118">
        <f t="shared" si="10"/>
        <v>32.6</v>
      </c>
      <c r="AI59" s="56">
        <f t="shared" si="11"/>
        <v>15</v>
      </c>
    </row>
    <row r="60" spans="1:38" s="21" customFormat="1" x14ac:dyDescent="0.2">
      <c r="A60" s="123" t="s">
        <v>239</v>
      </c>
      <c r="B60" s="11">
        <v>0</v>
      </c>
      <c r="C60" s="11">
        <v>2.2000000000000002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1.2</v>
      </c>
      <c r="Q60" s="11">
        <v>0</v>
      </c>
      <c r="R60" s="11">
        <v>0</v>
      </c>
      <c r="S60" s="11">
        <v>0</v>
      </c>
      <c r="T60" s="11">
        <v>0</v>
      </c>
      <c r="U60" s="11">
        <v>2.2000000000000002</v>
      </c>
      <c r="V60" s="11">
        <v>1</v>
      </c>
      <c r="W60" s="11">
        <v>0</v>
      </c>
      <c r="X60" s="11">
        <v>1.4</v>
      </c>
      <c r="Y60" s="11">
        <v>0</v>
      </c>
      <c r="Z60" s="11">
        <v>3.2</v>
      </c>
      <c r="AA60" s="11">
        <v>0</v>
      </c>
      <c r="AB60" s="11">
        <v>0.4</v>
      </c>
      <c r="AC60" s="11">
        <v>0</v>
      </c>
      <c r="AD60" s="11">
        <v>0</v>
      </c>
      <c r="AE60" s="11">
        <v>0.2</v>
      </c>
      <c r="AF60" s="11">
        <v>0</v>
      </c>
      <c r="AG60" s="116">
        <f t="shared" si="9"/>
        <v>11.799999999999999</v>
      </c>
      <c r="AH60" s="118">
        <f t="shared" si="10"/>
        <v>3.2</v>
      </c>
      <c r="AI60" s="56">
        <f t="shared" si="11"/>
        <v>23</v>
      </c>
    </row>
    <row r="61" spans="1:38" s="21" customFormat="1" x14ac:dyDescent="0.2">
      <c r="A61" s="123" t="s">
        <v>9</v>
      </c>
      <c r="B61" s="11">
        <v>0</v>
      </c>
      <c r="C61" s="11">
        <v>6.4</v>
      </c>
      <c r="D61" s="11">
        <v>18.399999999999999</v>
      </c>
      <c r="E61" s="11">
        <v>0.2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4.4000000000000004</v>
      </c>
      <c r="S61" s="11">
        <v>11</v>
      </c>
      <c r="T61" s="11">
        <v>0.2</v>
      </c>
      <c r="U61" s="11">
        <v>12.6</v>
      </c>
      <c r="V61" s="11">
        <v>0.4</v>
      </c>
      <c r="W61" s="11">
        <v>0</v>
      </c>
      <c r="X61" s="11">
        <v>2.8</v>
      </c>
      <c r="Y61" s="11">
        <v>0</v>
      </c>
      <c r="Z61" s="11">
        <v>8.1999999999999993</v>
      </c>
      <c r="AA61" s="11">
        <v>2.2000000000000002</v>
      </c>
      <c r="AB61" s="11">
        <v>5.6</v>
      </c>
      <c r="AC61" s="11">
        <v>17</v>
      </c>
      <c r="AD61" s="11">
        <v>0.2</v>
      </c>
      <c r="AE61" s="11">
        <v>10</v>
      </c>
      <c r="AF61" s="11">
        <v>0</v>
      </c>
      <c r="AG61" s="116">
        <f t="shared" si="9"/>
        <v>99.6</v>
      </c>
      <c r="AH61" s="118">
        <f t="shared" si="10"/>
        <v>18.399999999999999</v>
      </c>
      <c r="AI61" s="56">
        <f t="shared" si="11"/>
        <v>16</v>
      </c>
    </row>
    <row r="62" spans="1:38" s="21" customFormat="1" x14ac:dyDescent="0.2">
      <c r="A62" s="123" t="s">
        <v>11</v>
      </c>
      <c r="B62" s="11">
        <v>0</v>
      </c>
      <c r="C62" s="11">
        <v>66.400000000000006</v>
      </c>
      <c r="D62" s="11">
        <v>22.8</v>
      </c>
      <c r="E62" s="11">
        <v>10.8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1.4</v>
      </c>
      <c r="P62" s="11">
        <v>2.6</v>
      </c>
      <c r="Q62" s="11">
        <v>0</v>
      </c>
      <c r="R62" s="11">
        <v>0</v>
      </c>
      <c r="S62" s="11">
        <v>4.5999999999999996</v>
      </c>
      <c r="T62" s="11">
        <v>0.4</v>
      </c>
      <c r="U62" s="11">
        <v>10.6</v>
      </c>
      <c r="V62" s="11">
        <v>0</v>
      </c>
      <c r="W62" s="11">
        <v>0</v>
      </c>
      <c r="X62" s="11">
        <v>19.8</v>
      </c>
      <c r="Y62" s="11">
        <v>0.4</v>
      </c>
      <c r="Z62" s="11">
        <v>0</v>
      </c>
      <c r="AA62" s="11">
        <v>0.2</v>
      </c>
      <c r="AB62" s="11">
        <v>56.2</v>
      </c>
      <c r="AC62" s="11">
        <v>29.2</v>
      </c>
      <c r="AD62" s="11">
        <v>0.6</v>
      </c>
      <c r="AE62" s="11">
        <v>0.6</v>
      </c>
      <c r="AF62" s="11">
        <v>6.6</v>
      </c>
      <c r="AG62" s="116">
        <f t="shared" si="9"/>
        <v>233.19999999999996</v>
      </c>
      <c r="AH62" s="118">
        <f t="shared" si="10"/>
        <v>66.400000000000006</v>
      </c>
      <c r="AI62" s="56">
        <f t="shared" si="11"/>
        <v>15</v>
      </c>
    </row>
    <row r="63" spans="1:38" s="21" customFormat="1" x14ac:dyDescent="0.2">
      <c r="A63" s="123" t="s">
        <v>240</v>
      </c>
      <c r="B63" s="11">
        <v>0</v>
      </c>
      <c r="C63" s="11">
        <v>4.2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 t="s">
        <v>197</v>
      </c>
      <c r="N63" s="11">
        <v>0</v>
      </c>
      <c r="O63" s="11">
        <v>6.8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0.6</v>
      </c>
      <c r="V63" s="11">
        <v>14.4</v>
      </c>
      <c r="W63" s="11">
        <v>0.2</v>
      </c>
      <c r="X63" s="11">
        <v>7.4</v>
      </c>
      <c r="Y63" s="11">
        <v>0</v>
      </c>
      <c r="Z63" s="11">
        <v>6.8</v>
      </c>
      <c r="AA63" s="11">
        <v>0.2</v>
      </c>
      <c r="AB63" s="11">
        <v>7</v>
      </c>
      <c r="AC63" s="11">
        <v>0</v>
      </c>
      <c r="AD63" s="11">
        <v>0</v>
      </c>
      <c r="AE63" s="11">
        <v>3.6</v>
      </c>
      <c r="AF63" s="11">
        <v>0</v>
      </c>
      <c r="AG63" s="116">
        <f t="shared" si="9"/>
        <v>51.2</v>
      </c>
      <c r="AH63" s="118">
        <f t="shared" si="10"/>
        <v>14.4</v>
      </c>
      <c r="AI63" s="56">
        <f t="shared" si="11"/>
        <v>20</v>
      </c>
      <c r="AJ63" s="120"/>
    </row>
    <row r="64" spans="1:38" s="119" customFormat="1" x14ac:dyDescent="0.2">
      <c r="A64" s="123" t="s">
        <v>15</v>
      </c>
      <c r="B64" s="11">
        <v>0</v>
      </c>
      <c r="C64" s="11">
        <v>32.200000000000003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24.4</v>
      </c>
      <c r="P64" s="11">
        <v>29.2</v>
      </c>
      <c r="Q64" s="11">
        <v>0</v>
      </c>
      <c r="R64" s="11">
        <v>0</v>
      </c>
      <c r="S64" s="11">
        <v>17</v>
      </c>
      <c r="T64" s="11">
        <v>28.8</v>
      </c>
      <c r="U64" s="11">
        <v>18.8</v>
      </c>
      <c r="V64" s="11">
        <v>5.2</v>
      </c>
      <c r="W64" s="11">
        <v>0</v>
      </c>
      <c r="X64" s="11">
        <v>3.6</v>
      </c>
      <c r="Y64" s="11">
        <v>0.2</v>
      </c>
      <c r="Z64" s="11">
        <v>0</v>
      </c>
      <c r="AA64" s="11">
        <v>2</v>
      </c>
      <c r="AB64" s="11">
        <v>3</v>
      </c>
      <c r="AC64" s="11">
        <v>2.6</v>
      </c>
      <c r="AD64" s="11">
        <v>0</v>
      </c>
      <c r="AE64" s="11">
        <v>0</v>
      </c>
      <c r="AF64" s="11">
        <v>0.6</v>
      </c>
      <c r="AG64" s="116">
        <f t="shared" si="9"/>
        <v>167.59999999999997</v>
      </c>
      <c r="AH64" s="118">
        <f t="shared" si="10"/>
        <v>32.200000000000003</v>
      </c>
      <c r="AI64" s="56">
        <f t="shared" si="11"/>
        <v>18</v>
      </c>
      <c r="AL64" s="119" t="s">
        <v>35</v>
      </c>
    </row>
    <row r="65" spans="1:81" s="21" customFormat="1" x14ac:dyDescent="0.2">
      <c r="A65" s="123" t="s">
        <v>241</v>
      </c>
      <c r="B65" s="11">
        <v>0</v>
      </c>
      <c r="C65" s="11">
        <v>0</v>
      </c>
      <c r="D65" s="11">
        <v>5.8</v>
      </c>
      <c r="E65" s="11">
        <v>20.399999999999999</v>
      </c>
      <c r="F65" s="11">
        <v>0.2</v>
      </c>
      <c r="G65" s="11">
        <v>50.8</v>
      </c>
      <c r="H65" s="11">
        <v>25.4</v>
      </c>
      <c r="I65" s="11">
        <v>0</v>
      </c>
      <c r="J65" s="11">
        <v>0</v>
      </c>
      <c r="K65" s="11">
        <v>0.2</v>
      </c>
      <c r="L65" s="11">
        <v>29.2</v>
      </c>
      <c r="M65" s="11">
        <v>3.4</v>
      </c>
      <c r="N65" s="11">
        <v>3.6</v>
      </c>
      <c r="O65" s="11">
        <v>4.2</v>
      </c>
      <c r="P65" s="11">
        <v>0</v>
      </c>
      <c r="Q65" s="11">
        <v>0</v>
      </c>
      <c r="R65" s="11">
        <v>6.6</v>
      </c>
      <c r="S65" s="11">
        <v>1.8</v>
      </c>
      <c r="T65" s="11">
        <v>13.6</v>
      </c>
      <c r="U65" s="11">
        <v>6.2</v>
      </c>
      <c r="V65" s="11">
        <v>0.2</v>
      </c>
      <c r="W65" s="11">
        <v>0</v>
      </c>
      <c r="X65" s="11">
        <v>0.4</v>
      </c>
      <c r="Y65" s="11">
        <v>0</v>
      </c>
      <c r="Z65" s="11">
        <v>0</v>
      </c>
      <c r="AA65" s="11">
        <v>0</v>
      </c>
      <c r="AB65" s="11">
        <v>9.4</v>
      </c>
      <c r="AC65" s="11">
        <v>0</v>
      </c>
      <c r="AD65" s="11">
        <v>23.4</v>
      </c>
      <c r="AE65" s="11">
        <v>0.2</v>
      </c>
      <c r="AF65" s="11">
        <v>58.8</v>
      </c>
      <c r="AG65" s="116">
        <f t="shared" si="9"/>
        <v>263.79999999999995</v>
      </c>
      <c r="AH65" s="118">
        <f t="shared" si="10"/>
        <v>58.8</v>
      </c>
      <c r="AI65" s="56">
        <f t="shared" si="11"/>
        <v>11</v>
      </c>
      <c r="AL65" s="120" t="s">
        <v>35</v>
      </c>
    </row>
    <row r="66" spans="1:81" s="21" customFormat="1" x14ac:dyDescent="0.2">
      <c r="A66" s="123" t="s">
        <v>242</v>
      </c>
      <c r="B66" s="11">
        <v>0.2</v>
      </c>
      <c r="C66" s="11">
        <v>0</v>
      </c>
      <c r="D66" s="11">
        <v>6.6</v>
      </c>
      <c r="E66" s="11">
        <v>8.1999999999999993</v>
      </c>
      <c r="F66" s="11">
        <v>0.2</v>
      </c>
      <c r="G66" s="11">
        <v>0.6</v>
      </c>
      <c r="H66" s="11">
        <v>0</v>
      </c>
      <c r="I66" s="11">
        <v>3</v>
      </c>
      <c r="J66" s="11">
        <v>0</v>
      </c>
      <c r="K66" s="11">
        <v>1.8</v>
      </c>
      <c r="L66" s="11">
        <v>45.2</v>
      </c>
      <c r="M66" s="11">
        <v>2.4</v>
      </c>
      <c r="N66" s="11">
        <v>6.4</v>
      </c>
      <c r="O66" s="11">
        <v>1</v>
      </c>
      <c r="P66" s="11">
        <v>0</v>
      </c>
      <c r="Q66" s="11">
        <v>0</v>
      </c>
      <c r="R66" s="11" t="s">
        <v>197</v>
      </c>
      <c r="S66" s="11" t="s">
        <v>197</v>
      </c>
      <c r="T66" s="11" t="s">
        <v>197</v>
      </c>
      <c r="U66" s="11" t="s">
        <v>197</v>
      </c>
      <c r="V66" s="11" t="s">
        <v>197</v>
      </c>
      <c r="W66" s="11" t="s">
        <v>197</v>
      </c>
      <c r="X66" s="11" t="s">
        <v>197</v>
      </c>
      <c r="Y66" s="11" t="s">
        <v>197</v>
      </c>
      <c r="Z66" s="11" t="s">
        <v>197</v>
      </c>
      <c r="AA66" s="11" t="s">
        <v>197</v>
      </c>
      <c r="AB66" s="11" t="s">
        <v>197</v>
      </c>
      <c r="AC66" s="11" t="s">
        <v>197</v>
      </c>
      <c r="AD66" s="11" t="s">
        <v>197</v>
      </c>
      <c r="AE66" s="11" t="s">
        <v>197</v>
      </c>
      <c r="AF66" s="11" t="s">
        <v>197</v>
      </c>
      <c r="AG66" s="116">
        <f t="shared" si="9"/>
        <v>75.600000000000009</v>
      </c>
      <c r="AH66" s="118">
        <f t="shared" si="10"/>
        <v>45.2</v>
      </c>
      <c r="AI66" s="56">
        <f t="shared" si="11"/>
        <v>5</v>
      </c>
      <c r="AK66" s="120" t="s">
        <v>35</v>
      </c>
    </row>
    <row r="67" spans="1:81" s="21" customFormat="1" x14ac:dyDescent="0.2">
      <c r="A67" s="123" t="s">
        <v>18</v>
      </c>
      <c r="B67" s="11">
        <v>0</v>
      </c>
      <c r="C67" s="11">
        <v>1</v>
      </c>
      <c r="D67" s="11">
        <v>0</v>
      </c>
      <c r="E67" s="11">
        <v>3</v>
      </c>
      <c r="F67" s="11">
        <v>0.2</v>
      </c>
      <c r="G67" s="11">
        <v>1</v>
      </c>
      <c r="H67" s="11">
        <v>0</v>
      </c>
      <c r="I67" s="11">
        <v>0</v>
      </c>
      <c r="J67" s="11">
        <v>0</v>
      </c>
      <c r="K67" s="11">
        <v>0</v>
      </c>
      <c r="L67" s="11">
        <v>5.2</v>
      </c>
      <c r="M67" s="11">
        <v>3.6</v>
      </c>
      <c r="N67" s="11">
        <v>7.8</v>
      </c>
      <c r="O67" s="11">
        <v>9.1999999999999993</v>
      </c>
      <c r="P67" s="11">
        <v>0</v>
      </c>
      <c r="Q67" s="11">
        <v>0</v>
      </c>
      <c r="R67" s="11">
        <v>16.8</v>
      </c>
      <c r="S67" s="11">
        <v>9.6</v>
      </c>
      <c r="T67" s="11">
        <v>17.2</v>
      </c>
      <c r="U67" s="11">
        <v>0</v>
      </c>
      <c r="V67" s="11">
        <v>1.4</v>
      </c>
      <c r="W67" s="11">
        <v>0</v>
      </c>
      <c r="X67" s="11">
        <v>0</v>
      </c>
      <c r="Y67" s="11">
        <v>0</v>
      </c>
      <c r="Z67" s="11">
        <v>0</v>
      </c>
      <c r="AA67" s="11">
        <v>1.8</v>
      </c>
      <c r="AB67" s="11">
        <v>30.6</v>
      </c>
      <c r="AC67" s="11">
        <v>0</v>
      </c>
      <c r="AD67" s="11">
        <v>0</v>
      </c>
      <c r="AE67" s="11">
        <v>10.8</v>
      </c>
      <c r="AF67" s="11">
        <v>44.6</v>
      </c>
      <c r="AG67" s="116">
        <f t="shared" si="9"/>
        <v>163.80000000000001</v>
      </c>
      <c r="AH67" s="118">
        <f t="shared" si="10"/>
        <v>44.6</v>
      </c>
      <c r="AI67" s="56">
        <f t="shared" si="11"/>
        <v>15</v>
      </c>
      <c r="AK67" s="120"/>
    </row>
    <row r="68" spans="1:81" s="21" customFormat="1" hidden="1" x14ac:dyDescent="0.2">
      <c r="A68" s="123" t="s">
        <v>243</v>
      </c>
      <c r="B68" s="11" t="s">
        <v>197</v>
      </c>
      <c r="C68" s="11" t="s">
        <v>197</v>
      </c>
      <c r="D68" s="11" t="s">
        <v>197</v>
      </c>
      <c r="E68" s="11" t="s">
        <v>197</v>
      </c>
      <c r="F68" s="11" t="s">
        <v>197</v>
      </c>
      <c r="G68" s="11" t="s">
        <v>197</v>
      </c>
      <c r="H68" s="11" t="s">
        <v>197</v>
      </c>
      <c r="I68" s="11" t="s">
        <v>197</v>
      </c>
      <c r="J68" s="11" t="s">
        <v>197</v>
      </c>
      <c r="K68" s="11" t="s">
        <v>197</v>
      </c>
      <c r="L68" s="11" t="s">
        <v>197</v>
      </c>
      <c r="M68" s="11" t="s">
        <v>197</v>
      </c>
      <c r="N68" s="11" t="s">
        <v>197</v>
      </c>
      <c r="O68" s="11" t="s">
        <v>197</v>
      </c>
      <c r="P68" s="11" t="s">
        <v>197</v>
      </c>
      <c r="Q68" s="11" t="s">
        <v>197</v>
      </c>
      <c r="R68" s="11" t="s">
        <v>197</v>
      </c>
      <c r="S68" s="11" t="s">
        <v>197</v>
      </c>
      <c r="T68" s="11" t="s">
        <v>197</v>
      </c>
      <c r="U68" s="11" t="s">
        <v>197</v>
      </c>
      <c r="V68" s="11" t="s">
        <v>197</v>
      </c>
      <c r="W68" s="11" t="s">
        <v>197</v>
      </c>
      <c r="X68" s="11" t="s">
        <v>197</v>
      </c>
      <c r="Y68" s="11" t="s">
        <v>197</v>
      </c>
      <c r="Z68" s="11" t="s">
        <v>197</v>
      </c>
      <c r="AA68" s="11" t="s">
        <v>197</v>
      </c>
      <c r="AB68" s="11" t="s">
        <v>197</v>
      </c>
      <c r="AC68" s="11" t="s">
        <v>197</v>
      </c>
      <c r="AD68" s="11" t="s">
        <v>197</v>
      </c>
      <c r="AE68" s="11" t="s">
        <v>197</v>
      </c>
      <c r="AF68" s="11" t="s">
        <v>197</v>
      </c>
      <c r="AG68" s="11" t="s">
        <v>197</v>
      </c>
      <c r="AH68" s="11" t="s">
        <v>197</v>
      </c>
      <c r="AI68" s="11" t="s">
        <v>197</v>
      </c>
      <c r="AK68" s="120"/>
    </row>
    <row r="69" spans="1:81" s="21" customFormat="1" x14ac:dyDescent="0.2">
      <c r="A69" s="123" t="s">
        <v>244</v>
      </c>
      <c r="B69" s="11">
        <v>17.2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37.4</v>
      </c>
      <c r="N69" s="11">
        <v>0</v>
      </c>
      <c r="O69" s="11">
        <v>0</v>
      </c>
      <c r="P69" s="11">
        <v>0</v>
      </c>
      <c r="Q69" s="11">
        <v>7.6</v>
      </c>
      <c r="R69" s="11">
        <v>0.4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1.2</v>
      </c>
      <c r="AC69" s="11">
        <v>0</v>
      </c>
      <c r="AD69" s="11">
        <v>0</v>
      </c>
      <c r="AE69" s="11">
        <v>0</v>
      </c>
      <c r="AF69" s="11">
        <v>0</v>
      </c>
      <c r="AG69" s="116">
        <f t="shared" si="9"/>
        <v>63.8</v>
      </c>
      <c r="AH69" s="118">
        <f t="shared" si="10"/>
        <v>37.4</v>
      </c>
      <c r="AI69" s="56">
        <f t="shared" si="11"/>
        <v>26</v>
      </c>
      <c r="AK69" s="120"/>
    </row>
    <row r="70" spans="1:81" x14ac:dyDescent="0.2">
      <c r="A70" s="124" t="s">
        <v>245</v>
      </c>
      <c r="B70" s="11">
        <v>0</v>
      </c>
      <c r="C70" s="11">
        <v>0</v>
      </c>
      <c r="D70" s="11">
        <v>16.899999999999999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9.8000000000000007</v>
      </c>
      <c r="L70" s="11">
        <v>0</v>
      </c>
      <c r="M70" s="11">
        <v>0</v>
      </c>
      <c r="N70" s="11">
        <v>3.9</v>
      </c>
      <c r="O70" s="11">
        <v>0.1</v>
      </c>
      <c r="P70" s="11">
        <v>3.3</v>
      </c>
      <c r="Q70" s="11">
        <v>0</v>
      </c>
      <c r="R70" s="11">
        <v>0</v>
      </c>
      <c r="S70" s="11">
        <v>19.600000000000001</v>
      </c>
      <c r="T70" s="11">
        <v>57.6</v>
      </c>
      <c r="U70" s="11">
        <v>7.5</v>
      </c>
      <c r="V70" s="11">
        <v>0</v>
      </c>
      <c r="W70" s="11">
        <v>2.7</v>
      </c>
      <c r="X70" s="11">
        <v>8.3000000000000007</v>
      </c>
      <c r="Y70" s="11">
        <v>0</v>
      </c>
      <c r="Z70" s="11">
        <v>0</v>
      </c>
      <c r="AA70" s="11">
        <v>0</v>
      </c>
      <c r="AB70" s="11">
        <v>4.7</v>
      </c>
      <c r="AC70" s="11">
        <v>28.2</v>
      </c>
      <c r="AD70" s="11">
        <v>0.1</v>
      </c>
      <c r="AE70" s="11">
        <v>0</v>
      </c>
      <c r="AF70" s="11">
        <v>2.1</v>
      </c>
      <c r="AG70" s="116">
        <f t="shared" si="9"/>
        <v>164.79999999999998</v>
      </c>
      <c r="AH70" s="118">
        <f t="shared" si="10"/>
        <v>57.6</v>
      </c>
      <c r="AI70" s="56">
        <f t="shared" si="11"/>
        <v>17</v>
      </c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</row>
    <row r="71" spans="1:81" x14ac:dyDescent="0.2">
      <c r="A71" s="124" t="s">
        <v>246</v>
      </c>
      <c r="B71" s="11">
        <v>0</v>
      </c>
      <c r="C71" s="11">
        <v>0</v>
      </c>
      <c r="D71" s="11">
        <v>5.3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31.9</v>
      </c>
      <c r="O71" s="11">
        <v>1.2</v>
      </c>
      <c r="P71" s="11">
        <v>0</v>
      </c>
      <c r="Q71" s="11">
        <v>0</v>
      </c>
      <c r="R71" s="11">
        <v>0</v>
      </c>
      <c r="S71" s="11">
        <v>5.5</v>
      </c>
      <c r="T71" s="11">
        <v>25.5</v>
      </c>
      <c r="U71" s="11">
        <v>6.6</v>
      </c>
      <c r="V71" s="11">
        <v>0</v>
      </c>
      <c r="W71" s="11">
        <v>1.5</v>
      </c>
      <c r="X71" s="11">
        <v>3.5</v>
      </c>
      <c r="Y71" s="11">
        <v>0.1</v>
      </c>
      <c r="Z71" s="11">
        <v>0</v>
      </c>
      <c r="AA71" s="11">
        <v>0.1</v>
      </c>
      <c r="AB71" s="11">
        <v>3</v>
      </c>
      <c r="AC71" s="11">
        <v>1</v>
      </c>
      <c r="AD71" s="11">
        <v>0</v>
      </c>
      <c r="AE71" s="11">
        <v>0</v>
      </c>
      <c r="AF71" s="11">
        <v>0</v>
      </c>
      <c r="AG71" s="116">
        <f t="shared" si="9"/>
        <v>85.199999999999989</v>
      </c>
      <c r="AH71" s="118">
        <f t="shared" si="10"/>
        <v>31.9</v>
      </c>
      <c r="AI71" s="56">
        <f t="shared" si="11"/>
        <v>19</v>
      </c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</row>
    <row r="72" spans="1:81" x14ac:dyDescent="0.2">
      <c r="A72" s="124" t="s">
        <v>247</v>
      </c>
      <c r="B72" s="11">
        <v>0</v>
      </c>
      <c r="C72" s="11">
        <v>6.5</v>
      </c>
      <c r="D72" s="11">
        <v>1.8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0.7</v>
      </c>
      <c r="L72" s="11">
        <v>8.8000000000000007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2.1</v>
      </c>
      <c r="S72" s="11">
        <v>3.6</v>
      </c>
      <c r="T72" s="11">
        <v>10</v>
      </c>
      <c r="U72" s="11">
        <v>1</v>
      </c>
      <c r="V72" s="11">
        <v>0.1</v>
      </c>
      <c r="W72" s="11">
        <v>1.5</v>
      </c>
      <c r="X72" s="11">
        <v>1.6</v>
      </c>
      <c r="Y72" s="11">
        <v>0</v>
      </c>
      <c r="Z72" s="11">
        <v>12.2</v>
      </c>
      <c r="AA72" s="11">
        <v>0</v>
      </c>
      <c r="AB72" s="11">
        <v>3.4</v>
      </c>
      <c r="AC72" s="11">
        <v>9.1999999999999993</v>
      </c>
      <c r="AD72" s="11">
        <v>0</v>
      </c>
      <c r="AE72" s="11">
        <v>8.5</v>
      </c>
      <c r="AF72" s="11">
        <v>0</v>
      </c>
      <c r="AG72" s="116">
        <f t="shared" si="9"/>
        <v>71</v>
      </c>
      <c r="AH72" s="118">
        <f t="shared" si="10"/>
        <v>12.2</v>
      </c>
      <c r="AI72" s="56">
        <f t="shared" si="11"/>
        <v>16</v>
      </c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</row>
    <row r="73" spans="1:81" x14ac:dyDescent="0.2">
      <c r="A73" s="121" t="s">
        <v>248</v>
      </c>
      <c r="B73" s="11">
        <v>0</v>
      </c>
      <c r="C73" s="11">
        <v>0</v>
      </c>
      <c r="D73" s="11">
        <v>3.3</v>
      </c>
      <c r="E73" s="11">
        <v>0.1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10.199999999999999</v>
      </c>
      <c r="L73" s="11">
        <v>2.2999999999999998</v>
      </c>
      <c r="M73" s="11">
        <v>0</v>
      </c>
      <c r="N73" s="11">
        <v>1.5</v>
      </c>
      <c r="O73" s="11">
        <v>0.1</v>
      </c>
      <c r="P73" s="11">
        <v>0</v>
      </c>
      <c r="Q73" s="11">
        <v>0</v>
      </c>
      <c r="R73" s="11">
        <v>0</v>
      </c>
      <c r="S73" s="11">
        <v>0.9</v>
      </c>
      <c r="T73" s="11">
        <v>4.8</v>
      </c>
      <c r="U73" s="11">
        <v>0.3</v>
      </c>
      <c r="V73" s="11">
        <v>0</v>
      </c>
      <c r="W73" s="11">
        <v>0</v>
      </c>
      <c r="X73" s="11">
        <v>1.6</v>
      </c>
      <c r="Y73" s="11">
        <v>15.1</v>
      </c>
      <c r="Z73" s="11">
        <v>9.1999999999999993</v>
      </c>
      <c r="AA73" s="11">
        <v>3.2</v>
      </c>
      <c r="AB73" s="11">
        <v>4.5999999999999996</v>
      </c>
      <c r="AC73" s="11">
        <v>2.5</v>
      </c>
      <c r="AD73" s="11">
        <v>0.1</v>
      </c>
      <c r="AE73" s="11">
        <v>2.1</v>
      </c>
      <c r="AF73" s="11">
        <v>0</v>
      </c>
      <c r="AG73" s="116">
        <f t="shared" si="9"/>
        <v>61.900000000000013</v>
      </c>
      <c r="AH73" s="118">
        <f t="shared" si="10"/>
        <v>15.1</v>
      </c>
      <c r="AI73" s="56">
        <f t="shared" si="11"/>
        <v>14</v>
      </c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</row>
    <row r="74" spans="1:81" x14ac:dyDescent="0.2">
      <c r="A74" s="132" t="s">
        <v>257</v>
      </c>
      <c r="B74" s="11">
        <v>0</v>
      </c>
      <c r="C74" s="11">
        <v>7</v>
      </c>
      <c r="D74" s="11">
        <v>0.2</v>
      </c>
      <c r="E74" s="11">
        <v>0.2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4</v>
      </c>
      <c r="U74" s="11">
        <v>0</v>
      </c>
      <c r="V74" s="11">
        <v>5.8</v>
      </c>
      <c r="W74" s="11">
        <v>0</v>
      </c>
      <c r="X74" s="11">
        <v>0.8</v>
      </c>
      <c r="Y74" s="11">
        <v>0</v>
      </c>
      <c r="Z74" s="11">
        <v>0</v>
      </c>
      <c r="AA74" s="11">
        <v>7.8</v>
      </c>
      <c r="AB74" s="11">
        <v>0.2</v>
      </c>
      <c r="AC74" s="11">
        <v>0</v>
      </c>
      <c r="AD74" s="11">
        <v>0.2</v>
      </c>
      <c r="AE74" s="11">
        <v>0</v>
      </c>
      <c r="AF74" s="11">
        <v>6</v>
      </c>
      <c r="AG74" s="116">
        <f t="shared" si="9"/>
        <v>32.200000000000003</v>
      </c>
      <c r="AH74" s="118">
        <f t="shared" si="10"/>
        <v>7.8</v>
      </c>
      <c r="AI74" s="56">
        <f t="shared" si="11"/>
        <v>21</v>
      </c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</row>
    <row r="75" spans="1:81" s="5" customFormat="1" ht="17.100000000000001" customHeight="1" x14ac:dyDescent="0.2">
      <c r="A75" s="49" t="s">
        <v>24</v>
      </c>
      <c r="B75" s="113">
        <f>MAX(B4:B73)</f>
        <v>25</v>
      </c>
      <c r="C75" s="113">
        <f t="shared" ref="C75:AH75" si="12">MAX(C4:C73)</f>
        <v>66.400000000000006</v>
      </c>
      <c r="D75" s="113">
        <f t="shared" si="12"/>
        <v>42</v>
      </c>
      <c r="E75" s="113">
        <f t="shared" si="12"/>
        <v>60.000000000000007</v>
      </c>
      <c r="F75" s="113">
        <f t="shared" si="12"/>
        <v>51.8</v>
      </c>
      <c r="G75" s="113">
        <f t="shared" si="12"/>
        <v>50.8</v>
      </c>
      <c r="H75" s="113">
        <f t="shared" si="12"/>
        <v>67</v>
      </c>
      <c r="I75" s="113">
        <f t="shared" si="12"/>
        <v>8.8000000000000007</v>
      </c>
      <c r="J75" s="113">
        <f t="shared" si="12"/>
        <v>13</v>
      </c>
      <c r="K75" s="113">
        <f t="shared" si="12"/>
        <v>39.6</v>
      </c>
      <c r="L75" s="113">
        <f t="shared" si="12"/>
        <v>45.2</v>
      </c>
      <c r="M75" s="113">
        <f t="shared" si="12"/>
        <v>47.6</v>
      </c>
      <c r="N75" s="113">
        <f t="shared" si="12"/>
        <v>54.4</v>
      </c>
      <c r="O75" s="113">
        <f t="shared" si="12"/>
        <v>24.4</v>
      </c>
      <c r="P75" s="113">
        <f t="shared" si="12"/>
        <v>45.6</v>
      </c>
      <c r="Q75" s="113">
        <f t="shared" si="12"/>
        <v>15.2</v>
      </c>
      <c r="R75" s="113">
        <f t="shared" si="12"/>
        <v>40.4</v>
      </c>
      <c r="S75" s="113">
        <f t="shared" si="12"/>
        <v>66</v>
      </c>
      <c r="T75" s="113">
        <f t="shared" si="12"/>
        <v>57.6</v>
      </c>
      <c r="U75" s="113">
        <f t="shared" si="12"/>
        <v>62.2</v>
      </c>
      <c r="V75" s="113">
        <f t="shared" si="12"/>
        <v>44.2</v>
      </c>
      <c r="W75" s="113">
        <f t="shared" si="12"/>
        <v>23.199999999999996</v>
      </c>
      <c r="X75" s="113">
        <f t="shared" si="12"/>
        <v>31.4</v>
      </c>
      <c r="Y75" s="113">
        <f t="shared" si="12"/>
        <v>24</v>
      </c>
      <c r="Z75" s="113">
        <f t="shared" si="12"/>
        <v>31.4</v>
      </c>
      <c r="AA75" s="113">
        <f t="shared" si="12"/>
        <v>36</v>
      </c>
      <c r="AB75" s="113">
        <f t="shared" si="12"/>
        <v>66.8</v>
      </c>
      <c r="AC75" s="113">
        <f t="shared" si="12"/>
        <v>49.400000000000006</v>
      </c>
      <c r="AD75" s="113">
        <f t="shared" si="12"/>
        <v>23.4</v>
      </c>
      <c r="AE75" s="113">
        <f t="shared" si="12"/>
        <v>33</v>
      </c>
      <c r="AF75" s="113">
        <f t="shared" si="12"/>
        <v>58.8</v>
      </c>
      <c r="AG75" s="135">
        <f t="shared" si="12"/>
        <v>370.99999999999994</v>
      </c>
      <c r="AH75" s="136">
        <f t="shared" si="12"/>
        <v>67</v>
      </c>
      <c r="AI75" s="109"/>
    </row>
    <row r="76" spans="1:81" x14ac:dyDescent="0.2">
      <c r="A76" s="107" t="s">
        <v>229</v>
      </c>
      <c r="B76" s="39"/>
      <c r="C76" s="39"/>
      <c r="D76" s="39"/>
      <c r="E76" s="39"/>
      <c r="F76" s="39"/>
      <c r="G76" s="39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45"/>
      <c r="AE76" s="50"/>
      <c r="AF76" s="50"/>
      <c r="AG76" s="43"/>
      <c r="AH76" s="46"/>
      <c r="AI76" s="44"/>
    </row>
    <row r="77" spans="1:81" x14ac:dyDescent="0.2">
      <c r="A77" s="108" t="s">
        <v>230</v>
      </c>
      <c r="B77" s="40"/>
      <c r="C77" s="40"/>
      <c r="D77" s="40"/>
      <c r="E77" s="40"/>
      <c r="F77" s="40"/>
      <c r="G77" s="40"/>
      <c r="H77" s="40"/>
      <c r="I77" s="40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9"/>
      <c r="U77" s="99"/>
      <c r="V77" s="99"/>
      <c r="W77" s="99"/>
      <c r="X77" s="99"/>
      <c r="Y77" s="97"/>
      <c r="Z77" s="97"/>
      <c r="AA77" s="97"/>
      <c r="AB77" s="97"/>
      <c r="AC77" s="97"/>
      <c r="AD77" s="97"/>
      <c r="AE77" s="97"/>
      <c r="AF77" s="97"/>
      <c r="AG77" s="43"/>
      <c r="AH77" s="97"/>
      <c r="AI77" s="44"/>
    </row>
    <row r="78" spans="1:81" x14ac:dyDescent="0.2">
      <c r="A78" s="106" t="s">
        <v>227</v>
      </c>
      <c r="B78" s="97"/>
      <c r="C78" s="137" t="s">
        <v>250</v>
      </c>
      <c r="D78" s="137"/>
      <c r="E78" s="137"/>
      <c r="F78" s="137"/>
      <c r="G78" s="137"/>
      <c r="H78" s="137"/>
      <c r="I78" s="137"/>
      <c r="J78" s="98"/>
      <c r="K78" s="98"/>
      <c r="L78" s="98"/>
      <c r="M78" s="98"/>
      <c r="N78" s="98"/>
      <c r="O78" s="98"/>
      <c r="P78" s="98"/>
      <c r="Q78" s="97"/>
      <c r="R78" s="97"/>
      <c r="S78" s="97"/>
      <c r="T78" s="100"/>
      <c r="U78" s="100"/>
      <c r="V78" s="100"/>
      <c r="W78" s="100"/>
      <c r="X78" s="100"/>
      <c r="Y78" s="97"/>
      <c r="Z78" s="97"/>
      <c r="AA78" s="97"/>
      <c r="AB78" s="97"/>
      <c r="AC78" s="97"/>
      <c r="AD78" s="45"/>
      <c r="AE78" s="45"/>
      <c r="AF78" s="45"/>
      <c r="AG78" s="43"/>
      <c r="AH78" s="97"/>
      <c r="AI78" s="42"/>
    </row>
    <row r="79" spans="1:81" x14ac:dyDescent="0.2">
      <c r="A79" s="133" t="s">
        <v>258</v>
      </c>
      <c r="B79" s="134"/>
      <c r="C79" s="131"/>
      <c r="D79" s="131"/>
      <c r="E79" s="131"/>
      <c r="F79" s="131"/>
      <c r="G79" s="131"/>
      <c r="H79" s="131"/>
      <c r="I79" s="131"/>
      <c r="J79" s="98"/>
      <c r="K79" s="98"/>
      <c r="L79" s="98"/>
      <c r="M79" s="98"/>
      <c r="N79" s="98"/>
      <c r="O79" s="98"/>
      <c r="P79" s="98"/>
      <c r="Q79" s="97"/>
      <c r="R79" s="97"/>
      <c r="S79" s="97"/>
      <c r="T79" s="100"/>
      <c r="U79" s="100"/>
      <c r="V79" s="100"/>
      <c r="W79" s="100"/>
      <c r="X79" s="100"/>
      <c r="Y79" s="97"/>
      <c r="Z79" s="97"/>
      <c r="AA79" s="97"/>
      <c r="AB79" s="97"/>
      <c r="AC79" s="97"/>
      <c r="AD79" s="45"/>
      <c r="AE79" s="45"/>
      <c r="AF79" s="45"/>
      <c r="AG79" s="43"/>
      <c r="AH79" s="97"/>
      <c r="AI79" s="42"/>
    </row>
    <row r="80" spans="1:81" x14ac:dyDescent="0.2">
      <c r="A80" s="106" t="s">
        <v>228</v>
      </c>
      <c r="B80" s="39"/>
      <c r="C80" s="137" t="s">
        <v>251</v>
      </c>
      <c r="D80" s="137"/>
      <c r="E80" s="137"/>
      <c r="F80" s="137"/>
      <c r="G80" s="137"/>
      <c r="H80" s="137"/>
      <c r="I80" s="137"/>
      <c r="J80" s="39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45"/>
      <c r="AE80" s="45"/>
      <c r="AF80" s="45"/>
      <c r="AG80" s="43"/>
      <c r="AH80" s="98"/>
      <c r="AI80" s="42"/>
    </row>
    <row r="81" spans="1:37" x14ac:dyDescent="0.2">
      <c r="A81" s="41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45"/>
      <c r="AF81" s="45"/>
      <c r="AG81" s="43"/>
      <c r="AH81" s="46"/>
      <c r="AI81" s="54"/>
    </row>
    <row r="82" spans="1:37" x14ac:dyDescent="0.2">
      <c r="A82" s="41"/>
      <c r="B82" s="97"/>
      <c r="C82" s="97"/>
      <c r="D82" s="97"/>
      <c r="E82" s="97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46"/>
      <c r="AF82" s="46"/>
      <c r="AG82" s="43"/>
      <c r="AH82" s="46"/>
      <c r="AI82" s="54"/>
      <c r="AK82" t="s">
        <v>35</v>
      </c>
    </row>
    <row r="83" spans="1:37" ht="13.5" thickBot="1" x14ac:dyDescent="0.25">
      <c r="A83" s="127"/>
      <c r="B83" s="52"/>
      <c r="C83" s="52"/>
      <c r="D83" s="52"/>
      <c r="E83" s="52"/>
      <c r="F83" s="52"/>
      <c r="G83" s="52" t="s">
        <v>35</v>
      </c>
      <c r="H83" s="52"/>
      <c r="I83" s="52"/>
      <c r="J83" s="52"/>
      <c r="K83" s="52"/>
      <c r="L83" s="52" t="s">
        <v>35</v>
      </c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3"/>
      <c r="AH83" s="55"/>
      <c r="AI83" s="47" t="s">
        <v>35</v>
      </c>
    </row>
    <row r="86" spans="1:37" x14ac:dyDescent="0.2">
      <c r="G86" s="2" t="s">
        <v>35</v>
      </c>
    </row>
    <row r="87" spans="1:37" x14ac:dyDescent="0.2">
      <c r="B87" s="129"/>
      <c r="Q87" s="2" t="s">
        <v>35</v>
      </c>
      <c r="T87" s="2" t="s">
        <v>35</v>
      </c>
      <c r="V87" s="2" t="s">
        <v>35</v>
      </c>
      <c r="X87" s="2" t="s">
        <v>35</v>
      </c>
      <c r="Z87" s="2" t="s">
        <v>35</v>
      </c>
      <c r="AJ87" t="s">
        <v>35</v>
      </c>
    </row>
    <row r="88" spans="1:37" x14ac:dyDescent="0.2">
      <c r="B88" s="129"/>
      <c r="J88" s="2" t="s">
        <v>35</v>
      </c>
      <c r="M88" s="2" t="s">
        <v>35</v>
      </c>
      <c r="P88" s="2" t="s">
        <v>35</v>
      </c>
      <c r="Q88" s="2" t="s">
        <v>35</v>
      </c>
      <c r="R88" s="2" t="s">
        <v>35</v>
      </c>
      <c r="S88" s="2" t="s">
        <v>35</v>
      </c>
      <c r="T88" s="2" t="s">
        <v>35</v>
      </c>
      <c r="W88" s="2" t="s">
        <v>35</v>
      </c>
      <c r="X88" s="2" t="s">
        <v>35</v>
      </c>
      <c r="Z88" s="2" t="s">
        <v>35</v>
      </c>
      <c r="AB88" s="2" t="s">
        <v>35</v>
      </c>
    </row>
    <row r="89" spans="1:37" x14ac:dyDescent="0.2">
      <c r="Q89" s="2" t="s">
        <v>35</v>
      </c>
      <c r="S89" s="2" t="s">
        <v>35</v>
      </c>
      <c r="V89" s="2" t="s">
        <v>35</v>
      </c>
      <c r="W89" s="2" t="s">
        <v>35</v>
      </c>
      <c r="AB89" s="2" t="s">
        <v>35</v>
      </c>
      <c r="AC89" s="2" t="s">
        <v>35</v>
      </c>
      <c r="AG89" s="7" t="s">
        <v>35</v>
      </c>
      <c r="AH89" s="1" t="s">
        <v>35</v>
      </c>
    </row>
    <row r="90" spans="1:37" x14ac:dyDescent="0.2">
      <c r="J90" s="2" t="s">
        <v>35</v>
      </c>
      <c r="O90" s="2" t="s">
        <v>200</v>
      </c>
      <c r="P90" s="2" t="s">
        <v>35</v>
      </c>
      <c r="S90" s="2" t="s">
        <v>35</v>
      </c>
      <c r="T90" s="2" t="s">
        <v>35</v>
      </c>
      <c r="U90" s="2" t="s">
        <v>35</v>
      </c>
      <c r="V90" s="2" t="s">
        <v>35</v>
      </c>
      <c r="Z90" s="2" t="s">
        <v>35</v>
      </c>
      <c r="AI90" s="10" t="s">
        <v>35</v>
      </c>
    </row>
    <row r="91" spans="1:37" x14ac:dyDescent="0.2">
      <c r="K91" s="2" t="s">
        <v>35</v>
      </c>
      <c r="L91" s="2" t="s">
        <v>35</v>
      </c>
      <c r="M91" s="2" t="s">
        <v>35</v>
      </c>
      <c r="P91" s="2" t="s">
        <v>35</v>
      </c>
      <c r="Q91" s="2" t="s">
        <v>35</v>
      </c>
      <c r="S91" s="2" t="s">
        <v>35</v>
      </c>
      <c r="W91" s="2" t="s">
        <v>35</v>
      </c>
      <c r="Z91" s="2" t="s">
        <v>35</v>
      </c>
      <c r="AB91" s="2" t="s">
        <v>35</v>
      </c>
    </row>
    <row r="92" spans="1:37" x14ac:dyDescent="0.2">
      <c r="H92" s="2" t="s">
        <v>35</v>
      </c>
      <c r="S92" s="2" t="s">
        <v>35</v>
      </c>
      <c r="W92" s="2" t="s">
        <v>35</v>
      </c>
    </row>
    <row r="93" spans="1:37" x14ac:dyDescent="0.2">
      <c r="Q93" s="2" t="s">
        <v>35</v>
      </c>
      <c r="R93" s="2" t="s">
        <v>35</v>
      </c>
      <c r="AE93" s="2" t="s">
        <v>35</v>
      </c>
    </row>
    <row r="94" spans="1:37" x14ac:dyDescent="0.2">
      <c r="S94" s="2" t="s">
        <v>35</v>
      </c>
      <c r="X94" s="2" t="s">
        <v>35</v>
      </c>
      <c r="AC94" s="2" t="s">
        <v>35</v>
      </c>
      <c r="AI94" s="10" t="s">
        <v>35</v>
      </c>
      <c r="AJ94" s="12" t="s">
        <v>35</v>
      </c>
    </row>
    <row r="95" spans="1:37" x14ac:dyDescent="0.2">
      <c r="Y95" s="2" t="s">
        <v>35</v>
      </c>
    </row>
    <row r="99" spans="19:19" x14ac:dyDescent="0.2">
      <c r="S99" s="2" t="s">
        <v>35</v>
      </c>
    </row>
  </sheetData>
  <sortState ref="A5:AI49">
    <sortCondition ref="A5:A49"/>
  </sortState>
  <mergeCells count="37">
    <mergeCell ref="A1:AI1"/>
    <mergeCell ref="B2:AI2"/>
    <mergeCell ref="AI3:AI4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S3:S4"/>
    <mergeCell ref="R3:R4"/>
    <mergeCell ref="V3:V4"/>
    <mergeCell ref="X3:X4"/>
    <mergeCell ref="AB3:AB4"/>
    <mergeCell ref="AC3:AC4"/>
    <mergeCell ref="AD3:AD4"/>
    <mergeCell ref="Y3:Y4"/>
    <mergeCell ref="Z3:Z4"/>
    <mergeCell ref="U3:U4"/>
    <mergeCell ref="T3:T4"/>
    <mergeCell ref="C78:I78"/>
    <mergeCell ref="C80:I80"/>
    <mergeCell ref="Q3:Q4"/>
    <mergeCell ref="I3:I4"/>
    <mergeCell ref="H3:H4"/>
    <mergeCell ref="P3:P4"/>
    <mergeCell ref="K3:K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4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view="pageLayout" topLeftCell="A19" zoomScaleNormal="100" workbookViewId="0">
      <selection activeCell="I56" sqref="I56"/>
    </sheetView>
  </sheetViews>
  <sheetFormatPr defaultRowHeight="12.75" x14ac:dyDescent="0.2"/>
  <cols>
    <col min="1" max="1" width="30.28515625" customWidth="1"/>
    <col min="2" max="2" width="11.5703125" style="36" bestFit="1" customWidth="1"/>
    <col min="3" max="3" width="10.28515625" style="37" bestFit="1" customWidth="1"/>
    <col min="4" max="4" width="12.140625" style="36" bestFit="1" customWidth="1"/>
    <col min="5" max="5" width="13.85546875" style="36" bestFit="1" customWidth="1"/>
    <col min="6" max="6" width="8.140625" style="36" bestFit="1" customWidth="1"/>
    <col min="7" max="7" width="11.28515625" bestFit="1" customWidth="1"/>
    <col min="8" max="8" width="10.42578125" bestFit="1" customWidth="1"/>
    <col min="9" max="9" width="94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" customFormat="1" ht="42.75" customHeight="1" x14ac:dyDescent="0.2">
      <c r="A1" s="13" t="s">
        <v>192</v>
      </c>
      <c r="B1" s="13" t="s">
        <v>36</v>
      </c>
      <c r="C1" s="13" t="s">
        <v>37</v>
      </c>
      <c r="D1" s="13" t="s">
        <v>214</v>
      </c>
      <c r="E1" s="13" t="s">
        <v>215</v>
      </c>
      <c r="F1" s="13" t="s">
        <v>38</v>
      </c>
      <c r="G1" s="13" t="s">
        <v>39</v>
      </c>
      <c r="H1" s="13" t="s">
        <v>84</v>
      </c>
      <c r="I1" s="13" t="s">
        <v>40</v>
      </c>
      <c r="J1" s="104"/>
      <c r="K1" s="104"/>
      <c r="L1" s="104"/>
      <c r="M1" s="104"/>
    </row>
    <row r="2" spans="1:13" s="19" customFormat="1" x14ac:dyDescent="0.2">
      <c r="A2" s="15" t="s">
        <v>155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4"/>
      <c r="K2" s="14"/>
      <c r="L2" s="14"/>
      <c r="M2" s="14"/>
    </row>
    <row r="3" spans="1:13" ht="12.75" customHeight="1" x14ac:dyDescent="0.2">
      <c r="A3" s="15" t="s">
        <v>156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211</v>
      </c>
      <c r="B4" s="15" t="s">
        <v>41</v>
      </c>
      <c r="C4" s="16" t="s">
        <v>218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46</v>
      </c>
      <c r="J4" s="21"/>
      <c r="K4" s="21"/>
      <c r="L4" s="21"/>
      <c r="M4" s="21"/>
    </row>
    <row r="5" spans="1:13" ht="14.25" customHeight="1" x14ac:dyDescent="0.2">
      <c r="A5" s="15" t="s">
        <v>212</v>
      </c>
      <c r="B5" s="15" t="s">
        <v>217</v>
      </c>
      <c r="C5" s="16" t="s">
        <v>86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87</v>
      </c>
      <c r="J5" s="21"/>
      <c r="K5" s="21"/>
      <c r="L5" s="21"/>
      <c r="M5" s="21"/>
    </row>
    <row r="6" spans="1:13" ht="14.25" customHeight="1" x14ac:dyDescent="0.2">
      <c r="A6" s="15" t="s">
        <v>213</v>
      </c>
      <c r="B6" s="15" t="s">
        <v>217</v>
      </c>
      <c r="C6" s="16" t="s">
        <v>88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89</v>
      </c>
      <c r="J6" s="21"/>
      <c r="K6" s="21"/>
      <c r="L6" s="21"/>
      <c r="M6" s="21"/>
    </row>
    <row r="7" spans="1:13" s="24" customFormat="1" x14ac:dyDescent="0.2">
      <c r="A7" s="15" t="s">
        <v>157</v>
      </c>
      <c r="B7" s="15" t="s">
        <v>41</v>
      </c>
      <c r="C7" s="16" t="s">
        <v>47</v>
      </c>
      <c r="D7" s="22">
        <v>-22.1008</v>
      </c>
      <c r="E7" s="22">
        <v>-56.54</v>
      </c>
      <c r="F7" s="22">
        <v>208</v>
      </c>
      <c r="G7" s="20">
        <v>40764</v>
      </c>
      <c r="H7" s="18">
        <v>0</v>
      </c>
      <c r="I7" s="23" t="s">
        <v>48</v>
      </c>
      <c r="J7" s="21"/>
      <c r="K7" s="21"/>
      <c r="L7" s="21"/>
      <c r="M7" s="21"/>
    </row>
    <row r="8" spans="1:13" s="24" customFormat="1" x14ac:dyDescent="0.2">
      <c r="A8" s="15" t="s">
        <v>158</v>
      </c>
      <c r="B8" s="15" t="s">
        <v>41</v>
      </c>
      <c r="C8" s="16" t="s">
        <v>50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90</v>
      </c>
      <c r="J8" s="21"/>
      <c r="K8" s="21"/>
      <c r="L8" s="21"/>
      <c r="M8" s="21"/>
    </row>
    <row r="9" spans="1:13" s="24" customFormat="1" x14ac:dyDescent="0.2">
      <c r="A9" s="15" t="s">
        <v>159</v>
      </c>
      <c r="B9" s="15" t="s">
        <v>217</v>
      </c>
      <c r="C9" s="16" t="s">
        <v>92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93</v>
      </c>
      <c r="J9" s="21"/>
      <c r="K9" s="21"/>
      <c r="L9" s="21"/>
      <c r="M9" s="21"/>
    </row>
    <row r="10" spans="1:13" s="24" customFormat="1" x14ac:dyDescent="0.2">
      <c r="A10" s="15" t="s">
        <v>160</v>
      </c>
      <c r="B10" s="15" t="s">
        <v>217</v>
      </c>
      <c r="C10" s="16" t="s">
        <v>95</v>
      </c>
      <c r="D10" s="58">
        <v>-21246756</v>
      </c>
      <c r="E10" s="58">
        <v>-564560442</v>
      </c>
      <c r="F10" s="22">
        <v>329</v>
      </c>
      <c r="G10" s="20" t="s">
        <v>96</v>
      </c>
      <c r="H10" s="18">
        <v>1</v>
      </c>
      <c r="I10" s="23" t="s">
        <v>97</v>
      </c>
      <c r="J10" s="21"/>
      <c r="K10" s="21"/>
      <c r="L10" s="21"/>
      <c r="M10" s="21"/>
    </row>
    <row r="11" spans="1:13" s="24" customFormat="1" x14ac:dyDescent="0.2">
      <c r="A11" s="15" t="s">
        <v>161</v>
      </c>
      <c r="B11" s="15" t="s">
        <v>217</v>
      </c>
      <c r="C11" s="16" t="s">
        <v>99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0</v>
      </c>
      <c r="I11" s="23" t="s">
        <v>100</v>
      </c>
      <c r="J11" s="21"/>
      <c r="K11" s="21"/>
      <c r="L11" s="21"/>
      <c r="M11" s="21"/>
    </row>
    <row r="12" spans="1:13" s="24" customFormat="1" x14ac:dyDescent="0.2">
      <c r="A12" s="15" t="s">
        <v>162</v>
      </c>
      <c r="B12" s="15" t="s">
        <v>217</v>
      </c>
      <c r="C12" s="16" t="s">
        <v>102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103</v>
      </c>
      <c r="J12" s="21"/>
      <c r="K12" s="21"/>
      <c r="L12" s="21"/>
      <c r="M12" s="21"/>
    </row>
    <row r="13" spans="1:13" s="67" customFormat="1" ht="15" x14ac:dyDescent="0.25">
      <c r="A13" s="59" t="s">
        <v>163</v>
      </c>
      <c r="B13" s="15" t="s">
        <v>217</v>
      </c>
      <c r="C13" s="60" t="s">
        <v>104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105</v>
      </c>
      <c r="J13" s="66"/>
      <c r="K13" s="66"/>
      <c r="L13" s="66"/>
      <c r="M13" s="66"/>
    </row>
    <row r="14" spans="1:13" x14ac:dyDescent="0.2">
      <c r="A14" s="15" t="s">
        <v>164</v>
      </c>
      <c r="B14" s="15" t="s">
        <v>41</v>
      </c>
      <c r="C14" s="16" t="s">
        <v>106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51</v>
      </c>
      <c r="J14" s="21"/>
      <c r="K14" s="21"/>
      <c r="L14" s="21"/>
      <c r="M14" s="21"/>
    </row>
    <row r="15" spans="1:13" x14ac:dyDescent="0.2">
      <c r="A15" s="15" t="s">
        <v>165</v>
      </c>
      <c r="B15" s="15" t="s">
        <v>41</v>
      </c>
      <c r="C15" s="16" t="s">
        <v>107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52</v>
      </c>
      <c r="J15" s="21"/>
      <c r="K15" s="21"/>
      <c r="L15" s="21" t="s">
        <v>35</v>
      </c>
      <c r="M15" s="21"/>
    </row>
    <row r="16" spans="1:13" x14ac:dyDescent="0.2">
      <c r="A16" s="15" t="s">
        <v>166</v>
      </c>
      <c r="B16" s="15" t="s">
        <v>41</v>
      </c>
      <c r="C16" s="16" t="s">
        <v>219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82</v>
      </c>
      <c r="J16" s="21"/>
      <c r="K16" s="21"/>
      <c r="L16" s="21"/>
      <c r="M16" s="21"/>
    </row>
    <row r="17" spans="1:13" ht="13.5" customHeight="1" x14ac:dyDescent="0.2">
      <c r="A17" s="15" t="s">
        <v>167</v>
      </c>
      <c r="B17" s="15" t="s">
        <v>41</v>
      </c>
      <c r="C17" s="16" t="s">
        <v>108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53</v>
      </c>
      <c r="J17" s="21"/>
      <c r="K17" s="21"/>
      <c r="L17" s="21"/>
      <c r="M17" s="21"/>
    </row>
    <row r="18" spans="1:13" ht="13.5" customHeight="1" x14ac:dyDescent="0.2">
      <c r="A18" s="15" t="s">
        <v>168</v>
      </c>
      <c r="B18" s="15" t="s">
        <v>41</v>
      </c>
      <c r="C18" s="16" t="s">
        <v>109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54</v>
      </c>
      <c r="J18" s="21"/>
      <c r="K18" s="21"/>
      <c r="L18" s="21" t="s">
        <v>35</v>
      </c>
      <c r="M18" s="21"/>
    </row>
    <row r="19" spans="1:13" x14ac:dyDescent="0.2">
      <c r="A19" s="15" t="s">
        <v>169</v>
      </c>
      <c r="B19" s="15" t="s">
        <v>41</v>
      </c>
      <c r="C19" s="16" t="s">
        <v>110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55</v>
      </c>
      <c r="J19" s="21"/>
      <c r="K19" s="21"/>
      <c r="L19" s="21" t="s">
        <v>35</v>
      </c>
      <c r="M19" s="21"/>
    </row>
    <row r="20" spans="1:13" x14ac:dyDescent="0.2">
      <c r="A20" s="15" t="s">
        <v>170</v>
      </c>
      <c r="B20" s="15" t="s">
        <v>41</v>
      </c>
      <c r="C20" s="16" t="s">
        <v>111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56</v>
      </c>
      <c r="J20" s="21"/>
      <c r="K20" s="21"/>
      <c r="L20" s="21"/>
      <c r="M20" s="21"/>
    </row>
    <row r="21" spans="1:13" x14ac:dyDescent="0.2">
      <c r="A21" s="15" t="s">
        <v>171</v>
      </c>
      <c r="B21" s="15" t="s">
        <v>217</v>
      </c>
      <c r="C21" s="16" t="s">
        <v>112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113</v>
      </c>
      <c r="J21" s="21"/>
      <c r="K21" s="21"/>
      <c r="L21" s="21"/>
      <c r="M21" s="21" t="s">
        <v>35</v>
      </c>
    </row>
    <row r="22" spans="1:13" x14ac:dyDescent="0.2">
      <c r="A22" s="15" t="s">
        <v>172</v>
      </c>
      <c r="B22" s="15" t="s">
        <v>217</v>
      </c>
      <c r="C22" s="16" t="s">
        <v>114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115</v>
      </c>
      <c r="J22" s="21"/>
      <c r="K22" s="21"/>
      <c r="L22" s="21"/>
      <c r="M22" s="21"/>
    </row>
    <row r="23" spans="1:13" x14ac:dyDescent="0.2">
      <c r="A23" s="15" t="s">
        <v>173</v>
      </c>
      <c r="B23" s="15" t="s">
        <v>217</v>
      </c>
      <c r="C23" s="16" t="s">
        <v>116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117</v>
      </c>
      <c r="J23" s="21"/>
      <c r="K23" s="21"/>
      <c r="L23" s="21"/>
      <c r="M23" s="21"/>
    </row>
    <row r="24" spans="1:13" x14ac:dyDescent="0.2">
      <c r="A24" s="15" t="s">
        <v>174</v>
      </c>
      <c r="B24" s="15" t="s">
        <v>41</v>
      </c>
      <c r="C24" s="16" t="s">
        <v>57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58</v>
      </c>
      <c r="J24" s="21"/>
      <c r="K24" s="21"/>
      <c r="L24" s="21" t="s">
        <v>35</v>
      </c>
      <c r="M24" s="21" t="s">
        <v>35</v>
      </c>
    </row>
    <row r="25" spans="1:13" x14ac:dyDescent="0.2">
      <c r="A25" s="15" t="s">
        <v>175</v>
      </c>
      <c r="B25" s="15" t="s">
        <v>41</v>
      </c>
      <c r="C25" s="16" t="s">
        <v>59</v>
      </c>
      <c r="D25" s="22">
        <v>-22.3</v>
      </c>
      <c r="E25" s="22">
        <v>-53.816600000000001</v>
      </c>
      <c r="F25" s="22">
        <v>373</v>
      </c>
      <c r="G25" s="20">
        <v>37662</v>
      </c>
      <c r="H25" s="18">
        <v>1</v>
      </c>
      <c r="I25" s="16" t="s">
        <v>60</v>
      </c>
      <c r="J25" s="21"/>
      <c r="K25" s="21"/>
      <c r="L25" s="21" t="s">
        <v>35</v>
      </c>
      <c r="M25" s="21"/>
    </row>
    <row r="26" spans="1:13" s="24" customFormat="1" x14ac:dyDescent="0.2">
      <c r="A26" s="15" t="s">
        <v>176</v>
      </c>
      <c r="B26" s="15" t="s">
        <v>41</v>
      </c>
      <c r="C26" s="16" t="s">
        <v>61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62</v>
      </c>
      <c r="J26" s="21"/>
      <c r="K26" s="21"/>
      <c r="L26" s="21"/>
      <c r="M26" s="21"/>
    </row>
    <row r="27" spans="1:13" x14ac:dyDescent="0.2">
      <c r="A27" s="15" t="s">
        <v>177</v>
      </c>
      <c r="B27" s="15" t="s">
        <v>41</v>
      </c>
      <c r="C27" s="16" t="s">
        <v>63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64</v>
      </c>
      <c r="J27" s="21"/>
      <c r="K27" s="21"/>
      <c r="L27" s="21"/>
      <c r="M27" s="21"/>
    </row>
    <row r="28" spans="1:13" x14ac:dyDescent="0.2">
      <c r="A28" s="15" t="s">
        <v>178</v>
      </c>
      <c r="B28" s="15" t="s">
        <v>217</v>
      </c>
      <c r="C28" s="16" t="s">
        <v>118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119</v>
      </c>
      <c r="J28" s="21"/>
      <c r="K28" s="21"/>
      <c r="L28" s="21"/>
      <c r="M28" s="21"/>
    </row>
    <row r="29" spans="1:13" ht="12.75" customHeight="1" x14ac:dyDescent="0.2">
      <c r="A29" s="15" t="s">
        <v>179</v>
      </c>
      <c r="B29" s="15" t="s">
        <v>41</v>
      </c>
      <c r="C29" s="16" t="s">
        <v>120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65</v>
      </c>
      <c r="J29" s="21"/>
      <c r="K29" s="21"/>
      <c r="L29" s="21"/>
      <c r="M29" s="21"/>
    </row>
    <row r="30" spans="1:13" ht="12.75" customHeight="1" x14ac:dyDescent="0.2">
      <c r="A30" s="15" t="s">
        <v>180</v>
      </c>
      <c r="B30" s="15" t="s">
        <v>217</v>
      </c>
      <c r="C30" s="16" t="s">
        <v>121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122</v>
      </c>
      <c r="J30" s="21"/>
      <c r="K30" s="21"/>
      <c r="L30" s="21"/>
      <c r="M30" s="21"/>
    </row>
    <row r="31" spans="1:13" ht="12.75" customHeight="1" x14ac:dyDescent="0.2">
      <c r="A31" s="15" t="s">
        <v>181</v>
      </c>
      <c r="B31" s="15" t="s">
        <v>217</v>
      </c>
      <c r="C31" s="16" t="s">
        <v>124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125</v>
      </c>
      <c r="J31" s="21"/>
      <c r="K31" s="21"/>
      <c r="L31" s="21"/>
      <c r="M31" s="21"/>
    </row>
    <row r="32" spans="1:13" s="24" customFormat="1" x14ac:dyDescent="0.2">
      <c r="A32" s="15" t="s">
        <v>182</v>
      </c>
      <c r="B32" s="15" t="s">
        <v>41</v>
      </c>
      <c r="C32" s="16" t="s">
        <v>126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66</v>
      </c>
      <c r="J32" s="21"/>
      <c r="K32" s="21"/>
      <c r="L32" s="21"/>
      <c r="M32" s="21" t="s">
        <v>35</v>
      </c>
    </row>
    <row r="33" spans="1:13" x14ac:dyDescent="0.2">
      <c r="A33" s="15" t="s">
        <v>183</v>
      </c>
      <c r="B33" s="15" t="s">
        <v>41</v>
      </c>
      <c r="C33" s="16" t="s">
        <v>127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67</v>
      </c>
      <c r="J33" s="21"/>
      <c r="K33" s="21"/>
      <c r="L33" s="21"/>
      <c r="M33" s="21"/>
    </row>
    <row r="34" spans="1:13" s="24" customFormat="1" x14ac:dyDescent="0.2">
      <c r="A34" s="15" t="s">
        <v>222</v>
      </c>
      <c r="B34" s="15" t="s">
        <v>41</v>
      </c>
      <c r="C34" s="16" t="s">
        <v>128</v>
      </c>
      <c r="D34" s="22">
        <v>-19.414300000000001</v>
      </c>
      <c r="E34" s="22">
        <v>-51.1053</v>
      </c>
      <c r="F34" s="22">
        <v>424</v>
      </c>
      <c r="G34" s="20" t="s">
        <v>68</v>
      </c>
      <c r="H34" s="18">
        <v>1</v>
      </c>
      <c r="I34" s="16" t="s">
        <v>69</v>
      </c>
      <c r="J34" s="21"/>
      <c r="K34" s="21"/>
      <c r="L34" s="21"/>
      <c r="M34" s="21"/>
    </row>
    <row r="35" spans="1:13" s="24" customFormat="1" x14ac:dyDescent="0.2">
      <c r="A35" s="15" t="s">
        <v>223</v>
      </c>
      <c r="B35" s="15" t="s">
        <v>217</v>
      </c>
      <c r="C35" s="16" t="s">
        <v>129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130</v>
      </c>
      <c r="J35" s="21"/>
      <c r="K35" s="21"/>
      <c r="L35" s="21"/>
      <c r="M35" s="21" t="s">
        <v>35</v>
      </c>
    </row>
    <row r="36" spans="1:13" x14ac:dyDescent="0.2">
      <c r="A36" s="15" t="s">
        <v>224</v>
      </c>
      <c r="B36" s="15" t="s">
        <v>41</v>
      </c>
      <c r="C36" s="16" t="s">
        <v>131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70</v>
      </c>
      <c r="J36" s="21"/>
      <c r="K36" s="21"/>
      <c r="L36" s="21"/>
      <c r="M36" s="21"/>
    </row>
    <row r="37" spans="1:13" x14ac:dyDescent="0.2">
      <c r="A37" s="15" t="s">
        <v>225</v>
      </c>
      <c r="B37" s="15" t="s">
        <v>41</v>
      </c>
      <c r="C37" s="16" t="s">
        <v>132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71</v>
      </c>
      <c r="J37" s="21"/>
      <c r="K37" s="21"/>
      <c r="L37" s="21"/>
      <c r="M37" s="21"/>
    </row>
    <row r="38" spans="1:13" s="24" customFormat="1" x14ac:dyDescent="0.2">
      <c r="A38" s="15" t="s">
        <v>226</v>
      </c>
      <c r="B38" s="15" t="s">
        <v>41</v>
      </c>
      <c r="C38" s="16" t="s">
        <v>133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83</v>
      </c>
      <c r="J38" s="21"/>
      <c r="K38" s="21"/>
      <c r="L38" s="21"/>
      <c r="M38" s="21"/>
    </row>
    <row r="39" spans="1:13" s="24" customFormat="1" x14ac:dyDescent="0.2">
      <c r="A39" s="15" t="s">
        <v>184</v>
      </c>
      <c r="B39" s="15" t="s">
        <v>217</v>
      </c>
      <c r="C39" s="16" t="s">
        <v>134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185</v>
      </c>
      <c r="B40" s="15" t="s">
        <v>41</v>
      </c>
      <c r="C40" s="16" t="s">
        <v>135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72</v>
      </c>
      <c r="J40" s="21"/>
      <c r="K40" s="21"/>
      <c r="L40" s="21"/>
      <c r="M40" s="21" t="s">
        <v>35</v>
      </c>
    </row>
    <row r="41" spans="1:13" s="29" customFormat="1" ht="15" customHeight="1" x14ac:dyDescent="0.2">
      <c r="A41" s="26" t="s">
        <v>186</v>
      </c>
      <c r="B41" s="15" t="s">
        <v>217</v>
      </c>
      <c r="C41" s="16" t="s">
        <v>137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138</v>
      </c>
      <c r="J41" s="28"/>
      <c r="K41" s="28"/>
      <c r="L41" s="28"/>
      <c r="M41" s="28"/>
    </row>
    <row r="42" spans="1:13" s="29" customFormat="1" ht="15" customHeight="1" x14ac:dyDescent="0.2">
      <c r="A42" s="26" t="s">
        <v>187</v>
      </c>
      <c r="B42" s="26" t="s">
        <v>41</v>
      </c>
      <c r="C42" s="16" t="s">
        <v>139</v>
      </c>
      <c r="D42" s="69">
        <v>-20981633</v>
      </c>
      <c r="E42" s="27">
        <v>-54.971899999999998</v>
      </c>
      <c r="F42" s="27">
        <v>464</v>
      </c>
      <c r="G42" s="17" t="s">
        <v>73</v>
      </c>
      <c r="H42" s="16">
        <v>1</v>
      </c>
      <c r="I42" s="26" t="s">
        <v>74</v>
      </c>
      <c r="J42" s="28"/>
      <c r="K42" s="28"/>
      <c r="L42" s="28"/>
      <c r="M42" s="28"/>
    </row>
    <row r="43" spans="1:13" s="24" customFormat="1" x14ac:dyDescent="0.2">
      <c r="A43" s="15" t="s">
        <v>188</v>
      </c>
      <c r="B43" s="15" t="s">
        <v>41</v>
      </c>
      <c r="C43" s="16" t="s">
        <v>140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75</v>
      </c>
      <c r="J43" s="21"/>
      <c r="K43" s="21"/>
      <c r="L43" s="21"/>
      <c r="M43" s="21"/>
    </row>
    <row r="44" spans="1:13" s="24" customFormat="1" x14ac:dyDescent="0.2">
      <c r="A44" s="15" t="s">
        <v>189</v>
      </c>
      <c r="B44" s="15" t="s">
        <v>217</v>
      </c>
      <c r="C44" s="16" t="s">
        <v>142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0</v>
      </c>
      <c r="I44" s="16" t="s">
        <v>143</v>
      </c>
      <c r="J44" s="21"/>
      <c r="K44" s="21"/>
      <c r="L44" s="21"/>
      <c r="M44" s="21"/>
    </row>
    <row r="45" spans="1:13" s="31" customFormat="1" x14ac:dyDescent="0.2">
      <c r="A45" s="26" t="s">
        <v>190</v>
      </c>
      <c r="B45" s="26" t="s">
        <v>41</v>
      </c>
      <c r="C45" s="16" t="s">
        <v>144</v>
      </c>
      <c r="D45" s="16">
        <v>-17.634699999999999</v>
      </c>
      <c r="E45" s="16">
        <v>-54.760100000000001</v>
      </c>
      <c r="F45" s="16">
        <v>486</v>
      </c>
      <c r="G45" s="17" t="s">
        <v>76</v>
      </c>
      <c r="H45" s="16">
        <v>1</v>
      </c>
      <c r="I45" s="18" t="s">
        <v>77</v>
      </c>
      <c r="J45" s="30"/>
      <c r="K45" s="30"/>
      <c r="L45" s="30"/>
      <c r="M45" s="30"/>
    </row>
    <row r="46" spans="1:13" x14ac:dyDescent="0.2">
      <c r="A46" s="15" t="s">
        <v>191</v>
      </c>
      <c r="B46" s="15" t="s">
        <v>41</v>
      </c>
      <c r="C46" s="16" t="s">
        <v>145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78</v>
      </c>
      <c r="J46" s="21"/>
      <c r="K46" s="21"/>
      <c r="L46" s="21"/>
      <c r="M46" s="21"/>
    </row>
    <row r="47" spans="1:13" ht="18" customHeight="1" x14ac:dyDescent="0.2">
      <c r="A47" s="178" t="s">
        <v>79</v>
      </c>
      <c r="B47" s="178"/>
      <c r="C47" s="178"/>
      <c r="D47" s="178"/>
      <c r="E47" s="178"/>
      <c r="F47" s="178"/>
      <c r="G47" s="179"/>
      <c r="H47" s="105">
        <f>SUM(H2:H46)</f>
        <v>42</v>
      </c>
      <c r="I47" s="21"/>
      <c r="J47" s="21"/>
      <c r="K47" s="21"/>
      <c r="L47" s="21"/>
      <c r="M47" s="21"/>
    </row>
    <row r="48" spans="1:13" x14ac:dyDescent="0.2">
      <c r="A48" s="21" t="s">
        <v>80</v>
      </c>
      <c r="B48" s="32"/>
      <c r="C48" s="32"/>
      <c r="D48" s="32"/>
      <c r="E48" s="32"/>
      <c r="F48" s="32"/>
      <c r="G48" s="21"/>
      <c r="H48" s="33"/>
      <c r="I48" s="21"/>
      <c r="J48" s="21"/>
      <c r="K48" s="21"/>
      <c r="L48" s="21"/>
      <c r="M48" s="21"/>
    </row>
    <row r="49" spans="1:15" x14ac:dyDescent="0.2">
      <c r="A49" s="34" t="s">
        <v>81</v>
      </c>
      <c r="B49" s="35"/>
      <c r="C49" s="35"/>
      <c r="D49" s="35"/>
      <c r="E49" s="35"/>
      <c r="F49" s="35"/>
      <c r="G49" s="21"/>
      <c r="H49" s="21"/>
      <c r="I49" s="21"/>
      <c r="J49" s="21"/>
      <c r="K49" s="21"/>
      <c r="L49" s="21"/>
      <c r="M49" s="21"/>
    </row>
    <row r="50" spans="1:15" x14ac:dyDescent="0.2">
      <c r="A50" s="21" t="s">
        <v>216</v>
      </c>
      <c r="B50" s="35"/>
      <c r="C50" s="35"/>
      <c r="D50" s="35"/>
      <c r="E50" s="35"/>
      <c r="F50" s="35"/>
      <c r="G50" s="21"/>
      <c r="H50" s="21"/>
      <c r="I50" s="21"/>
      <c r="J50" s="21"/>
      <c r="K50" s="21"/>
      <c r="L50" s="21"/>
      <c r="M50" s="21"/>
    </row>
    <row r="51" spans="1:15" x14ac:dyDescent="0.2">
      <c r="A51" s="21" t="s">
        <v>220</v>
      </c>
      <c r="B51" s="35"/>
      <c r="C51" s="35"/>
      <c r="D51" s="35"/>
      <c r="E51" s="35"/>
      <c r="F51" s="35"/>
      <c r="G51" s="21"/>
      <c r="H51" s="21"/>
      <c r="I51" s="21"/>
      <c r="J51" s="21"/>
      <c r="K51" s="21"/>
      <c r="L51" s="21"/>
      <c r="M51" s="21"/>
    </row>
    <row r="52" spans="1:15" x14ac:dyDescent="0.2">
      <c r="A52" s="21" t="s">
        <v>221</v>
      </c>
      <c r="B52" s="35"/>
      <c r="C52" s="35"/>
      <c r="D52" s="35"/>
      <c r="E52" s="35"/>
      <c r="F52" s="35"/>
      <c r="G52" s="21"/>
      <c r="H52" s="21"/>
      <c r="I52" s="21"/>
      <c r="J52" s="21"/>
      <c r="K52" s="21"/>
      <c r="L52" s="21"/>
      <c r="M52" s="21"/>
    </row>
    <row r="53" spans="1:15" x14ac:dyDescent="0.2">
      <c r="A53" s="21"/>
      <c r="B53" s="35"/>
      <c r="C53" s="35"/>
      <c r="D53" s="35"/>
      <c r="E53" s="35"/>
      <c r="F53" s="35"/>
      <c r="G53" s="21"/>
      <c r="H53" s="21"/>
      <c r="I53" s="21"/>
      <c r="J53" s="21"/>
      <c r="K53" s="21"/>
      <c r="L53" s="21"/>
      <c r="M53" s="21"/>
    </row>
    <row r="54" spans="1:15" x14ac:dyDescent="0.2">
      <c r="A54" s="21"/>
      <c r="B54" s="35"/>
      <c r="C54" s="35"/>
      <c r="D54" s="35"/>
      <c r="E54" s="35"/>
      <c r="F54" s="35"/>
      <c r="G54" s="21"/>
      <c r="H54" s="21"/>
      <c r="I54" s="21"/>
      <c r="J54" s="21"/>
      <c r="K54" s="21"/>
      <c r="L54" s="21"/>
      <c r="M54" s="21"/>
    </row>
    <row r="55" spans="1:15" x14ac:dyDescent="0.2">
      <c r="A55" s="21"/>
      <c r="B55" s="35"/>
      <c r="C55" s="35"/>
      <c r="D55" s="35"/>
      <c r="E55" s="35"/>
      <c r="F55" s="35"/>
      <c r="G55" s="21"/>
      <c r="H55" s="21"/>
      <c r="I55" s="21"/>
      <c r="J55" s="21"/>
      <c r="K55" s="21"/>
      <c r="L55" s="21"/>
      <c r="M55" s="21"/>
    </row>
    <row r="56" spans="1:15" x14ac:dyDescent="0.2">
      <c r="A56" s="21"/>
      <c r="B56" s="35"/>
      <c r="C56" s="35"/>
      <c r="D56" s="35"/>
      <c r="E56" s="35"/>
      <c r="F56" s="35"/>
      <c r="G56" s="21"/>
      <c r="H56" s="21"/>
      <c r="I56" s="21"/>
      <c r="J56" s="21"/>
      <c r="K56" s="21"/>
      <c r="L56" s="21"/>
      <c r="M56" s="21"/>
    </row>
    <row r="57" spans="1:15" x14ac:dyDescent="0.2">
      <c r="A57" s="21"/>
      <c r="B57" s="35"/>
      <c r="C57" s="35"/>
      <c r="D57" s="35"/>
      <c r="E57" s="35"/>
      <c r="F57" s="35"/>
      <c r="G57" s="21"/>
      <c r="H57" s="21"/>
      <c r="I57" s="21"/>
      <c r="J57" s="21"/>
      <c r="K57" s="21"/>
      <c r="L57" s="21"/>
      <c r="M57" s="21"/>
    </row>
    <row r="58" spans="1:15" x14ac:dyDescent="0.2">
      <c r="A58" s="21"/>
      <c r="B58" s="35"/>
      <c r="C58" s="35"/>
      <c r="D58" s="35"/>
      <c r="E58" s="35"/>
      <c r="F58" s="35"/>
      <c r="G58" s="21"/>
      <c r="H58" s="21"/>
      <c r="I58" s="21"/>
      <c r="J58" s="21"/>
      <c r="K58" s="21"/>
      <c r="L58" s="21"/>
      <c r="M58" s="21"/>
    </row>
    <row r="59" spans="1:15" x14ac:dyDescent="0.2">
      <c r="A59" s="21"/>
      <c r="B59" s="35"/>
      <c r="C59" s="35"/>
      <c r="D59" s="35"/>
      <c r="E59" s="35"/>
      <c r="F59" s="35" t="s">
        <v>35</v>
      </c>
      <c r="G59" s="21"/>
      <c r="H59" s="21"/>
      <c r="I59" s="21"/>
      <c r="J59" s="21"/>
      <c r="K59" s="21"/>
      <c r="L59" s="21"/>
      <c r="M59" s="21"/>
    </row>
    <row r="60" spans="1:15" x14ac:dyDescent="0.2">
      <c r="A60" s="21"/>
      <c r="B60" s="35"/>
      <c r="C60" s="35"/>
      <c r="D60" s="35"/>
      <c r="E60" s="35"/>
      <c r="F60" s="35"/>
      <c r="G60" s="21"/>
      <c r="H60" s="21"/>
      <c r="I60" s="21"/>
      <c r="J60" s="21"/>
      <c r="K60" s="21"/>
      <c r="L60" s="21"/>
      <c r="M60" s="21"/>
    </row>
    <row r="61" spans="1:15" x14ac:dyDescent="0.2">
      <c r="A61" s="21"/>
      <c r="B61" s="35"/>
      <c r="C61" s="35"/>
      <c r="D61" s="35"/>
      <c r="E61" s="35"/>
      <c r="F61" s="35"/>
      <c r="G61" s="21"/>
      <c r="H61" s="21"/>
      <c r="I61" s="21"/>
      <c r="J61" s="21"/>
      <c r="K61" s="21"/>
      <c r="L61" s="21"/>
      <c r="M61" s="21"/>
    </row>
    <row r="62" spans="1:15" x14ac:dyDescent="0.2">
      <c r="A62" s="21"/>
      <c r="B62" s="35"/>
      <c r="C62" s="35"/>
      <c r="D62" s="35"/>
      <c r="E62" s="35"/>
      <c r="F62" s="35"/>
      <c r="G62" s="21"/>
      <c r="H62" s="21"/>
      <c r="I62" s="21"/>
      <c r="J62" s="21"/>
      <c r="K62" s="21"/>
      <c r="L62" s="21"/>
      <c r="M62" s="21"/>
    </row>
    <row r="63" spans="1:1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</sheetData>
  <mergeCells count="1">
    <mergeCell ref="A47:G47"/>
  </mergeCells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zoomScale="90" zoomScaleNormal="90" workbookViewId="0">
      <selection activeCell="AM28" sqref="AM28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7" ht="20.100000000000001" customHeight="1" x14ac:dyDescent="0.2">
      <c r="A1" s="147" t="s">
        <v>209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9"/>
    </row>
    <row r="2" spans="1:37" ht="20.100000000000001" customHeight="1" x14ac:dyDescent="0.2">
      <c r="A2" s="146" t="s">
        <v>21</v>
      </c>
      <c r="B2" s="139" t="s">
        <v>259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40"/>
    </row>
    <row r="3" spans="1:37" s="4" customFormat="1" ht="20.100000000000001" customHeight="1" x14ac:dyDescent="0.2">
      <c r="A3" s="146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101" t="s">
        <v>27</v>
      </c>
      <c r="AH3" s="102" t="s">
        <v>26</v>
      </c>
    </row>
    <row r="4" spans="1:37" s="5" customFormat="1" ht="20.100000000000001" customHeight="1" x14ac:dyDescent="0.2">
      <c r="A4" s="146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01" t="s">
        <v>25</v>
      </c>
      <c r="AH4" s="102" t="s">
        <v>25</v>
      </c>
    </row>
    <row r="5" spans="1:37" s="5" customFormat="1" x14ac:dyDescent="0.2">
      <c r="A5" s="48" t="s">
        <v>30</v>
      </c>
      <c r="B5" s="110">
        <f>[1]Janeiro!$C$5</f>
        <v>36.799999999999997</v>
      </c>
      <c r="C5" s="110">
        <f>[1]Janeiro!$C$6</f>
        <v>35</v>
      </c>
      <c r="D5" s="110">
        <f>[1]Janeiro!$C$7</f>
        <v>34.9</v>
      </c>
      <c r="E5" s="110">
        <f>[1]Janeiro!$C$8</f>
        <v>36.200000000000003</v>
      </c>
      <c r="F5" s="110">
        <f>[1]Janeiro!$C$9</f>
        <v>36.799999999999997</v>
      </c>
      <c r="G5" s="110">
        <f>[1]Janeiro!$C$10</f>
        <v>38.5</v>
      </c>
      <c r="H5" s="110">
        <f>[1]Janeiro!$C$11</f>
        <v>38.700000000000003</v>
      </c>
      <c r="I5" s="110">
        <f>[1]Janeiro!$C$12</f>
        <v>37.9</v>
      </c>
      <c r="J5" s="110">
        <f>[1]Janeiro!$C$13</f>
        <v>38.4</v>
      </c>
      <c r="K5" s="110">
        <f>[1]Janeiro!$C$14</f>
        <v>38</v>
      </c>
      <c r="L5" s="110">
        <f>[1]Janeiro!$C$15</f>
        <v>38.9</v>
      </c>
      <c r="M5" s="110">
        <f>[1]Janeiro!$C$16</f>
        <v>36.5</v>
      </c>
      <c r="N5" s="110">
        <f>[1]Janeiro!$C$17</f>
        <v>35.4</v>
      </c>
      <c r="O5" s="110">
        <f>[1]Janeiro!$C$18</f>
        <v>36.6</v>
      </c>
      <c r="P5" s="110">
        <f>[1]Janeiro!$C$19</f>
        <v>36.299999999999997</v>
      </c>
      <c r="Q5" s="110">
        <f>[1]Janeiro!$C$20</f>
        <v>36.4</v>
      </c>
      <c r="R5" s="110">
        <f>[1]Janeiro!$C$21</f>
        <v>34</v>
      </c>
      <c r="S5" s="110">
        <f>[1]Janeiro!$C$22</f>
        <v>30.4</v>
      </c>
      <c r="T5" s="110">
        <f>[1]Janeiro!$C$23</f>
        <v>35.799999999999997</v>
      </c>
      <c r="U5" s="110">
        <f>[1]Janeiro!$C$24</f>
        <v>34.799999999999997</v>
      </c>
      <c r="V5" s="110">
        <f>[1]Janeiro!$C$25</f>
        <v>35.6</v>
      </c>
      <c r="W5" s="110">
        <f>[1]Janeiro!$C$26</f>
        <v>37.6</v>
      </c>
      <c r="X5" s="110">
        <f>[1]Janeiro!$C$27</f>
        <v>37.6</v>
      </c>
      <c r="Y5" s="110">
        <f>[1]Janeiro!$C$28</f>
        <v>37.1</v>
      </c>
      <c r="Z5" s="110">
        <f>[1]Janeiro!$C$29</f>
        <v>37.4</v>
      </c>
      <c r="AA5" s="110">
        <f>[1]Janeiro!$C$30</f>
        <v>38.5</v>
      </c>
      <c r="AB5" s="110">
        <f>[1]Janeiro!$C$31</f>
        <v>33.700000000000003</v>
      </c>
      <c r="AC5" s="110">
        <f>[1]Janeiro!$C$32</f>
        <v>35.200000000000003</v>
      </c>
      <c r="AD5" s="110">
        <f>[1]Janeiro!$C$33</f>
        <v>36.299999999999997</v>
      </c>
      <c r="AE5" s="110">
        <f>[1]Janeiro!$C$34</f>
        <v>35.6</v>
      </c>
      <c r="AF5" s="110">
        <f>[1]Janeiro!$C$35</f>
        <v>33.1</v>
      </c>
      <c r="AG5" s="114">
        <f t="shared" ref="AG5" si="1">MAX(B5:AF5)</f>
        <v>38.9</v>
      </c>
      <c r="AH5" s="115">
        <f t="shared" ref="AH5" si="2">AVERAGE(B5:AF5)</f>
        <v>36.258064516129025</v>
      </c>
    </row>
    <row r="6" spans="1:37" x14ac:dyDescent="0.2">
      <c r="A6" s="48" t="s">
        <v>0</v>
      </c>
      <c r="B6" s="112">
        <f>[2]Janeiro!$C$5</f>
        <v>37.799999999999997</v>
      </c>
      <c r="C6" s="112">
        <f>[2]Janeiro!$C$6</f>
        <v>31.7</v>
      </c>
      <c r="D6" s="112">
        <f>[2]Janeiro!$C$7</f>
        <v>36.200000000000003</v>
      </c>
      <c r="E6" s="112">
        <f>[2]Janeiro!$C$8</f>
        <v>35.4</v>
      </c>
      <c r="F6" s="112">
        <f>[2]Janeiro!$C$9</f>
        <v>35.700000000000003</v>
      </c>
      <c r="G6" s="112">
        <f>[2]Janeiro!$C$10</f>
        <v>36.200000000000003</v>
      </c>
      <c r="H6" s="112">
        <f>[2]Janeiro!$C$11</f>
        <v>37.9</v>
      </c>
      <c r="I6" s="112">
        <f>[2]Janeiro!$C$12</f>
        <v>37.9</v>
      </c>
      <c r="J6" s="112">
        <f>[2]Janeiro!$C$13</f>
        <v>39</v>
      </c>
      <c r="K6" s="112">
        <f>[2]Janeiro!$C$14</f>
        <v>40.299999999999997</v>
      </c>
      <c r="L6" s="112">
        <f>[2]Janeiro!$C$15</f>
        <v>37.299999999999997</v>
      </c>
      <c r="M6" s="112">
        <f>[2]Janeiro!$C$16</f>
        <v>37.700000000000003</v>
      </c>
      <c r="N6" s="112">
        <f>[2]Janeiro!$C$17</f>
        <v>37.700000000000003</v>
      </c>
      <c r="O6" s="112">
        <f>[2]Janeiro!$C$18</f>
        <v>35.299999999999997</v>
      </c>
      <c r="P6" s="112">
        <f>[2]Janeiro!$C$19</f>
        <v>35.200000000000003</v>
      </c>
      <c r="Q6" s="112">
        <f>[2]Janeiro!$C$20</f>
        <v>37.4</v>
      </c>
      <c r="R6" s="112">
        <f>[2]Janeiro!$C$21</f>
        <v>39.799999999999997</v>
      </c>
      <c r="S6" s="112">
        <f>[2]Janeiro!$C$22</f>
        <v>39.6</v>
      </c>
      <c r="T6" s="112">
        <f>[2]Janeiro!$C$23</f>
        <v>36.299999999999997</v>
      </c>
      <c r="U6" s="112">
        <f>[2]Janeiro!$C$24</f>
        <v>29.2</v>
      </c>
      <c r="V6" s="112">
        <f>[2]Janeiro!$C$25</f>
        <v>33.200000000000003</v>
      </c>
      <c r="W6" s="112">
        <f>[2]Janeiro!$C$26</f>
        <v>35.299999999999997</v>
      </c>
      <c r="X6" s="112">
        <f>[2]Janeiro!$C$27</f>
        <v>32</v>
      </c>
      <c r="Y6" s="112">
        <f>[2]Janeiro!$C$28</f>
        <v>36</v>
      </c>
      <c r="Z6" s="112">
        <f>[2]Janeiro!$C$29</f>
        <v>38.299999999999997</v>
      </c>
      <c r="AA6" s="112">
        <f>[2]Janeiro!$C$30</f>
        <v>35.799999999999997</v>
      </c>
      <c r="AB6" s="112">
        <f>[2]Janeiro!$C$31</f>
        <v>32.200000000000003</v>
      </c>
      <c r="AC6" s="112">
        <f>[2]Janeiro!$C$32</f>
        <v>30.9</v>
      </c>
      <c r="AD6" s="112">
        <f>[2]Janeiro!$C$33</f>
        <v>32</v>
      </c>
      <c r="AE6" s="112">
        <f>[2]Janeiro!$C$34</f>
        <v>33.6</v>
      </c>
      <c r="AF6" s="112">
        <f>[2]Janeiro!$C$35</f>
        <v>34.200000000000003</v>
      </c>
      <c r="AG6" s="114">
        <f t="shared" ref="AG6:AG46" si="3">MAX(B6:AF6)</f>
        <v>40.299999999999997</v>
      </c>
      <c r="AH6" s="115">
        <f t="shared" ref="AH6:AH46" si="4">AVERAGE(B6:AF6)</f>
        <v>35.71290322580645</v>
      </c>
    </row>
    <row r="7" spans="1:37" x14ac:dyDescent="0.2">
      <c r="A7" s="48" t="s">
        <v>85</v>
      </c>
      <c r="B7" s="112">
        <f>[3]Janeiro!$C$5</f>
        <v>37</v>
      </c>
      <c r="C7" s="112">
        <f>[3]Janeiro!$C$6</f>
        <v>34.200000000000003</v>
      </c>
      <c r="D7" s="112">
        <f>[3]Janeiro!$C$7</f>
        <v>34.299999999999997</v>
      </c>
      <c r="E7" s="112">
        <f>[3]Janeiro!$C$8</f>
        <v>33.4</v>
      </c>
      <c r="F7" s="112">
        <f>[3]Janeiro!$C$9</f>
        <v>34.5</v>
      </c>
      <c r="G7" s="112">
        <f>[3]Janeiro!$C$10</f>
        <v>34.9</v>
      </c>
      <c r="H7" s="112">
        <f>[3]Janeiro!$C$11</f>
        <v>35.6</v>
      </c>
      <c r="I7" s="112">
        <f>[3]Janeiro!$C$12</f>
        <v>36.299999999999997</v>
      </c>
      <c r="J7" s="112">
        <f>[3]Janeiro!$C$13</f>
        <v>37.1</v>
      </c>
      <c r="K7" s="112">
        <f>[3]Janeiro!$C$14</f>
        <v>37.4</v>
      </c>
      <c r="L7" s="112">
        <f>[3]Janeiro!$C$15</f>
        <v>36.6</v>
      </c>
      <c r="M7" s="112">
        <f>[3]Janeiro!$C$16</f>
        <v>35.700000000000003</v>
      </c>
      <c r="N7" s="112">
        <f>[3]Janeiro!$C$17</f>
        <v>35.6</v>
      </c>
      <c r="O7" s="112">
        <f>[3]Janeiro!$C$18</f>
        <v>35.4</v>
      </c>
      <c r="P7" s="112">
        <f>[3]Janeiro!$C$19</f>
        <v>36.5</v>
      </c>
      <c r="Q7" s="112">
        <f>[3]Janeiro!$C$20</f>
        <v>37.299999999999997</v>
      </c>
      <c r="R7" s="112">
        <f>[3]Janeiro!$C$21</f>
        <v>34.5</v>
      </c>
      <c r="S7" s="112">
        <f>[3]Janeiro!$C$22</f>
        <v>30.2</v>
      </c>
      <c r="T7" s="112">
        <f>[3]Janeiro!$C$23</f>
        <v>33.4</v>
      </c>
      <c r="U7" s="112">
        <f>[3]Janeiro!$C$24</f>
        <v>33.1</v>
      </c>
      <c r="V7" s="112">
        <f>[3]Janeiro!$C$25</f>
        <v>34.299999999999997</v>
      </c>
      <c r="W7" s="112">
        <f>[3]Janeiro!$C$26</f>
        <v>34.700000000000003</v>
      </c>
      <c r="X7" s="112">
        <f>[3]Janeiro!$C$27</f>
        <v>34.4</v>
      </c>
      <c r="Y7" s="112">
        <f>[3]Janeiro!$C$28</f>
        <v>35.1</v>
      </c>
      <c r="Z7" s="112">
        <f>[3]Janeiro!$C$29</f>
        <v>37.299999999999997</v>
      </c>
      <c r="AA7" s="112">
        <f>[3]Janeiro!$C$30</f>
        <v>35.6</v>
      </c>
      <c r="AB7" s="112">
        <f>[3]Janeiro!$C$31</f>
        <v>34.299999999999997</v>
      </c>
      <c r="AC7" s="112">
        <f>[3]Janeiro!$C$32</f>
        <v>33.6</v>
      </c>
      <c r="AD7" s="112">
        <f>[3]Janeiro!$C$33</f>
        <v>34.299999999999997</v>
      </c>
      <c r="AE7" s="112">
        <f>[3]Janeiro!$C$34</f>
        <v>34.6</v>
      </c>
      <c r="AF7" s="112">
        <f>[3]Janeiro!$C$35</f>
        <v>32.1</v>
      </c>
      <c r="AG7" s="114">
        <f t="shared" si="3"/>
        <v>37.4</v>
      </c>
      <c r="AH7" s="115">
        <f t="shared" si="4"/>
        <v>34.945161290322574</v>
      </c>
    </row>
    <row r="8" spans="1:37" x14ac:dyDescent="0.2">
      <c r="A8" s="48" t="s">
        <v>1</v>
      </c>
      <c r="B8" s="112">
        <f>[4]Janeiro!$C$5</f>
        <v>35.6</v>
      </c>
      <c r="C8" s="112">
        <f>[4]Janeiro!$C$6</f>
        <v>33</v>
      </c>
      <c r="D8" s="112">
        <f>[4]Janeiro!$C$7</f>
        <v>32.799999999999997</v>
      </c>
      <c r="E8" s="112">
        <f>[4]Janeiro!$C$8</f>
        <v>34.4</v>
      </c>
      <c r="F8" s="112">
        <f>[4]Janeiro!$C$9</f>
        <v>35.9</v>
      </c>
      <c r="G8" s="112">
        <f>[4]Janeiro!$C$10</f>
        <v>36.200000000000003</v>
      </c>
      <c r="H8" s="112">
        <f>[4]Janeiro!$C$11</f>
        <v>37.200000000000003</v>
      </c>
      <c r="I8" s="112">
        <f>[4]Janeiro!$C$12</f>
        <v>37.4</v>
      </c>
      <c r="J8" s="112">
        <f>[4]Janeiro!$C$13</f>
        <v>36.5</v>
      </c>
      <c r="K8" s="112">
        <f>[4]Janeiro!$C$14</f>
        <v>37.9</v>
      </c>
      <c r="L8" s="112">
        <f>[4]Janeiro!$C$15</f>
        <v>37.6</v>
      </c>
      <c r="M8" s="112">
        <f>[4]Janeiro!$C$16</f>
        <v>37.200000000000003</v>
      </c>
      <c r="N8" s="112">
        <f>[4]Janeiro!$C$17</f>
        <v>36.799999999999997</v>
      </c>
      <c r="O8" s="112">
        <f>[4]Janeiro!$C$18</f>
        <v>35</v>
      </c>
      <c r="P8" s="112">
        <f>[4]Janeiro!$C$19</f>
        <v>35.700000000000003</v>
      </c>
      <c r="Q8" s="112">
        <f>[4]Janeiro!$C$20</f>
        <v>38.299999999999997</v>
      </c>
      <c r="R8" s="112">
        <f>[4]Janeiro!$C$21</f>
        <v>39.5</v>
      </c>
      <c r="S8" s="112">
        <f>[4]Janeiro!$C$22</f>
        <v>31.3</v>
      </c>
      <c r="T8" s="112">
        <f>[4]Janeiro!$C$23</f>
        <v>33.299999999999997</v>
      </c>
      <c r="U8" s="112">
        <f>[4]Janeiro!$C$24</f>
        <v>32.700000000000003</v>
      </c>
      <c r="V8" s="112">
        <f>[4]Janeiro!$C$25</f>
        <v>33</v>
      </c>
      <c r="W8" s="112">
        <f>[4]Janeiro!$C$26</f>
        <v>33.799999999999997</v>
      </c>
      <c r="X8" s="112">
        <f>[4]Janeiro!$C$27</f>
        <v>32.5</v>
      </c>
      <c r="Y8" s="112">
        <f>[4]Janeiro!$C$28</f>
        <v>36.200000000000003</v>
      </c>
      <c r="Z8" s="112">
        <f>[4]Janeiro!$C$29</f>
        <v>38.5</v>
      </c>
      <c r="AA8" s="112">
        <f>[4]Janeiro!$C$30</f>
        <v>36.9</v>
      </c>
      <c r="AB8" s="112">
        <f>[4]Janeiro!$C$31</f>
        <v>37.1</v>
      </c>
      <c r="AC8" s="112">
        <f>[4]Janeiro!$C$32</f>
        <v>37.299999999999997</v>
      </c>
      <c r="AD8" s="112">
        <f>[4]Janeiro!$C$33</f>
        <v>33.5</v>
      </c>
      <c r="AE8" s="112">
        <f>[4]Janeiro!$C$34</f>
        <v>36.1</v>
      </c>
      <c r="AF8" s="112">
        <f>[4]Janeiro!$C$35</f>
        <v>36.299999999999997</v>
      </c>
      <c r="AG8" s="114">
        <f t="shared" si="3"/>
        <v>39.5</v>
      </c>
      <c r="AH8" s="115">
        <f t="shared" si="4"/>
        <v>35.661290322580641</v>
      </c>
    </row>
    <row r="9" spans="1:37" x14ac:dyDescent="0.2">
      <c r="A9" s="48" t="s">
        <v>146</v>
      </c>
      <c r="B9" s="112">
        <f>[5]Janeiro!$C$5</f>
        <v>36.1</v>
      </c>
      <c r="C9" s="112">
        <f>[5]Janeiro!$C$6</f>
        <v>30.7</v>
      </c>
      <c r="D9" s="112">
        <f>[5]Janeiro!$C$7</f>
        <v>32.700000000000003</v>
      </c>
      <c r="E9" s="112">
        <f>[5]Janeiro!$C$8</f>
        <v>32.200000000000003</v>
      </c>
      <c r="F9" s="112">
        <f>[5]Janeiro!$C$9</f>
        <v>32.799999999999997</v>
      </c>
      <c r="G9" s="112">
        <f>[5]Janeiro!$C$10</f>
        <v>33.5</v>
      </c>
      <c r="H9" s="112">
        <f>[5]Janeiro!$C$11</f>
        <v>34.700000000000003</v>
      </c>
      <c r="I9" s="112">
        <f>[5]Janeiro!$C$12</f>
        <v>34.4</v>
      </c>
      <c r="J9" s="112">
        <f>[5]Janeiro!$C$13</f>
        <v>36</v>
      </c>
      <c r="K9" s="112">
        <f>[5]Janeiro!$C$14</f>
        <v>36.5</v>
      </c>
      <c r="L9" s="112">
        <f>[5]Janeiro!$C$15</f>
        <v>33.299999999999997</v>
      </c>
      <c r="M9" s="112">
        <f>[5]Janeiro!$C$16</f>
        <v>34</v>
      </c>
      <c r="N9" s="112">
        <f>[5]Janeiro!$C$17</f>
        <v>35.4</v>
      </c>
      <c r="O9" s="112">
        <f>[5]Janeiro!$C$18</f>
        <v>32.299999999999997</v>
      </c>
      <c r="P9" s="112">
        <f>[5]Janeiro!$C$19</f>
        <v>32.4</v>
      </c>
      <c r="Q9" s="112">
        <f>[5]Janeiro!$C$20</f>
        <v>35.700000000000003</v>
      </c>
      <c r="R9" s="112">
        <f>[5]Janeiro!$C$21</f>
        <v>36.1</v>
      </c>
      <c r="S9" s="112">
        <f>[5]Janeiro!$C$22</f>
        <v>36.1</v>
      </c>
      <c r="T9" s="112">
        <f>[5]Janeiro!$C$23</f>
        <v>33.200000000000003</v>
      </c>
      <c r="U9" s="112">
        <f>[5]Janeiro!$C$24</f>
        <v>26.3</v>
      </c>
      <c r="V9" s="112">
        <f>[5]Janeiro!$C$25</f>
        <v>30.1</v>
      </c>
      <c r="W9" s="112">
        <f>[5]Janeiro!$C$26</f>
        <v>32.299999999999997</v>
      </c>
      <c r="X9" s="112">
        <f>[5]Janeiro!$C$27</f>
        <v>32.299999999999997</v>
      </c>
      <c r="Y9" s="112">
        <f>[5]Janeiro!$C$28</f>
        <v>34</v>
      </c>
      <c r="Z9" s="112">
        <f>[5]Janeiro!$C$29</f>
        <v>35.6</v>
      </c>
      <c r="AA9" s="112">
        <f>[5]Janeiro!$C$30</f>
        <v>32.200000000000003</v>
      </c>
      <c r="AB9" s="112">
        <f>[5]Janeiro!$C$31</f>
        <v>31.4</v>
      </c>
      <c r="AC9" s="112">
        <f>[5]Janeiro!$C$32</f>
        <v>31.2</v>
      </c>
      <c r="AD9" s="112">
        <f>[5]Janeiro!$C$33</f>
        <v>28.6</v>
      </c>
      <c r="AE9" s="112">
        <f>[5]Janeiro!$C$34</f>
        <v>31.1</v>
      </c>
      <c r="AF9" s="112">
        <f>[5]Janeiro!$C$35</f>
        <v>31.6</v>
      </c>
      <c r="AG9" s="114">
        <f t="shared" si="3"/>
        <v>36.5</v>
      </c>
      <c r="AH9" s="115">
        <f t="shared" si="4"/>
        <v>33.058064516129029</v>
      </c>
    </row>
    <row r="10" spans="1:37" x14ac:dyDescent="0.2">
      <c r="A10" s="48" t="s">
        <v>91</v>
      </c>
      <c r="B10" s="112">
        <f>[6]Janeiro!$C$5</f>
        <v>32</v>
      </c>
      <c r="C10" s="112">
        <f>[6]Janeiro!$C$6</f>
        <v>30.6</v>
      </c>
      <c r="D10" s="112">
        <f>[6]Janeiro!$C$7</f>
        <v>29.8</v>
      </c>
      <c r="E10" s="112">
        <f>[6]Janeiro!$C$8</f>
        <v>32.700000000000003</v>
      </c>
      <c r="F10" s="112">
        <f>[6]Janeiro!$C$9</f>
        <v>32.299999999999997</v>
      </c>
      <c r="G10" s="112">
        <f>[6]Janeiro!$C$10</f>
        <v>32.9</v>
      </c>
      <c r="H10" s="112">
        <f>[6]Janeiro!$C$11</f>
        <v>33</v>
      </c>
      <c r="I10" s="112">
        <f>[6]Janeiro!$C$12</f>
        <v>32.4</v>
      </c>
      <c r="J10" s="112">
        <f>[6]Janeiro!$C$13</f>
        <v>33</v>
      </c>
      <c r="K10" s="112">
        <f>[6]Janeiro!$C$14</f>
        <v>34.5</v>
      </c>
      <c r="L10" s="112">
        <f>[6]Janeiro!$C$15</f>
        <v>31.6</v>
      </c>
      <c r="M10" s="112">
        <f>[6]Janeiro!$C$16</f>
        <v>32.1</v>
      </c>
      <c r="N10" s="112">
        <f>[6]Janeiro!$C$17</f>
        <v>32</v>
      </c>
      <c r="O10" s="112">
        <f>[6]Janeiro!$C$18</f>
        <v>31.7</v>
      </c>
      <c r="P10" s="112">
        <f>[6]Janeiro!$C$19</f>
        <v>32.4</v>
      </c>
      <c r="Q10" s="112">
        <f>[6]Janeiro!$C$20</f>
        <v>33.799999999999997</v>
      </c>
      <c r="R10" s="112">
        <f>[6]Janeiro!$C$21</f>
        <v>32</v>
      </c>
      <c r="S10" s="112">
        <f>[6]Janeiro!$C$22</f>
        <v>25.7</v>
      </c>
      <c r="T10" s="112">
        <f>[6]Janeiro!$C$23</f>
        <v>28.8</v>
      </c>
      <c r="U10" s="112">
        <f>[6]Janeiro!$C$24</f>
        <v>29.9</v>
      </c>
      <c r="V10" s="112">
        <f>[6]Janeiro!$C$25</f>
        <v>30.3</v>
      </c>
      <c r="W10" s="112">
        <f>[6]Janeiro!$C$26</f>
        <v>31.3</v>
      </c>
      <c r="X10" s="112">
        <f>[6]Janeiro!$C$27</f>
        <v>31.6</v>
      </c>
      <c r="Y10" s="112">
        <f>[6]Janeiro!$C$28</f>
        <v>33.6</v>
      </c>
      <c r="Z10" s="112">
        <f>[6]Janeiro!$C$29</f>
        <v>34.200000000000003</v>
      </c>
      <c r="AA10" s="112">
        <f>[6]Janeiro!$C$30</f>
        <v>33.5</v>
      </c>
      <c r="AB10" s="112">
        <f>[6]Janeiro!$C$31</f>
        <v>31.1</v>
      </c>
      <c r="AC10" s="112">
        <f>[6]Janeiro!$C$32</f>
        <v>31.9</v>
      </c>
      <c r="AD10" s="112">
        <f>[6]Janeiro!$C$33</f>
        <v>31.7</v>
      </c>
      <c r="AE10" s="112">
        <f>[6]Janeiro!$C$34</f>
        <v>31.6</v>
      </c>
      <c r="AF10" s="112">
        <f>[6]Janeiro!$C$35</f>
        <v>30.4</v>
      </c>
      <c r="AG10" s="114">
        <f t="shared" si="3"/>
        <v>34.5</v>
      </c>
      <c r="AH10" s="115">
        <f t="shared" si="4"/>
        <v>31.754838709677422</v>
      </c>
    </row>
    <row r="11" spans="1:37" x14ac:dyDescent="0.2">
      <c r="A11" s="48" t="s">
        <v>49</v>
      </c>
      <c r="B11" s="112">
        <f>[7]Janeiro!$C$5</f>
        <v>34.6</v>
      </c>
      <c r="C11" s="112">
        <f>[7]Janeiro!$C$6</f>
        <v>33.700000000000003</v>
      </c>
      <c r="D11" s="112">
        <f>[7]Janeiro!$C$7</f>
        <v>33.9</v>
      </c>
      <c r="E11" s="112">
        <f>[7]Janeiro!$C$8</f>
        <v>34.200000000000003</v>
      </c>
      <c r="F11" s="112">
        <f>[7]Janeiro!$C$9</f>
        <v>34.5</v>
      </c>
      <c r="G11" s="112">
        <f>[7]Janeiro!$C$10</f>
        <v>35.200000000000003</v>
      </c>
      <c r="H11" s="112">
        <f>[7]Janeiro!$C$11</f>
        <v>35.6</v>
      </c>
      <c r="I11" s="112">
        <f>[7]Janeiro!$C$12</f>
        <v>35.700000000000003</v>
      </c>
      <c r="J11" s="112">
        <f>[7]Janeiro!$C$13</f>
        <v>34.6</v>
      </c>
      <c r="K11" s="112">
        <f>[7]Janeiro!$C$14</f>
        <v>34.200000000000003</v>
      </c>
      <c r="L11" s="112">
        <f>[7]Janeiro!$C$15</f>
        <v>37.1</v>
      </c>
      <c r="M11" s="112">
        <f>[7]Janeiro!$C$16</f>
        <v>31.8</v>
      </c>
      <c r="N11" s="112">
        <f>[7]Janeiro!$C$17</f>
        <v>32.700000000000003</v>
      </c>
      <c r="O11" s="112">
        <f>[7]Janeiro!$C$18</f>
        <v>33.5</v>
      </c>
      <c r="P11" s="112">
        <f>[7]Janeiro!$C$19</f>
        <v>34.299999999999997</v>
      </c>
      <c r="Q11" s="112">
        <f>[7]Janeiro!$C$20</f>
        <v>34.700000000000003</v>
      </c>
      <c r="R11" s="112">
        <f>[7]Janeiro!$C$21</f>
        <v>32.1</v>
      </c>
      <c r="S11" s="112">
        <f>[7]Janeiro!$C$22</f>
        <v>33.5</v>
      </c>
      <c r="T11" s="112">
        <f>[7]Janeiro!$C$23</f>
        <v>35</v>
      </c>
      <c r="U11" s="112">
        <f>[7]Janeiro!$C$24</f>
        <v>35</v>
      </c>
      <c r="V11" s="112">
        <f>[7]Janeiro!$C$25</f>
        <v>35.799999999999997</v>
      </c>
      <c r="W11" s="112">
        <f>[7]Janeiro!$C$26</f>
        <v>35.5</v>
      </c>
      <c r="X11" s="112">
        <f>[7]Janeiro!$C$27</f>
        <v>32.4</v>
      </c>
      <c r="Y11" s="112">
        <f>[7]Janeiro!$C$28</f>
        <v>37.700000000000003</v>
      </c>
      <c r="Z11" s="112">
        <f>[7]Janeiro!$C$29</f>
        <v>37.1</v>
      </c>
      <c r="AA11" s="112">
        <f>[7]Janeiro!$C$30</f>
        <v>35.200000000000003</v>
      </c>
      <c r="AB11" s="112">
        <f>[7]Janeiro!$C$31</f>
        <v>32.1</v>
      </c>
      <c r="AC11" s="112">
        <f>[7]Janeiro!$C$32</f>
        <v>30</v>
      </c>
      <c r="AD11" s="112">
        <f>[7]Janeiro!$C$33</f>
        <v>34.5</v>
      </c>
      <c r="AE11" s="112">
        <f>[7]Janeiro!$C$34</f>
        <v>34.799999999999997</v>
      </c>
      <c r="AF11" s="112">
        <f>[7]Janeiro!$C$35</f>
        <v>33</v>
      </c>
      <c r="AG11" s="114">
        <f t="shared" si="3"/>
        <v>37.700000000000003</v>
      </c>
      <c r="AH11" s="115">
        <f t="shared" si="4"/>
        <v>34.322580645161295</v>
      </c>
    </row>
    <row r="12" spans="1:37" x14ac:dyDescent="0.2">
      <c r="A12" s="48" t="s">
        <v>94</v>
      </c>
      <c r="B12" s="112">
        <f>[8]Janeiro!$C$5</f>
        <v>36.299999999999997</v>
      </c>
      <c r="C12" s="112">
        <f>[8]Janeiro!$C$6</f>
        <v>33.5</v>
      </c>
      <c r="D12" s="112">
        <f>[8]Janeiro!$C$7</f>
        <v>35</v>
      </c>
      <c r="E12" s="112">
        <f>[8]Janeiro!$C$8</f>
        <v>34.799999999999997</v>
      </c>
      <c r="F12" s="112">
        <f>[8]Janeiro!$C$9</f>
        <v>35.299999999999997</v>
      </c>
      <c r="G12" s="112">
        <f>[8]Janeiro!$C$10</f>
        <v>36.700000000000003</v>
      </c>
      <c r="H12" s="112">
        <f>[8]Janeiro!$C$11</f>
        <v>37.799999999999997</v>
      </c>
      <c r="I12" s="112">
        <f>[8]Janeiro!$C$12</f>
        <v>38</v>
      </c>
      <c r="J12" s="112">
        <f>[8]Janeiro!$C$13</f>
        <v>36.6</v>
      </c>
      <c r="K12" s="112">
        <f>[8]Janeiro!$C$14</f>
        <v>38.6</v>
      </c>
      <c r="L12" s="112">
        <f>[8]Janeiro!$C$15</f>
        <v>37.5</v>
      </c>
      <c r="M12" s="112">
        <f>[8]Janeiro!$C$16</f>
        <v>36.9</v>
      </c>
      <c r="N12" s="112">
        <f>[8]Janeiro!$C$17</f>
        <v>36.6</v>
      </c>
      <c r="O12" s="112">
        <f>[8]Janeiro!$C$18</f>
        <v>35.299999999999997</v>
      </c>
      <c r="P12" s="112">
        <f>[8]Janeiro!$C$19</f>
        <v>34.9</v>
      </c>
      <c r="Q12" s="112">
        <f>[8]Janeiro!$C$20</f>
        <v>37.4</v>
      </c>
      <c r="R12" s="112">
        <f>[8]Janeiro!$C$21</f>
        <v>37.299999999999997</v>
      </c>
      <c r="S12" s="112">
        <f>[8]Janeiro!$C$22</f>
        <v>35.799999999999997</v>
      </c>
      <c r="T12" s="112">
        <f>[8]Janeiro!$C$23</f>
        <v>31.6</v>
      </c>
      <c r="U12" s="112">
        <f>[8]Janeiro!$C$24</f>
        <v>30.8</v>
      </c>
      <c r="V12" s="112">
        <f>[8]Janeiro!$C$25</f>
        <v>32.700000000000003</v>
      </c>
      <c r="W12" s="112">
        <f>[8]Janeiro!$C$26</f>
        <v>32.1</v>
      </c>
      <c r="X12" s="112">
        <f>[8]Janeiro!$C$27</f>
        <v>33.6</v>
      </c>
      <c r="Y12" s="112">
        <f>[8]Janeiro!$C$28</f>
        <v>35.4</v>
      </c>
      <c r="Z12" s="112">
        <f>[8]Janeiro!$C$29</f>
        <v>36.4</v>
      </c>
      <c r="AA12" s="112">
        <f>[8]Janeiro!$C$30</f>
        <v>35.799999999999997</v>
      </c>
      <c r="AB12" s="112">
        <f>[8]Janeiro!$C$31</f>
        <v>33.1</v>
      </c>
      <c r="AC12" s="112">
        <f>[8]Janeiro!$C$32</f>
        <v>36.6</v>
      </c>
      <c r="AD12" s="112">
        <f>[8]Janeiro!$C$33</f>
        <v>30.1</v>
      </c>
      <c r="AE12" s="112">
        <f>[8]Janeiro!$C$34</f>
        <v>31.4</v>
      </c>
      <c r="AF12" s="112">
        <f>[8]Janeiro!$C$35</f>
        <v>34.9</v>
      </c>
      <c r="AG12" s="114">
        <f t="shared" si="3"/>
        <v>38.6</v>
      </c>
      <c r="AH12" s="115">
        <f t="shared" si="4"/>
        <v>35.1225806451613</v>
      </c>
    </row>
    <row r="13" spans="1:37" x14ac:dyDescent="0.2">
      <c r="A13" s="48" t="s">
        <v>101</v>
      </c>
      <c r="B13" s="112">
        <f>[9]Janeiro!$C$5</f>
        <v>37.5</v>
      </c>
      <c r="C13" s="112">
        <f>[9]Janeiro!$C$6</f>
        <v>32.5</v>
      </c>
      <c r="D13" s="112">
        <f>[9]Janeiro!$C$7</f>
        <v>34.700000000000003</v>
      </c>
      <c r="E13" s="112">
        <f>[9]Janeiro!$C$8</f>
        <v>32.6</v>
      </c>
      <c r="F13" s="112">
        <f>[9]Janeiro!$C$9</f>
        <v>35.1</v>
      </c>
      <c r="G13" s="112">
        <f>[9]Janeiro!$C$10</f>
        <v>34.700000000000003</v>
      </c>
      <c r="H13" s="112">
        <f>[9]Janeiro!$C$11</f>
        <v>35.5</v>
      </c>
      <c r="I13" s="112">
        <f>[9]Janeiro!$C$12</f>
        <v>37</v>
      </c>
      <c r="J13" s="112">
        <f>[9]Janeiro!$C$13</f>
        <v>37.5</v>
      </c>
      <c r="K13" s="112">
        <f>[9]Janeiro!$C$14</f>
        <v>37.799999999999997</v>
      </c>
      <c r="L13" s="112">
        <f>[9]Janeiro!$C$15</f>
        <v>37.1</v>
      </c>
      <c r="M13" s="112">
        <f>[9]Janeiro!$C$16</f>
        <v>36.6</v>
      </c>
      <c r="N13" s="112">
        <f>[9]Janeiro!$C$17</f>
        <v>36.200000000000003</v>
      </c>
      <c r="O13" s="112">
        <f>[9]Janeiro!$C$18</f>
        <v>34.1</v>
      </c>
      <c r="P13" s="112">
        <f>[9]Janeiro!$C$19</f>
        <v>35.6</v>
      </c>
      <c r="Q13" s="112">
        <f>[9]Janeiro!$C$20</f>
        <v>36.799999999999997</v>
      </c>
      <c r="R13" s="112">
        <f>[9]Janeiro!$C$21</f>
        <v>37.700000000000003</v>
      </c>
      <c r="S13" s="112">
        <f>[9]Janeiro!$C$22</f>
        <v>35.1</v>
      </c>
      <c r="T13" s="112">
        <f>[9]Janeiro!$C$23</f>
        <v>35.200000000000003</v>
      </c>
      <c r="U13" s="112">
        <f>[9]Janeiro!$C$24</f>
        <v>30.7</v>
      </c>
      <c r="V13" s="112">
        <f>[9]Janeiro!$C$25</f>
        <v>34</v>
      </c>
      <c r="W13" s="112">
        <f>[9]Janeiro!$C$26</f>
        <v>34.700000000000003</v>
      </c>
      <c r="X13" s="112">
        <f>[9]Janeiro!$C$27</f>
        <v>33.799999999999997</v>
      </c>
      <c r="Y13" s="112">
        <f>[9]Janeiro!$C$28</f>
        <v>35.6</v>
      </c>
      <c r="Z13" s="112">
        <f>[9]Janeiro!$C$29</f>
        <v>39.299999999999997</v>
      </c>
      <c r="AA13" s="112">
        <f>[9]Janeiro!$C$30</f>
        <v>35.4</v>
      </c>
      <c r="AB13" s="112">
        <f>[9]Janeiro!$C$31</f>
        <v>33.9</v>
      </c>
      <c r="AC13" s="112">
        <f>[9]Janeiro!$C$32</f>
        <v>32.799999999999997</v>
      </c>
      <c r="AD13" s="112">
        <f>[9]Janeiro!$C$33</f>
        <v>33.6</v>
      </c>
      <c r="AE13" s="112">
        <f>[9]Janeiro!$C$34</f>
        <v>32</v>
      </c>
      <c r="AF13" s="112">
        <f>[9]Janeiro!$C$35</f>
        <v>31.6</v>
      </c>
      <c r="AG13" s="114">
        <f t="shared" si="3"/>
        <v>39.299999999999997</v>
      </c>
      <c r="AH13" s="115">
        <f t="shared" si="4"/>
        <v>35.054838709677419</v>
      </c>
    </row>
    <row r="14" spans="1:37" x14ac:dyDescent="0.2">
      <c r="A14" s="48" t="s">
        <v>147</v>
      </c>
      <c r="B14" s="112">
        <f>[10]Janeiro!$C$5</f>
        <v>31.5</v>
      </c>
      <c r="C14" s="112">
        <f>[10]Janeiro!$C$6</f>
        <v>30.5</v>
      </c>
      <c r="D14" s="112">
        <f>[10]Janeiro!$C$7</f>
        <v>30.9</v>
      </c>
      <c r="E14" s="112">
        <f>[10]Janeiro!$C$8</f>
        <v>32.1</v>
      </c>
      <c r="F14" s="112">
        <f>[10]Janeiro!$C$9</f>
        <v>32.299999999999997</v>
      </c>
      <c r="G14" s="112">
        <f>[10]Janeiro!$C$10</f>
        <v>34.1</v>
      </c>
      <c r="H14" s="112">
        <f>[10]Janeiro!$C$11</f>
        <v>33.9</v>
      </c>
      <c r="I14" s="112">
        <f>[10]Janeiro!$C$12</f>
        <v>34</v>
      </c>
      <c r="J14" s="112">
        <f>[10]Janeiro!$C$13</f>
        <v>33.4</v>
      </c>
      <c r="K14" s="112">
        <f>[10]Janeiro!$C$14</f>
        <v>35.5</v>
      </c>
      <c r="L14" s="112">
        <f>[10]Janeiro!$C$15</f>
        <v>32.299999999999997</v>
      </c>
      <c r="M14" s="112">
        <f>[10]Janeiro!$C$16</f>
        <v>34.1</v>
      </c>
      <c r="N14" s="112">
        <f>[10]Janeiro!$C$17</f>
        <v>29</v>
      </c>
      <c r="O14" s="112">
        <f>[10]Janeiro!$C$18</f>
        <v>33.6</v>
      </c>
      <c r="P14" s="112">
        <f>[10]Janeiro!$C$19</f>
        <v>34.6</v>
      </c>
      <c r="Q14" s="112">
        <f>[10]Janeiro!$C$20</f>
        <v>35.1</v>
      </c>
      <c r="R14" s="112">
        <f>[10]Janeiro!$C$21</f>
        <v>29.8</v>
      </c>
      <c r="S14" s="112">
        <f>[10]Janeiro!$C$22</f>
        <v>24</v>
      </c>
      <c r="T14" s="112">
        <f>[10]Janeiro!$C$23</f>
        <v>31.2</v>
      </c>
      <c r="U14" s="112">
        <f>[10]Janeiro!$C$24</f>
        <v>30.4</v>
      </c>
      <c r="V14" s="112">
        <f>[10]Janeiro!$C$25</f>
        <v>31</v>
      </c>
      <c r="W14" s="112">
        <f>[10]Janeiro!$C$26</f>
        <v>32.4</v>
      </c>
      <c r="X14" s="112">
        <f>[10]Janeiro!$C$27</f>
        <v>32.299999999999997</v>
      </c>
      <c r="Y14" s="112">
        <f>[10]Janeiro!$C$28</f>
        <v>34.700000000000003</v>
      </c>
      <c r="Z14" s="112">
        <f>[10]Janeiro!$C$29</f>
        <v>35.9</v>
      </c>
      <c r="AA14" s="112">
        <f>[10]Janeiro!$C$30</f>
        <v>34.799999999999997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4">
        <f t="shared" si="3"/>
        <v>35.9</v>
      </c>
      <c r="AH14" s="115">
        <f t="shared" si="4"/>
        <v>32.438461538461539</v>
      </c>
      <c r="AJ14" s="12" t="s">
        <v>35</v>
      </c>
      <c r="AK14" s="126"/>
    </row>
    <row r="15" spans="1:37" x14ac:dyDescent="0.2">
      <c r="A15" s="48" t="s">
        <v>2</v>
      </c>
      <c r="B15" s="112">
        <f>[11]Janeiro!$C$5</f>
        <v>31.9</v>
      </c>
      <c r="C15" s="112">
        <f>[11]Janeiro!$C$6</f>
        <v>29.4</v>
      </c>
      <c r="D15" s="112">
        <f>[11]Janeiro!$C$7</f>
        <v>31.8</v>
      </c>
      <c r="E15" s="112">
        <f>[11]Janeiro!$C$8</f>
        <v>33.700000000000003</v>
      </c>
      <c r="F15" s="112">
        <f>[11]Janeiro!$C$9</f>
        <v>33.9</v>
      </c>
      <c r="G15" s="112">
        <f>[11]Janeiro!$C$10</f>
        <v>34.5</v>
      </c>
      <c r="H15" s="112">
        <f>[11]Janeiro!$C$11</f>
        <v>34.5</v>
      </c>
      <c r="I15" s="112">
        <f>[11]Janeiro!$C$12</f>
        <v>34.9</v>
      </c>
      <c r="J15" s="112">
        <f>[11]Janeiro!$C$13</f>
        <v>33.799999999999997</v>
      </c>
      <c r="K15" s="112">
        <f>[11]Janeiro!$C$14</f>
        <v>36.299999999999997</v>
      </c>
      <c r="L15" s="112">
        <f>[11]Janeiro!$C$15</f>
        <v>34.4</v>
      </c>
      <c r="M15" s="112">
        <f>[11]Janeiro!$C$16</f>
        <v>34.4</v>
      </c>
      <c r="N15" s="112">
        <f>[11]Janeiro!$C$17</f>
        <v>33.1</v>
      </c>
      <c r="O15" s="112">
        <f>[11]Janeiro!$C$18</f>
        <v>32.200000000000003</v>
      </c>
      <c r="P15" s="112">
        <f>[11]Janeiro!$C$19</f>
        <v>33.4</v>
      </c>
      <c r="Q15" s="112">
        <f>[11]Janeiro!$C$20</f>
        <v>34.5</v>
      </c>
      <c r="R15" s="112">
        <f>[11]Janeiro!$C$21</f>
        <v>32.6</v>
      </c>
      <c r="S15" s="112">
        <f>[11]Janeiro!$C$22</f>
        <v>25.5</v>
      </c>
      <c r="T15" s="112">
        <f>[11]Janeiro!$C$23</f>
        <v>30.9</v>
      </c>
      <c r="U15" s="112">
        <f>[11]Janeiro!$C$24</f>
        <v>31</v>
      </c>
      <c r="V15" s="112">
        <f>[11]Janeiro!$C$25</f>
        <v>31.6</v>
      </c>
      <c r="W15" s="112">
        <f>[11]Janeiro!$C$26</f>
        <v>32.4</v>
      </c>
      <c r="X15" s="112">
        <f>[11]Janeiro!$C$27</f>
        <v>32.5</v>
      </c>
      <c r="Y15" s="112">
        <f>[11]Janeiro!$C$28</f>
        <v>33.799999999999997</v>
      </c>
      <c r="Z15" s="112">
        <f>[11]Janeiro!$C$29</f>
        <v>33.700000000000003</v>
      </c>
      <c r="AA15" s="112">
        <f>[11]Janeiro!$C$30</f>
        <v>34.4</v>
      </c>
      <c r="AB15" s="112">
        <f>[11]Janeiro!$C$31</f>
        <v>33.4</v>
      </c>
      <c r="AC15" s="112">
        <f>[11]Janeiro!$C$32</f>
        <v>33.5</v>
      </c>
      <c r="AD15" s="112">
        <f>[11]Janeiro!$C$33</f>
        <v>32.6</v>
      </c>
      <c r="AE15" s="112">
        <f>[11]Janeiro!$C$34</f>
        <v>32.5</v>
      </c>
      <c r="AF15" s="112">
        <f>[11]Janeiro!$C$35</f>
        <v>32.799999999999997</v>
      </c>
      <c r="AG15" s="114">
        <f t="shared" si="3"/>
        <v>36.299999999999997</v>
      </c>
      <c r="AH15" s="115">
        <f t="shared" si="4"/>
        <v>32.9</v>
      </c>
      <c r="AJ15" s="12" t="s">
        <v>35</v>
      </c>
    </row>
    <row r="16" spans="1:37" x14ac:dyDescent="0.2">
      <c r="A16" s="48" t="s">
        <v>3</v>
      </c>
      <c r="B16" s="112">
        <f>[12]Janeiro!$C$5</f>
        <v>33.200000000000003</v>
      </c>
      <c r="C16" s="112">
        <f>[12]Janeiro!$C$6</f>
        <v>33.700000000000003</v>
      </c>
      <c r="D16" s="112">
        <f>[12]Janeiro!$C$7</f>
        <v>30.7</v>
      </c>
      <c r="E16" s="112">
        <f>[12]Janeiro!$C$8</f>
        <v>30.9</v>
      </c>
      <c r="F16" s="112">
        <f>[12]Janeiro!$C$9</f>
        <v>33.5</v>
      </c>
      <c r="G16" s="112">
        <f>[12]Janeiro!$C$10</f>
        <v>32</v>
      </c>
      <c r="H16" s="112">
        <f>[12]Janeiro!$C$11</f>
        <v>33.4</v>
      </c>
      <c r="I16" s="112">
        <f>[12]Janeiro!$C$12</f>
        <v>32.799999999999997</v>
      </c>
      <c r="J16" s="112">
        <f>[12]Janeiro!$C$13</f>
        <v>32.4</v>
      </c>
      <c r="K16" s="112">
        <f>[12]Janeiro!$C$14</f>
        <v>33.799999999999997</v>
      </c>
      <c r="L16" s="112">
        <f>[12]Janeiro!$C$15</f>
        <v>34.299999999999997</v>
      </c>
      <c r="M16" s="112">
        <f>[12]Janeiro!$C$16</f>
        <v>33.1</v>
      </c>
      <c r="N16" s="112">
        <f>[12]Janeiro!$C$17</f>
        <v>31.2</v>
      </c>
      <c r="O16" s="112">
        <f>[12]Janeiro!$C$18</f>
        <v>32.9</v>
      </c>
      <c r="P16" s="112">
        <f>[12]Janeiro!$C$19</f>
        <v>33.5</v>
      </c>
      <c r="Q16" s="112">
        <f>[12]Janeiro!$C$20</f>
        <v>31.8</v>
      </c>
      <c r="R16" s="112">
        <f>[12]Janeiro!$C$21</f>
        <v>29.2</v>
      </c>
      <c r="S16" s="112">
        <f>[12]Janeiro!$C$22</f>
        <v>32.200000000000003</v>
      </c>
      <c r="T16" s="112">
        <f>[12]Janeiro!$C$23</f>
        <v>33.299999999999997</v>
      </c>
      <c r="U16" s="112">
        <f>[12]Janeiro!$C$24</f>
        <v>33.1</v>
      </c>
      <c r="V16" s="112">
        <f>[12]Janeiro!$C$25</f>
        <v>33.799999999999997</v>
      </c>
      <c r="W16" s="112">
        <f>[12]Janeiro!$C$26</f>
        <v>34.4</v>
      </c>
      <c r="X16" s="112">
        <f>[12]Janeiro!$C$27</f>
        <v>32.700000000000003</v>
      </c>
      <c r="Y16" s="112">
        <f>[12]Janeiro!$C$28</f>
        <v>33.700000000000003</v>
      </c>
      <c r="Z16" s="112">
        <f>[12]Janeiro!$C$29</f>
        <v>35.200000000000003</v>
      </c>
      <c r="AA16" s="112">
        <f>[12]Janeiro!$C$30</f>
        <v>32.700000000000003</v>
      </c>
      <c r="AB16" s="112">
        <f>[12]Janeiro!$C$31</f>
        <v>33.9</v>
      </c>
      <c r="AC16" s="112">
        <f>[12]Janeiro!$C$32</f>
        <v>31.8</v>
      </c>
      <c r="AD16" s="112">
        <f>[12]Janeiro!$C$33</f>
        <v>33.4</v>
      </c>
      <c r="AE16" s="112">
        <f>[12]Janeiro!$C$34</f>
        <v>33</v>
      </c>
      <c r="AF16" s="112">
        <f>[12]Janeiro!$C$35</f>
        <v>27.9</v>
      </c>
      <c r="AG16" s="114">
        <f>MAX(B16:AF16)</f>
        <v>35.200000000000003</v>
      </c>
      <c r="AH16" s="115">
        <f>AVERAGE(B16:AF16)</f>
        <v>32.693548387096776</v>
      </c>
      <c r="AJ16" s="12"/>
    </row>
    <row r="17" spans="1:39" hidden="1" x14ac:dyDescent="0.2">
      <c r="A17" s="48" t="s">
        <v>4</v>
      </c>
      <c r="B17" s="112" t="str">
        <f>[13]Janeiro!$C$5</f>
        <v>*</v>
      </c>
      <c r="C17" s="112" t="str">
        <f>[13]Janeiro!$C$6</f>
        <v>*</v>
      </c>
      <c r="D17" s="112" t="str">
        <f>[13]Janeiro!$C$7</f>
        <v>*</v>
      </c>
      <c r="E17" s="112" t="str">
        <f>[13]Janeiro!$C$8</f>
        <v>*</v>
      </c>
      <c r="F17" s="112" t="str">
        <f>[13]Janeiro!$C$9</f>
        <v>*</v>
      </c>
      <c r="G17" s="112" t="str">
        <f>[13]Janeiro!$C$10</f>
        <v>*</v>
      </c>
      <c r="H17" s="112" t="str">
        <f>[13]Janeiro!$C$11</f>
        <v>*</v>
      </c>
      <c r="I17" s="112" t="str">
        <f>[13]Janeiro!$C$12</f>
        <v>*</v>
      </c>
      <c r="J17" s="112" t="str">
        <f>[13]Janeiro!$C$13</f>
        <v>*</v>
      </c>
      <c r="K17" s="112" t="str">
        <f>[13]Janeiro!$C$14</f>
        <v>*</v>
      </c>
      <c r="L17" s="112" t="str">
        <f>[13]Janeiro!$C$15</f>
        <v>*</v>
      </c>
      <c r="M17" s="112" t="str">
        <f>[13]Janeiro!$C$16</f>
        <v>*</v>
      </c>
      <c r="N17" s="112" t="str">
        <f>[13]Janeiro!$C$17</f>
        <v>*</v>
      </c>
      <c r="O17" s="112" t="str">
        <f>[13]Janeiro!$C$18</f>
        <v>*</v>
      </c>
      <c r="P17" s="112" t="str">
        <f>[13]Janeiro!$C$19</f>
        <v>*</v>
      </c>
      <c r="Q17" s="112" t="str">
        <f>[13]Janeiro!$C$20</f>
        <v>*</v>
      </c>
      <c r="R17" s="112" t="str">
        <f>[13]Janeiro!$C$21</f>
        <v>*</v>
      </c>
      <c r="S17" s="112" t="str">
        <f>[13]Janeiro!$C$22</f>
        <v>*</v>
      </c>
      <c r="T17" s="112" t="str">
        <f>[13]Janeiro!$C$23</f>
        <v>*</v>
      </c>
      <c r="U17" s="112" t="str">
        <f>[13]Janeiro!$C$24</f>
        <v>*</v>
      </c>
      <c r="V17" s="112" t="str">
        <f>[13]Janeiro!$C$25</f>
        <v>*</v>
      </c>
      <c r="W17" s="112" t="str">
        <f>[13]Janeiro!$C$26</f>
        <v>*</v>
      </c>
      <c r="X17" s="112" t="str">
        <f>[13]Janeiro!$C$27</f>
        <v>*</v>
      </c>
      <c r="Y17" s="112" t="str">
        <f>[13]Janeiro!$C$28</f>
        <v>*</v>
      </c>
      <c r="Z17" s="112" t="str">
        <f>[13]Janeiro!$C$29</f>
        <v>*</v>
      </c>
      <c r="AA17" s="112" t="str">
        <f>[13]Janeiro!$C$30</f>
        <v>*</v>
      </c>
      <c r="AB17" s="112" t="str">
        <f>[13]Janeiro!$C$31</f>
        <v>*</v>
      </c>
      <c r="AC17" s="112" t="str">
        <f>[13]Janeiro!$C$32</f>
        <v>*</v>
      </c>
      <c r="AD17" s="112" t="str">
        <f>[13]Janeiro!$C$33</f>
        <v>*</v>
      </c>
      <c r="AE17" s="112" t="str">
        <f>[13]Janeiro!$C$34</f>
        <v>*</v>
      </c>
      <c r="AF17" s="112" t="str">
        <f>[13]Janeiro!$C$35</f>
        <v>*</v>
      </c>
      <c r="AG17" s="114">
        <f t="shared" si="3"/>
        <v>0</v>
      </c>
      <c r="AH17" s="115" t="e">
        <f t="shared" si="4"/>
        <v>#DIV/0!</v>
      </c>
    </row>
    <row r="18" spans="1:39" x14ac:dyDescent="0.2">
      <c r="A18" s="48" t="s">
        <v>5</v>
      </c>
      <c r="B18" s="112">
        <f>[14]Janeiro!$C$5</f>
        <v>37.200000000000003</v>
      </c>
      <c r="C18" s="112">
        <f>[14]Janeiro!$C$6</f>
        <v>33.4</v>
      </c>
      <c r="D18" s="112">
        <f>[14]Janeiro!$C$7</f>
        <v>33.4</v>
      </c>
      <c r="E18" s="112">
        <f>[14]Janeiro!$C$8</f>
        <v>30.9</v>
      </c>
      <c r="F18" s="112">
        <f>[14]Janeiro!$C$9</f>
        <v>32.4</v>
      </c>
      <c r="G18" s="112">
        <f>[14]Janeiro!$C$10</f>
        <v>35</v>
      </c>
      <c r="H18" s="112">
        <f>[14]Janeiro!$C$11</f>
        <v>34.299999999999997</v>
      </c>
      <c r="I18" s="112">
        <f>[14]Janeiro!$C$12</f>
        <v>35.299999999999997</v>
      </c>
      <c r="J18" s="112">
        <f>[14]Janeiro!$C$13</f>
        <v>35.9</v>
      </c>
      <c r="K18" s="112">
        <f>[14]Janeiro!$C$14</f>
        <v>37.1</v>
      </c>
      <c r="L18" s="112">
        <f>[14]Janeiro!$C$15</f>
        <v>36.299999999999997</v>
      </c>
      <c r="M18" s="112">
        <f>[14]Janeiro!$C$16</f>
        <v>34.6</v>
      </c>
      <c r="N18" s="112">
        <f>[14]Janeiro!$C$17</f>
        <v>35.700000000000003</v>
      </c>
      <c r="O18" s="112">
        <f>[14]Janeiro!$C$18</f>
        <v>37</v>
      </c>
      <c r="P18" s="112">
        <f>[14]Janeiro!$C$19</f>
        <v>37</v>
      </c>
      <c r="Q18" s="112">
        <f>[14]Janeiro!$C$20</f>
        <v>37.6</v>
      </c>
      <c r="R18" s="112">
        <f>[14]Janeiro!$C$21</f>
        <v>36.5</v>
      </c>
      <c r="S18" s="112">
        <f>[14]Janeiro!$C$22</f>
        <v>35.6</v>
      </c>
      <c r="T18" s="112">
        <f>[14]Janeiro!$C$23</f>
        <v>33.6</v>
      </c>
      <c r="U18" s="112">
        <f>[14]Janeiro!$C$24</f>
        <v>30.8</v>
      </c>
      <c r="V18" s="112">
        <f>[14]Janeiro!$C$25</f>
        <v>31.5</v>
      </c>
      <c r="W18" s="112">
        <f>[14]Janeiro!$C$26</f>
        <v>33.700000000000003</v>
      </c>
      <c r="X18" s="112">
        <f>[14]Janeiro!$C$27</f>
        <v>33.6</v>
      </c>
      <c r="Y18" s="112">
        <f>[14]Janeiro!$C$28</f>
        <v>36.5</v>
      </c>
      <c r="Z18" s="112">
        <f>[14]Janeiro!$C$29</f>
        <v>37.299999999999997</v>
      </c>
      <c r="AA18" s="112">
        <f>[14]Janeiro!$C$30</f>
        <v>36.1</v>
      </c>
      <c r="AB18" s="112">
        <f>[14]Janeiro!$C$31</f>
        <v>37.299999999999997</v>
      </c>
      <c r="AC18" s="112">
        <f>[14]Janeiro!$C$32</f>
        <v>37.700000000000003</v>
      </c>
      <c r="AD18" s="112">
        <f>[14]Janeiro!$C$33</f>
        <v>33.4</v>
      </c>
      <c r="AE18" s="112">
        <f>[14]Janeiro!$C$34</f>
        <v>35.299999999999997</v>
      </c>
      <c r="AF18" s="112">
        <f>[14]Janeiro!$C$35</f>
        <v>34</v>
      </c>
      <c r="AG18" s="114">
        <f t="shared" si="3"/>
        <v>37.700000000000003</v>
      </c>
      <c r="AH18" s="115">
        <f t="shared" si="4"/>
        <v>35.032258064516128</v>
      </c>
      <c r="AI18" s="12" t="s">
        <v>35</v>
      </c>
      <c r="AJ18" t="s">
        <v>35</v>
      </c>
      <c r="AL18" t="s">
        <v>35</v>
      </c>
    </row>
    <row r="19" spans="1:39" hidden="1" x14ac:dyDescent="0.2">
      <c r="A19" s="48" t="s">
        <v>33</v>
      </c>
      <c r="B19" s="112" t="str">
        <f>[15]Janeiro!$C$5</f>
        <v>*</v>
      </c>
      <c r="C19" s="112" t="str">
        <f>[15]Janeiro!$C$6</f>
        <v>*</v>
      </c>
      <c r="D19" s="112" t="str">
        <f>[15]Janeiro!$C$7</f>
        <v>*</v>
      </c>
      <c r="E19" s="112" t="str">
        <f>[15]Janeiro!$C$8</f>
        <v>*</v>
      </c>
      <c r="F19" s="112" t="str">
        <f>[15]Janeiro!$C$9</f>
        <v>*</v>
      </c>
      <c r="G19" s="112" t="str">
        <f>[15]Janeiro!$C$10</f>
        <v>*</v>
      </c>
      <c r="H19" s="112" t="str">
        <f>[15]Janeiro!$C$11</f>
        <v>*</v>
      </c>
      <c r="I19" s="112" t="str">
        <f>[15]Janeiro!$C$12</f>
        <v>*</v>
      </c>
      <c r="J19" s="112" t="str">
        <f>[15]Janeiro!$C$13</f>
        <v>*</v>
      </c>
      <c r="K19" s="112" t="str">
        <f>[15]Janeiro!$C$14</f>
        <v>*</v>
      </c>
      <c r="L19" s="112" t="str">
        <f>[15]Janeiro!$C$15</f>
        <v>*</v>
      </c>
      <c r="M19" s="112" t="str">
        <f>[15]Janeiro!$C$16</f>
        <v>*</v>
      </c>
      <c r="N19" s="112" t="str">
        <f>[15]Janeiro!$C$17</f>
        <v>*</v>
      </c>
      <c r="O19" s="112" t="str">
        <f>[15]Janeiro!$C$18</f>
        <v>*</v>
      </c>
      <c r="P19" s="112" t="str">
        <f>[15]Janeiro!$C$19</f>
        <v>*</v>
      </c>
      <c r="Q19" s="112" t="str">
        <f>[15]Janeiro!$C$20</f>
        <v>*</v>
      </c>
      <c r="R19" s="112" t="str">
        <f>[15]Janeiro!$C$21</f>
        <v>*</v>
      </c>
      <c r="S19" s="112" t="str">
        <f>[15]Janeiro!$C$22</f>
        <v>*</v>
      </c>
      <c r="T19" s="112" t="str">
        <f>[15]Janeiro!$C$23</f>
        <v>*</v>
      </c>
      <c r="U19" s="112" t="str">
        <f>[15]Janeiro!$C$24</f>
        <v>*</v>
      </c>
      <c r="V19" s="112" t="str">
        <f>[15]Janeiro!$C$25</f>
        <v>*</v>
      </c>
      <c r="W19" s="112" t="str">
        <f>[15]Janeiro!$C$26</f>
        <v>*</v>
      </c>
      <c r="X19" s="112" t="str">
        <f>[15]Janeiro!$C$27</f>
        <v>*</v>
      </c>
      <c r="Y19" s="112" t="str">
        <f>[15]Janeiro!$C$28</f>
        <v>*</v>
      </c>
      <c r="Z19" s="112" t="str">
        <f>[15]Janeiro!$C$29</f>
        <v>*</v>
      </c>
      <c r="AA19" s="112" t="str">
        <f>[15]Janeiro!$C$30</f>
        <v>*</v>
      </c>
      <c r="AB19" s="112" t="str">
        <f>[15]Janeiro!$C$31</f>
        <v>*</v>
      </c>
      <c r="AC19" s="112" t="str">
        <f>[15]Janeiro!$C$32</f>
        <v>*</v>
      </c>
      <c r="AD19" s="112" t="str">
        <f>[15]Janeiro!$C$33</f>
        <v>*</v>
      </c>
      <c r="AE19" s="112" t="str">
        <f>[15]Janeiro!$C$34</f>
        <v>*</v>
      </c>
      <c r="AF19" s="112" t="str">
        <f>[15]Janeiro!$C$35</f>
        <v>*</v>
      </c>
      <c r="AG19" s="114">
        <f t="shared" si="3"/>
        <v>0</v>
      </c>
      <c r="AH19" s="115" t="e">
        <f t="shared" si="4"/>
        <v>#DIV/0!</v>
      </c>
      <c r="AJ19" t="s">
        <v>200</v>
      </c>
      <c r="AL19" t="s">
        <v>35</v>
      </c>
    </row>
    <row r="20" spans="1:39" x14ac:dyDescent="0.2">
      <c r="A20" s="48" t="s">
        <v>6</v>
      </c>
      <c r="B20" s="112">
        <f>[16]Janeiro!$C$5</f>
        <v>35.799999999999997</v>
      </c>
      <c r="C20" s="112">
        <f>[16]Janeiro!$C$6</f>
        <v>33.9</v>
      </c>
      <c r="D20" s="112">
        <f>[16]Janeiro!$C$7</f>
        <v>33.1</v>
      </c>
      <c r="E20" s="112">
        <f>[16]Janeiro!$C$8</f>
        <v>31.7</v>
      </c>
      <c r="F20" s="112">
        <f>[16]Janeiro!$C$9</f>
        <v>34.1</v>
      </c>
      <c r="G20" s="112">
        <f>[16]Janeiro!$C$10</f>
        <v>32.9</v>
      </c>
      <c r="H20" s="112">
        <f>[16]Janeiro!$C$11</f>
        <v>31.2</v>
      </c>
      <c r="I20" s="112">
        <f>[16]Janeiro!$C$12</f>
        <v>32.799999999999997</v>
      </c>
      <c r="J20" s="112">
        <f>[16]Janeiro!$C$13</f>
        <v>34.6</v>
      </c>
      <c r="K20" s="112">
        <f>[16]Janeiro!$C$14</f>
        <v>33.9</v>
      </c>
      <c r="L20" s="112">
        <f>[16]Janeiro!$C$15</f>
        <v>34.4</v>
      </c>
      <c r="M20" s="112">
        <f>[16]Janeiro!$C$16</f>
        <v>33.6</v>
      </c>
      <c r="N20" s="112">
        <f>[16]Janeiro!$C$17</f>
        <v>31.5</v>
      </c>
      <c r="O20" s="112">
        <f>[16]Janeiro!$C$18</f>
        <v>32.799999999999997</v>
      </c>
      <c r="P20" s="112">
        <f>[16]Janeiro!$C$19</f>
        <v>35.200000000000003</v>
      </c>
      <c r="Q20" s="112">
        <f>[16]Janeiro!$C$20</f>
        <v>35.1</v>
      </c>
      <c r="R20" s="112">
        <f>[16]Janeiro!$C$21</f>
        <v>29</v>
      </c>
      <c r="S20" s="112">
        <f>[16]Janeiro!$C$22</f>
        <v>29.3</v>
      </c>
      <c r="T20" s="112">
        <f>[16]Janeiro!$C$23</f>
        <v>33</v>
      </c>
      <c r="U20" s="112">
        <f>[16]Janeiro!$C$24</f>
        <v>33.4</v>
      </c>
      <c r="V20" s="112">
        <f>[16]Janeiro!$C$25</f>
        <v>32.700000000000003</v>
      </c>
      <c r="W20" s="112">
        <f>[16]Janeiro!$C$26</f>
        <v>34.6</v>
      </c>
      <c r="X20" s="112">
        <f>[16]Janeiro!$C$27</f>
        <v>33.799999999999997</v>
      </c>
      <c r="Y20" s="112">
        <f>[16]Janeiro!$C$28</f>
        <v>36.1</v>
      </c>
      <c r="Z20" s="112">
        <f>[16]Janeiro!$C$29</f>
        <v>36.700000000000003</v>
      </c>
      <c r="AA20" s="112">
        <f>[16]Janeiro!$C$30</f>
        <v>34.6</v>
      </c>
      <c r="AB20" s="112">
        <f>[16]Janeiro!$C$31</f>
        <v>34.299999999999997</v>
      </c>
      <c r="AC20" s="112">
        <f>[16]Janeiro!$C$32</f>
        <v>34.6</v>
      </c>
      <c r="AD20" s="112">
        <f>[16]Janeiro!$C$33</f>
        <v>34.700000000000003</v>
      </c>
      <c r="AE20" s="112">
        <f>[16]Janeiro!$C$34</f>
        <v>33.200000000000003</v>
      </c>
      <c r="AF20" s="112">
        <f>[16]Janeiro!$C$35</f>
        <v>31</v>
      </c>
      <c r="AG20" s="114">
        <f t="shared" si="3"/>
        <v>36.700000000000003</v>
      </c>
      <c r="AH20" s="115">
        <f t="shared" si="4"/>
        <v>33.470967741935482</v>
      </c>
      <c r="AJ20" t="s">
        <v>35</v>
      </c>
    </row>
    <row r="21" spans="1:39" x14ac:dyDescent="0.2">
      <c r="A21" s="48" t="s">
        <v>7</v>
      </c>
      <c r="B21" s="112">
        <f>[17]Janeiro!$C$5</f>
        <v>36.1</v>
      </c>
      <c r="C21" s="112">
        <f>[17]Janeiro!$C$6</f>
        <v>31.4</v>
      </c>
      <c r="D21" s="112">
        <f>[17]Janeiro!$C$7</f>
        <v>32.299999999999997</v>
      </c>
      <c r="E21" s="112">
        <f>[17]Janeiro!$C$8</f>
        <v>32.6</v>
      </c>
      <c r="F21" s="112">
        <f>[17]Janeiro!$C$9</f>
        <v>34.799999999999997</v>
      </c>
      <c r="G21" s="112">
        <f>[17]Janeiro!$C$10</f>
        <v>34.799999999999997</v>
      </c>
      <c r="H21" s="112">
        <f>[17]Janeiro!$C$11</f>
        <v>36.200000000000003</v>
      </c>
      <c r="I21" s="112">
        <f>[17]Janeiro!$C$12</f>
        <v>36.299999999999997</v>
      </c>
      <c r="J21" s="112">
        <f>[17]Janeiro!$C$13</f>
        <v>36.4</v>
      </c>
      <c r="K21" s="112">
        <f>[17]Janeiro!$C$14</f>
        <v>37</v>
      </c>
      <c r="L21" s="112">
        <f>[17]Janeiro!$C$15</f>
        <v>36.9</v>
      </c>
      <c r="M21" s="112">
        <f>[17]Janeiro!$C$16</f>
        <v>35.9</v>
      </c>
      <c r="N21" s="112">
        <f>[17]Janeiro!$C$17</f>
        <v>34.6</v>
      </c>
      <c r="O21" s="112">
        <f>[17]Janeiro!$C$18</f>
        <v>32.5</v>
      </c>
      <c r="P21" s="112">
        <f>[17]Janeiro!$C$19</f>
        <v>34.700000000000003</v>
      </c>
      <c r="Q21" s="112">
        <f>[17]Janeiro!$C$20</f>
        <v>35.799999999999997</v>
      </c>
      <c r="R21" s="112">
        <f>[17]Janeiro!$C$21</f>
        <v>35.5</v>
      </c>
      <c r="S21" s="112">
        <f>[17]Janeiro!$C$22</f>
        <v>34.299999999999997</v>
      </c>
      <c r="T21" s="112">
        <f>[17]Janeiro!$C$23</f>
        <v>32.299999999999997</v>
      </c>
      <c r="U21" s="112">
        <f>[17]Janeiro!$C$24</f>
        <v>28.9</v>
      </c>
      <c r="V21" s="112">
        <f>[17]Janeiro!$C$25</f>
        <v>32.9</v>
      </c>
      <c r="W21" s="112">
        <f>[17]Janeiro!$C$26</f>
        <v>33.4</v>
      </c>
      <c r="X21" s="112">
        <f>[17]Janeiro!$C$27</f>
        <v>32.5</v>
      </c>
      <c r="Y21" s="112">
        <f>[17]Janeiro!$C$28</f>
        <v>34.200000000000003</v>
      </c>
      <c r="Z21" s="112">
        <f>[17]Janeiro!$C$29</f>
        <v>37.200000000000003</v>
      </c>
      <c r="AA21" s="112">
        <f>[17]Janeiro!$C$30</f>
        <v>34.299999999999997</v>
      </c>
      <c r="AB21" s="112">
        <f>[17]Janeiro!$C$31</f>
        <v>32.200000000000003</v>
      </c>
      <c r="AC21" s="112">
        <f>[17]Janeiro!$C$32</f>
        <v>32.5</v>
      </c>
      <c r="AD21" s="112">
        <f>[17]Janeiro!$C$33</f>
        <v>33.1</v>
      </c>
      <c r="AE21" s="112">
        <f>[17]Janeiro!$C$34</f>
        <v>34</v>
      </c>
      <c r="AF21" s="112">
        <f>[17]Janeiro!$C$35</f>
        <v>31.7</v>
      </c>
      <c r="AG21" s="114">
        <f t="shared" si="3"/>
        <v>37.200000000000003</v>
      </c>
      <c r="AH21" s="115">
        <f t="shared" si="4"/>
        <v>34.106451612903221</v>
      </c>
      <c r="AJ21" t="s">
        <v>35</v>
      </c>
      <c r="AL21" t="s">
        <v>35</v>
      </c>
    </row>
    <row r="22" spans="1:39" x14ac:dyDescent="0.2">
      <c r="A22" s="48" t="s">
        <v>148</v>
      </c>
      <c r="B22" s="112">
        <f>[18]Janeiro!$C$5</f>
        <v>37.700000000000003</v>
      </c>
      <c r="C22" s="112">
        <f>[18]Janeiro!$C$6</f>
        <v>33.299999999999997</v>
      </c>
      <c r="D22" s="112">
        <f>[18]Janeiro!$C$7</f>
        <v>35.4</v>
      </c>
      <c r="E22" s="112">
        <f>[18]Janeiro!$C$8</f>
        <v>33.4</v>
      </c>
      <c r="F22" s="112">
        <f>[18]Janeiro!$C$9</f>
        <v>35.200000000000003</v>
      </c>
      <c r="G22" s="112">
        <f>[18]Janeiro!$C$10</f>
        <v>34.799999999999997</v>
      </c>
      <c r="H22" s="112">
        <f>[18]Janeiro!$C$11</f>
        <v>36.299999999999997</v>
      </c>
      <c r="I22" s="112">
        <f>[18]Janeiro!$C$12</f>
        <v>36.9</v>
      </c>
      <c r="J22" s="112">
        <f>[18]Janeiro!$C$13</f>
        <v>37.200000000000003</v>
      </c>
      <c r="K22" s="112">
        <f>[18]Janeiro!$C$14</f>
        <v>37.200000000000003</v>
      </c>
      <c r="L22" s="112">
        <f>[18]Janeiro!$C$15</f>
        <v>36.799999999999997</v>
      </c>
      <c r="M22" s="112">
        <f>[18]Janeiro!$C$16</f>
        <v>36.4</v>
      </c>
      <c r="N22" s="112">
        <f>[18]Janeiro!$C$17</f>
        <v>35.5</v>
      </c>
      <c r="O22" s="112">
        <f>[18]Janeiro!$C$18</f>
        <v>32.799999999999997</v>
      </c>
      <c r="P22" s="112">
        <f>[18]Janeiro!$C$19</f>
        <v>34.700000000000003</v>
      </c>
      <c r="Q22" s="112">
        <f>[18]Janeiro!$C$20</f>
        <v>36</v>
      </c>
      <c r="R22" s="112">
        <f>[18]Janeiro!$C$21</f>
        <v>35.6</v>
      </c>
      <c r="S22" s="112">
        <f>[18]Janeiro!$C$22</f>
        <v>32.700000000000003</v>
      </c>
      <c r="T22" s="112">
        <f>[18]Janeiro!$C$23</f>
        <v>33.6</v>
      </c>
      <c r="U22" s="112">
        <f>[18]Janeiro!$C$24</f>
        <v>30.3</v>
      </c>
      <c r="V22" s="112">
        <f>[18]Janeiro!$C$25</f>
        <v>33.799999999999997</v>
      </c>
      <c r="W22" s="112">
        <f>[18]Janeiro!$C$26</f>
        <v>32.4</v>
      </c>
      <c r="X22" s="112">
        <f>[18]Janeiro!$C$27</f>
        <v>33.299999999999997</v>
      </c>
      <c r="Y22" s="112">
        <f>[18]Janeiro!$C$28</f>
        <v>34.200000000000003</v>
      </c>
      <c r="Z22" s="112">
        <f>[18]Janeiro!$C$29</f>
        <v>37.5</v>
      </c>
      <c r="AA22" s="112">
        <f>[18]Janeiro!$C$30</f>
        <v>35.299999999999997</v>
      </c>
      <c r="AB22" s="112">
        <f>[18]Janeiro!$C$31</f>
        <v>33.6</v>
      </c>
      <c r="AC22" s="112">
        <f>[18]Janeiro!$C$32</f>
        <v>32.700000000000003</v>
      </c>
      <c r="AD22" s="112">
        <f>[18]Janeiro!$C$33</f>
        <v>33.200000000000003</v>
      </c>
      <c r="AE22" s="112">
        <f>[18]Janeiro!$C$34</f>
        <v>33</v>
      </c>
      <c r="AF22" s="112">
        <f>[18]Janeiro!$C$35</f>
        <v>31</v>
      </c>
      <c r="AG22" s="114">
        <f t="shared" si="3"/>
        <v>37.700000000000003</v>
      </c>
      <c r="AH22" s="115">
        <f t="shared" si="4"/>
        <v>34.5741935483871</v>
      </c>
      <c r="AJ22" t="s">
        <v>35</v>
      </c>
      <c r="AK22" t="s">
        <v>35</v>
      </c>
      <c r="AL22" t="s">
        <v>35</v>
      </c>
      <c r="AM22" t="s">
        <v>35</v>
      </c>
    </row>
    <row r="23" spans="1:39" x14ac:dyDescent="0.2">
      <c r="A23" s="48" t="s">
        <v>149</v>
      </c>
      <c r="B23" s="112">
        <f>[19]Janeiro!$C$5</f>
        <v>37</v>
      </c>
      <c r="C23" s="112">
        <f>[19]Janeiro!$C$6</f>
        <v>30.9</v>
      </c>
      <c r="D23" s="112">
        <f>[19]Janeiro!$C$7</f>
        <v>33.6</v>
      </c>
      <c r="E23" s="112">
        <f>[19]Janeiro!$C$8</f>
        <v>32.200000000000003</v>
      </c>
      <c r="F23" s="112">
        <f>[19]Janeiro!$C$9</f>
        <v>33.200000000000003</v>
      </c>
      <c r="G23" s="112">
        <f>[19]Janeiro!$C$10</f>
        <v>33.799999999999997</v>
      </c>
      <c r="H23" s="112">
        <f>[19]Janeiro!$C$11</f>
        <v>34.700000000000003</v>
      </c>
      <c r="I23" s="112">
        <f>[19]Janeiro!$C$12</f>
        <v>35.700000000000003</v>
      </c>
      <c r="J23" s="112">
        <f>[19]Janeiro!$C$13</f>
        <v>36.299999999999997</v>
      </c>
      <c r="K23" s="112">
        <f>[19]Janeiro!$C$14</f>
        <v>37.700000000000003</v>
      </c>
      <c r="L23" s="112">
        <f>[19]Janeiro!$C$15</f>
        <v>35.700000000000003</v>
      </c>
      <c r="M23" s="112">
        <f>[19]Janeiro!$C$16</f>
        <v>35.799999999999997</v>
      </c>
      <c r="N23" s="112">
        <f>[19]Janeiro!$C$17</f>
        <v>35.299999999999997</v>
      </c>
      <c r="O23" s="112">
        <f>[19]Janeiro!$C$18</f>
        <v>35.799999999999997</v>
      </c>
      <c r="P23" s="112">
        <f>[19]Janeiro!$C$19</f>
        <v>35.299999999999997</v>
      </c>
      <c r="Q23" s="112">
        <f>[19]Janeiro!$C$20</f>
        <v>36.5</v>
      </c>
      <c r="R23" s="112">
        <f>[19]Janeiro!$C$21</f>
        <v>37.799999999999997</v>
      </c>
      <c r="S23" s="112">
        <f>[19]Janeiro!$C$22</f>
        <v>36.299999999999997</v>
      </c>
      <c r="T23" s="112">
        <f>[19]Janeiro!$C$23</f>
        <v>35.799999999999997</v>
      </c>
      <c r="U23" s="112">
        <f>[19]Janeiro!$C$24</f>
        <v>31.9</v>
      </c>
      <c r="V23" s="112">
        <f>[19]Janeiro!$C$25</f>
        <v>34.9</v>
      </c>
      <c r="W23" s="112">
        <f>[19]Janeiro!$C$26</f>
        <v>36.4</v>
      </c>
      <c r="X23" s="112">
        <f>[19]Janeiro!$C$27</f>
        <v>36.6</v>
      </c>
      <c r="Y23" s="112">
        <f>[19]Janeiro!$C$28</f>
        <v>36.5</v>
      </c>
      <c r="Z23" s="112">
        <f>[19]Janeiro!$C$29</f>
        <v>39.1</v>
      </c>
      <c r="AA23" s="112">
        <f>[19]Janeiro!$C$30</f>
        <v>35.6</v>
      </c>
      <c r="AB23" s="112">
        <f>[19]Janeiro!$C$31</f>
        <v>29.4</v>
      </c>
      <c r="AC23" s="112">
        <f>[19]Janeiro!$C$32</f>
        <v>30.5</v>
      </c>
      <c r="AD23" s="112">
        <f>[19]Janeiro!$C$33</f>
        <v>32.700000000000003</v>
      </c>
      <c r="AE23" s="112">
        <f>[19]Janeiro!$C$34</f>
        <v>32.5</v>
      </c>
      <c r="AF23" s="112">
        <f>[19]Janeiro!$C$35</f>
        <v>35.5</v>
      </c>
      <c r="AG23" s="114">
        <f t="shared" si="3"/>
        <v>39.1</v>
      </c>
      <c r="AH23" s="115">
        <f t="shared" si="4"/>
        <v>34.87096774193548</v>
      </c>
      <c r="AI23" s="12" t="s">
        <v>35</v>
      </c>
      <c r="AJ23" t="s">
        <v>35</v>
      </c>
      <c r="AK23" t="s">
        <v>35</v>
      </c>
      <c r="AM23" t="s">
        <v>35</v>
      </c>
    </row>
    <row r="24" spans="1:39" x14ac:dyDescent="0.2">
      <c r="A24" s="48" t="s">
        <v>150</v>
      </c>
      <c r="B24" s="112">
        <f>[20]Janeiro!$C$5</f>
        <v>38.1</v>
      </c>
      <c r="C24" s="112">
        <f>[20]Janeiro!$C$6</f>
        <v>33.9</v>
      </c>
      <c r="D24" s="112">
        <f>[20]Janeiro!$C$7</f>
        <v>33.4</v>
      </c>
      <c r="E24" s="112">
        <f>[20]Janeiro!$C$8</f>
        <v>33.6</v>
      </c>
      <c r="F24" s="112">
        <f>[20]Janeiro!$C$9</f>
        <v>35.1</v>
      </c>
      <c r="G24" s="112">
        <f>[20]Janeiro!$C$10</f>
        <v>35.5</v>
      </c>
      <c r="H24" s="112">
        <f>[20]Janeiro!$C$11</f>
        <v>36.299999999999997</v>
      </c>
      <c r="I24" s="112">
        <f>[20]Janeiro!$C$12</f>
        <v>36.9</v>
      </c>
      <c r="J24" s="112">
        <f>[20]Janeiro!$C$13</f>
        <v>37</v>
      </c>
      <c r="K24" s="112">
        <f>[20]Janeiro!$C$14</f>
        <v>37.6</v>
      </c>
      <c r="L24" s="112">
        <f>[20]Janeiro!$C$15</f>
        <v>38.200000000000003</v>
      </c>
      <c r="M24" s="112">
        <f>[20]Janeiro!$C$16</f>
        <v>36.6</v>
      </c>
      <c r="N24" s="112">
        <f>[20]Janeiro!$C$17</f>
        <v>36.4</v>
      </c>
      <c r="O24" s="112">
        <f>[20]Janeiro!$C$18</f>
        <v>34.1</v>
      </c>
      <c r="P24" s="112">
        <f>[20]Janeiro!$C$19</f>
        <v>36.1</v>
      </c>
      <c r="Q24" s="112">
        <f>[20]Janeiro!$C$20</f>
        <v>37.299999999999997</v>
      </c>
      <c r="R24" s="112">
        <f>[20]Janeiro!$C$21</f>
        <v>37.1</v>
      </c>
      <c r="S24" s="112">
        <f>[20]Janeiro!$C$22</f>
        <v>34.799999999999997</v>
      </c>
      <c r="T24" s="112">
        <f>[20]Janeiro!$C$23</f>
        <v>33.6</v>
      </c>
      <c r="U24" s="112">
        <f>[20]Janeiro!$C$24</f>
        <v>30.7</v>
      </c>
      <c r="V24" s="112">
        <f>[20]Janeiro!$C$25</f>
        <v>33.9</v>
      </c>
      <c r="W24" s="112">
        <f>[20]Janeiro!$C$26</f>
        <v>34.5</v>
      </c>
      <c r="X24" s="112">
        <f>[20]Janeiro!$C$27</f>
        <v>33.799999999999997</v>
      </c>
      <c r="Y24" s="112">
        <f>[20]Janeiro!$C$28</f>
        <v>35.6</v>
      </c>
      <c r="Z24" s="112">
        <f>[20]Janeiro!$C$29</f>
        <v>38.9</v>
      </c>
      <c r="AA24" s="112">
        <f>[20]Janeiro!$C$30</f>
        <v>36</v>
      </c>
      <c r="AB24" s="112">
        <f>[20]Janeiro!$C$31</f>
        <v>34.4</v>
      </c>
      <c r="AC24" s="112">
        <f>[20]Janeiro!$C$32</f>
        <v>34.4</v>
      </c>
      <c r="AD24" s="112">
        <f>[20]Janeiro!$C$33</f>
        <v>33.5</v>
      </c>
      <c r="AE24" s="112">
        <f>[20]Janeiro!$C$34</f>
        <v>34.799999999999997</v>
      </c>
      <c r="AF24" s="112">
        <f>[20]Janeiro!$C$35</f>
        <v>32.4</v>
      </c>
      <c r="AG24" s="114">
        <f t="shared" si="3"/>
        <v>38.9</v>
      </c>
      <c r="AH24" s="115">
        <f t="shared" si="4"/>
        <v>35.306451612903217</v>
      </c>
      <c r="AJ24" t="s">
        <v>35</v>
      </c>
      <c r="AL24" t="s">
        <v>35</v>
      </c>
    </row>
    <row r="25" spans="1:39" x14ac:dyDescent="0.2">
      <c r="A25" s="48" t="s">
        <v>8</v>
      </c>
      <c r="B25" s="112">
        <f>[21]Janeiro!$C$5</f>
        <v>36.799999999999997</v>
      </c>
      <c r="C25" s="112">
        <f>[21]Janeiro!$C$6</f>
        <v>30.9</v>
      </c>
      <c r="D25" s="112">
        <f>[21]Janeiro!$C$7</f>
        <v>33.799999999999997</v>
      </c>
      <c r="E25" s="112">
        <f>[21]Janeiro!$C$8</f>
        <v>33.1</v>
      </c>
      <c r="F25" s="112">
        <f>[21]Janeiro!$C$9</f>
        <v>34.1</v>
      </c>
      <c r="G25" s="112">
        <f>[21]Janeiro!$C$10</f>
        <v>34.799999999999997</v>
      </c>
      <c r="H25" s="112">
        <f>[21]Janeiro!$C$11</f>
        <v>35.700000000000003</v>
      </c>
      <c r="I25" s="112">
        <f>[21]Janeiro!$C$12</f>
        <v>36</v>
      </c>
      <c r="J25" s="112">
        <f>[21]Janeiro!$C$13</f>
        <v>35.4</v>
      </c>
      <c r="K25" s="112">
        <f>[21]Janeiro!$C$14</f>
        <v>35.200000000000003</v>
      </c>
      <c r="L25" s="112">
        <f>[21]Janeiro!$C$15</f>
        <v>36.1</v>
      </c>
      <c r="M25" s="112">
        <f>[21]Janeiro!$C$16</f>
        <v>35.6</v>
      </c>
      <c r="N25" s="112">
        <f>[21]Janeiro!$C$17</f>
        <v>33.6</v>
      </c>
      <c r="O25" s="112">
        <f>[21]Janeiro!$C$18</f>
        <v>34.200000000000003</v>
      </c>
      <c r="P25" s="112">
        <f>[21]Janeiro!$C$19</f>
        <v>33.700000000000003</v>
      </c>
      <c r="Q25" s="112">
        <f>[21]Janeiro!$C$20</f>
        <v>35.9</v>
      </c>
      <c r="R25" s="112">
        <f>[21]Janeiro!$C$21</f>
        <v>36.6</v>
      </c>
      <c r="S25" s="112">
        <f>[21]Janeiro!$C$22</f>
        <v>34.299999999999997</v>
      </c>
      <c r="T25" s="112">
        <f>[21]Janeiro!$C$23</f>
        <v>35.4</v>
      </c>
      <c r="U25" s="112">
        <f>[21]Janeiro!$C$24</f>
        <v>31.8</v>
      </c>
      <c r="V25" s="112">
        <f>[21]Janeiro!$C$25</f>
        <v>34.299999999999997</v>
      </c>
      <c r="W25" s="112">
        <f>[21]Janeiro!$C$26</f>
        <v>34.9</v>
      </c>
      <c r="X25" s="112">
        <f>[21]Janeiro!$C$27</f>
        <v>34.299999999999997</v>
      </c>
      <c r="Y25" s="112">
        <f>[21]Janeiro!$C$28</f>
        <v>33.299999999999997</v>
      </c>
      <c r="Z25" s="112">
        <f>[21]Janeiro!$C$29</f>
        <v>37.5</v>
      </c>
      <c r="AA25" s="112">
        <f>[21]Janeiro!$C$30</f>
        <v>33.5</v>
      </c>
      <c r="AB25" s="112">
        <f>[21]Janeiro!$C$31</f>
        <v>30.6</v>
      </c>
      <c r="AC25" s="112">
        <f>[21]Janeiro!$C$32</f>
        <v>30.7</v>
      </c>
      <c r="AD25" s="112">
        <f>[21]Janeiro!$C$33</f>
        <v>32.4</v>
      </c>
      <c r="AE25" s="112">
        <f>[21]Janeiro!$C$34</f>
        <v>30.5</v>
      </c>
      <c r="AF25" s="112">
        <f>[21]Janeiro!$C$35</f>
        <v>33.200000000000003</v>
      </c>
      <c r="AG25" s="114">
        <f t="shared" si="3"/>
        <v>37.5</v>
      </c>
      <c r="AH25" s="115">
        <f t="shared" si="4"/>
        <v>34.13548387096774</v>
      </c>
      <c r="AJ25" t="s">
        <v>35</v>
      </c>
    </row>
    <row r="26" spans="1:39" x14ac:dyDescent="0.2">
      <c r="A26" s="48" t="s">
        <v>9</v>
      </c>
      <c r="B26" s="112">
        <f>[22]Janeiro!$C$5</f>
        <v>36</v>
      </c>
      <c r="C26" s="112">
        <f>[22]Janeiro!$C$6</f>
        <v>31.8</v>
      </c>
      <c r="D26" s="112">
        <f>[22]Janeiro!$C$7</f>
        <v>33.1</v>
      </c>
      <c r="E26" s="112">
        <f>[22]Janeiro!$C$8</f>
        <v>33.1</v>
      </c>
      <c r="F26" s="112">
        <f>[22]Janeiro!$C$9</f>
        <v>34.1</v>
      </c>
      <c r="G26" s="112">
        <f>[22]Janeiro!$C$10</f>
        <v>34.5</v>
      </c>
      <c r="H26" s="112">
        <f>[22]Janeiro!$C$11</f>
        <v>35.700000000000003</v>
      </c>
      <c r="I26" s="112">
        <f>[22]Janeiro!$C$12</f>
        <v>35.9</v>
      </c>
      <c r="J26" s="112">
        <f>[22]Janeiro!$C$13</f>
        <v>36.4</v>
      </c>
      <c r="K26" s="112">
        <f>[22]Janeiro!$C$14</f>
        <v>35.6</v>
      </c>
      <c r="L26" s="112">
        <f>[22]Janeiro!$C$15</f>
        <v>35.5</v>
      </c>
      <c r="M26" s="112">
        <f>[22]Janeiro!$C$16</f>
        <v>34.700000000000003</v>
      </c>
      <c r="N26" s="112">
        <f>[22]Janeiro!$C$17</f>
        <v>34.700000000000003</v>
      </c>
      <c r="O26" s="112">
        <f>[22]Janeiro!$C$18</f>
        <v>34.299999999999997</v>
      </c>
      <c r="P26" s="112">
        <f>[22]Janeiro!$C$19</f>
        <v>35.4</v>
      </c>
      <c r="Q26" s="112">
        <f>[22]Janeiro!$C$20</f>
        <v>36.4</v>
      </c>
      <c r="R26" s="112">
        <f>[22]Janeiro!$C$21</f>
        <v>35.1</v>
      </c>
      <c r="S26" s="112">
        <f>[22]Janeiro!$C$22</f>
        <v>31.1</v>
      </c>
      <c r="T26" s="112">
        <f>[22]Janeiro!$C$23</f>
        <v>33.5</v>
      </c>
      <c r="U26" s="112">
        <f>[22]Janeiro!$C$24</f>
        <v>31.6</v>
      </c>
      <c r="V26" s="112">
        <f>[22]Janeiro!$C$25</f>
        <v>33.5</v>
      </c>
      <c r="W26" s="112">
        <f>[22]Janeiro!$C$26</f>
        <v>34.1</v>
      </c>
      <c r="X26" s="112">
        <f>[22]Janeiro!$C$27</f>
        <v>34</v>
      </c>
      <c r="Y26" s="112">
        <f>[22]Janeiro!$C$28</f>
        <v>35.4</v>
      </c>
      <c r="Z26" s="112">
        <f>[22]Janeiro!$C$29</f>
        <v>36.9</v>
      </c>
      <c r="AA26" s="112">
        <f>[22]Janeiro!$C$30</f>
        <v>34.9</v>
      </c>
      <c r="AB26" s="112">
        <f>[22]Janeiro!$C$31</f>
        <v>32.9</v>
      </c>
      <c r="AC26" s="112">
        <f>[22]Janeiro!$C$32</f>
        <v>33</v>
      </c>
      <c r="AD26" s="112">
        <f>[22]Janeiro!$C$33</f>
        <v>34.299999999999997</v>
      </c>
      <c r="AE26" s="112">
        <f>[22]Janeiro!$C$34</f>
        <v>34.200000000000003</v>
      </c>
      <c r="AF26" s="112">
        <f>[22]Janeiro!$C$35</f>
        <v>32.5</v>
      </c>
      <c r="AG26" s="114">
        <f t="shared" si="3"/>
        <v>36.9</v>
      </c>
      <c r="AH26" s="115">
        <f t="shared" si="4"/>
        <v>34.329032258064508</v>
      </c>
      <c r="AL26" t="s">
        <v>35</v>
      </c>
    </row>
    <row r="27" spans="1:39" hidden="1" x14ac:dyDescent="0.2">
      <c r="A27" s="48" t="s">
        <v>32</v>
      </c>
      <c r="B27" s="112" t="str">
        <f>[23]Janeiro!$C$5</f>
        <v>*</v>
      </c>
      <c r="C27" s="112" t="str">
        <f>[23]Janeiro!$C$6</f>
        <v>*</v>
      </c>
      <c r="D27" s="112" t="str">
        <f>[23]Janeiro!$C$7</f>
        <v>*</v>
      </c>
      <c r="E27" s="112" t="str">
        <f>[23]Janeiro!$C$8</f>
        <v>*</v>
      </c>
      <c r="F27" s="112" t="str">
        <f>[23]Janeiro!$C$9</f>
        <v>*</v>
      </c>
      <c r="G27" s="112" t="str">
        <f>[23]Janeiro!$C$10</f>
        <v>*</v>
      </c>
      <c r="H27" s="112" t="str">
        <f>[23]Janeiro!$C$11</f>
        <v>*</v>
      </c>
      <c r="I27" s="112" t="str">
        <f>[23]Janeiro!$C$12</f>
        <v>*</v>
      </c>
      <c r="J27" s="112" t="str">
        <f>[23]Janeiro!$C$13</f>
        <v>*</v>
      </c>
      <c r="K27" s="112" t="str">
        <f>[23]Janeiro!$C$14</f>
        <v>*</v>
      </c>
      <c r="L27" s="112" t="str">
        <f>[23]Janeiro!$C$15</f>
        <v>*</v>
      </c>
      <c r="M27" s="112" t="str">
        <f>[23]Janeiro!$C$16</f>
        <v>*</v>
      </c>
      <c r="N27" s="112" t="str">
        <f>[23]Janeiro!$C$17</f>
        <v>*</v>
      </c>
      <c r="O27" s="112" t="str">
        <f>[23]Janeiro!$C$18</f>
        <v>*</v>
      </c>
      <c r="P27" s="112" t="str">
        <f>[23]Janeiro!$C$19</f>
        <v>*</v>
      </c>
      <c r="Q27" s="112" t="str">
        <f>[23]Janeiro!$C$20</f>
        <v>*</v>
      </c>
      <c r="R27" s="112" t="str">
        <f>[23]Janeiro!$C$21</f>
        <v>*</v>
      </c>
      <c r="S27" s="112" t="str">
        <f>[23]Janeiro!$C$22</f>
        <v>*</v>
      </c>
      <c r="T27" s="112" t="str">
        <f>[23]Janeiro!$C$23</f>
        <v>*</v>
      </c>
      <c r="U27" s="112" t="str">
        <f>[23]Janeiro!$C$24</f>
        <v>*</v>
      </c>
      <c r="V27" s="112" t="str">
        <f>[23]Janeiro!$C$25</f>
        <v>*</v>
      </c>
      <c r="W27" s="112" t="str">
        <f>[23]Janeiro!$C$26</f>
        <v>*</v>
      </c>
      <c r="X27" s="112" t="str">
        <f>[23]Janeiro!$C$27</f>
        <v>*</v>
      </c>
      <c r="Y27" s="112" t="str">
        <f>[23]Janeiro!$C$28</f>
        <v>*</v>
      </c>
      <c r="Z27" s="112" t="str">
        <f>[23]Janeiro!$C$29</f>
        <v>*</v>
      </c>
      <c r="AA27" s="112" t="str">
        <f>[23]Janeiro!$C$30</f>
        <v>*</v>
      </c>
      <c r="AB27" s="112" t="str">
        <f>[23]Janeiro!$C$31</f>
        <v>*</v>
      </c>
      <c r="AC27" s="112" t="str">
        <f>[23]Janeiro!$C$32</f>
        <v>*</v>
      </c>
      <c r="AD27" s="112" t="str">
        <f>[23]Janeiro!$C$33</f>
        <v>*</v>
      </c>
      <c r="AE27" s="112" t="str">
        <f>[23]Janeiro!$C$34</f>
        <v>*</v>
      </c>
      <c r="AF27" s="112" t="str">
        <f>[23]Janeiro!$C$35</f>
        <v>*</v>
      </c>
      <c r="AG27" s="114">
        <f t="shared" si="3"/>
        <v>0</v>
      </c>
      <c r="AH27" s="115" t="e">
        <f t="shared" si="4"/>
        <v>#DIV/0!</v>
      </c>
      <c r="AL27" t="s">
        <v>35</v>
      </c>
      <c r="AM27" t="s">
        <v>35</v>
      </c>
    </row>
    <row r="28" spans="1:39" x14ac:dyDescent="0.2">
      <c r="A28" s="48" t="s">
        <v>10</v>
      </c>
      <c r="B28" s="112">
        <f>[24]Janeiro!$C$5</f>
        <v>37</v>
      </c>
      <c r="C28" s="112">
        <f>[24]Janeiro!$C$6</f>
        <v>32.799999999999997</v>
      </c>
      <c r="D28" s="112">
        <f>[24]Janeiro!$C$7</f>
        <v>34</v>
      </c>
      <c r="E28" s="112">
        <f>[24]Janeiro!$C$8</f>
        <v>33.6</v>
      </c>
      <c r="F28" s="112">
        <f>[24]Janeiro!$C$9</f>
        <v>35.200000000000003</v>
      </c>
      <c r="G28" s="112">
        <f>[24]Janeiro!$C$10</f>
        <v>34.4</v>
      </c>
      <c r="H28" s="112">
        <f>[24]Janeiro!$C$11</f>
        <v>36.799999999999997</v>
      </c>
      <c r="I28" s="112">
        <f>[24]Janeiro!$C$12</f>
        <v>37</v>
      </c>
      <c r="J28" s="112">
        <f>[24]Janeiro!$C$13</f>
        <v>37.4</v>
      </c>
      <c r="K28" s="112">
        <f>[24]Janeiro!$C$14</f>
        <v>37.299999999999997</v>
      </c>
      <c r="L28" s="112">
        <f>[24]Janeiro!$C$15</f>
        <v>35.9</v>
      </c>
      <c r="M28" s="112">
        <f>[24]Janeiro!$C$16</f>
        <v>35.9</v>
      </c>
      <c r="N28" s="112">
        <f>[24]Janeiro!$C$17</f>
        <v>35.200000000000003</v>
      </c>
      <c r="O28" s="112">
        <f>[24]Janeiro!$C$18</f>
        <v>33.799999999999997</v>
      </c>
      <c r="P28" s="112">
        <f>[24]Janeiro!$C$19</f>
        <v>34.700000000000003</v>
      </c>
      <c r="Q28" s="112">
        <f>[24]Janeiro!$C$20</f>
        <v>37.1</v>
      </c>
      <c r="R28" s="112">
        <f>[24]Janeiro!$C$21</f>
        <v>36.9</v>
      </c>
      <c r="S28" s="112">
        <f>[24]Janeiro!$C$22</f>
        <v>34.299999999999997</v>
      </c>
      <c r="T28" s="112">
        <f>[24]Janeiro!$C$23</f>
        <v>34.4</v>
      </c>
      <c r="U28" s="112">
        <f>[24]Janeiro!$C$24</f>
        <v>30.8</v>
      </c>
      <c r="V28" s="112">
        <f>[24]Janeiro!$C$25</f>
        <v>32.5</v>
      </c>
      <c r="W28" s="112">
        <f>[24]Janeiro!$C$26</f>
        <v>34.1</v>
      </c>
      <c r="X28" s="112">
        <f>[24]Janeiro!$C$27</f>
        <v>34.299999999999997</v>
      </c>
      <c r="Y28" s="112">
        <f>[24]Janeiro!$C$28</f>
        <v>34.700000000000003</v>
      </c>
      <c r="Z28" s="112">
        <f>[24]Janeiro!$C$29</f>
        <v>37.799999999999997</v>
      </c>
      <c r="AA28" s="112">
        <f>[24]Janeiro!$C$30</f>
        <v>34.299999999999997</v>
      </c>
      <c r="AB28" s="112">
        <f>[24]Janeiro!$C$31</f>
        <v>32.5</v>
      </c>
      <c r="AC28" s="112">
        <f>[24]Janeiro!$C$32</f>
        <v>31.4</v>
      </c>
      <c r="AD28" s="112">
        <f>[24]Janeiro!$C$33</f>
        <v>32.6</v>
      </c>
      <c r="AE28" s="112">
        <f>[24]Janeiro!$C$34</f>
        <v>32.1</v>
      </c>
      <c r="AF28" s="112">
        <f>[24]Janeiro!$C$35</f>
        <v>32.4</v>
      </c>
      <c r="AG28" s="114">
        <f t="shared" si="3"/>
        <v>37.799999999999997</v>
      </c>
      <c r="AH28" s="115">
        <f t="shared" si="4"/>
        <v>34.619354838709668</v>
      </c>
      <c r="AL28" t="s">
        <v>35</v>
      </c>
      <c r="AM28" t="s">
        <v>35</v>
      </c>
    </row>
    <row r="29" spans="1:39" x14ac:dyDescent="0.2">
      <c r="A29" s="48" t="s">
        <v>151</v>
      </c>
      <c r="B29" s="112">
        <f>[25]Janeiro!$C$5</f>
        <v>36.5</v>
      </c>
      <c r="C29" s="112">
        <f>[25]Janeiro!$C$6</f>
        <v>30.8</v>
      </c>
      <c r="D29" s="112">
        <f>[25]Janeiro!$C$7</f>
        <v>34.299999999999997</v>
      </c>
      <c r="E29" s="112">
        <f>[25]Janeiro!$C$8</f>
        <v>33.6</v>
      </c>
      <c r="F29" s="112">
        <f>[25]Janeiro!$C$9</f>
        <v>34.4</v>
      </c>
      <c r="G29" s="112">
        <f>[25]Janeiro!$C$10</f>
        <v>34.9</v>
      </c>
      <c r="H29" s="112">
        <f>[25]Janeiro!$C$11</f>
        <v>36.6</v>
      </c>
      <c r="I29" s="112">
        <f>[25]Janeiro!$C$12</f>
        <v>36.5</v>
      </c>
      <c r="J29" s="112">
        <f>[25]Janeiro!$C$13</f>
        <v>37.200000000000003</v>
      </c>
      <c r="K29" s="112">
        <f>[25]Janeiro!$C$14</f>
        <v>37.799999999999997</v>
      </c>
      <c r="L29" s="112">
        <f>[25]Janeiro!$C$15</f>
        <v>36.6</v>
      </c>
      <c r="M29" s="112">
        <f>[25]Janeiro!$C$16</f>
        <v>36.1</v>
      </c>
      <c r="N29" s="112">
        <f>[25]Janeiro!$C$17</f>
        <v>35.1</v>
      </c>
      <c r="O29" s="112">
        <f>[25]Janeiro!$C$18</f>
        <v>33.5</v>
      </c>
      <c r="P29" s="112">
        <f>[25]Janeiro!$C$19</f>
        <v>34.6</v>
      </c>
      <c r="Q29" s="112">
        <f>[25]Janeiro!$C$20</f>
        <v>36.6</v>
      </c>
      <c r="R29" s="112">
        <f>[25]Janeiro!$C$21</f>
        <v>37.799999999999997</v>
      </c>
      <c r="S29" s="112">
        <f>[25]Janeiro!$C$22</f>
        <v>36.799999999999997</v>
      </c>
      <c r="T29" s="112">
        <f>[25]Janeiro!$C$23</f>
        <v>33.200000000000003</v>
      </c>
      <c r="U29" s="112">
        <f>[25]Janeiro!$C$24</f>
        <v>27.9</v>
      </c>
      <c r="V29" s="112">
        <f>[25]Janeiro!$C$25</f>
        <v>31.8</v>
      </c>
      <c r="W29" s="112">
        <f>[25]Janeiro!$C$26</f>
        <v>33.5</v>
      </c>
      <c r="X29" s="112">
        <f>[25]Janeiro!$C$27</f>
        <v>33.299999999999997</v>
      </c>
      <c r="Y29" s="112">
        <f>[25]Janeiro!$C$28</f>
        <v>33.4</v>
      </c>
      <c r="Z29" s="112">
        <f>[25]Janeiro!$C$29</f>
        <v>36.6</v>
      </c>
      <c r="AA29" s="112">
        <f>[25]Janeiro!$C$30</f>
        <v>33.299999999999997</v>
      </c>
      <c r="AB29" s="112">
        <f>[25]Janeiro!$C$31</f>
        <v>32.1</v>
      </c>
      <c r="AC29" s="112">
        <f>[25]Janeiro!$C$32</f>
        <v>31.7</v>
      </c>
      <c r="AD29" s="112">
        <f>[25]Janeiro!$C$33</f>
        <v>31.7</v>
      </c>
      <c r="AE29" s="112">
        <f>[25]Janeiro!$C$34</f>
        <v>31</v>
      </c>
      <c r="AF29" s="112">
        <f>[25]Janeiro!$C$35</f>
        <v>32.9</v>
      </c>
      <c r="AG29" s="114">
        <f t="shared" si="3"/>
        <v>37.799999999999997</v>
      </c>
      <c r="AH29" s="115">
        <f t="shared" si="4"/>
        <v>34.261290322580649</v>
      </c>
      <c r="AI29" s="12" t="s">
        <v>35</v>
      </c>
      <c r="AL29" t="s">
        <v>35</v>
      </c>
    </row>
    <row r="30" spans="1:39" x14ac:dyDescent="0.2">
      <c r="A30" s="48" t="s">
        <v>11</v>
      </c>
      <c r="B30" s="112">
        <f>[26]Janeiro!$C$5</f>
        <v>35.1</v>
      </c>
      <c r="C30" s="112">
        <f>[26]Janeiro!$C$6</f>
        <v>30.7</v>
      </c>
      <c r="D30" s="112">
        <f>[26]Janeiro!$C$7</f>
        <v>33.5</v>
      </c>
      <c r="E30" s="112">
        <f>[26]Janeiro!$C$8</f>
        <v>32.799999999999997</v>
      </c>
      <c r="F30" s="112">
        <f>[26]Janeiro!$C$9</f>
        <v>33.5</v>
      </c>
      <c r="G30" s="112">
        <f>[26]Janeiro!$C$10</f>
        <v>34.200000000000003</v>
      </c>
      <c r="H30" s="112">
        <f>[26]Janeiro!$C$11</f>
        <v>34.9</v>
      </c>
      <c r="I30" s="112">
        <f>[26]Janeiro!$C$12</f>
        <v>35.4</v>
      </c>
      <c r="J30" s="112">
        <f>[26]Janeiro!$C$13</f>
        <v>36</v>
      </c>
      <c r="K30" s="112">
        <f>[26]Janeiro!$C$14</f>
        <v>36.700000000000003</v>
      </c>
      <c r="L30" s="112">
        <f>[26]Janeiro!$C$15</f>
        <v>36.200000000000003</v>
      </c>
      <c r="M30" s="112">
        <f>[26]Janeiro!$C$16</f>
        <v>35</v>
      </c>
      <c r="N30" s="112">
        <f>[26]Janeiro!$C$17</f>
        <v>34.6</v>
      </c>
      <c r="O30" s="112">
        <f>[26]Janeiro!$C$18</f>
        <v>34.799999999999997</v>
      </c>
      <c r="P30" s="112">
        <f>[26]Janeiro!$C$19</f>
        <v>35.1</v>
      </c>
      <c r="Q30" s="112">
        <f>[26]Janeiro!$C$20</f>
        <v>35.1</v>
      </c>
      <c r="R30" s="112">
        <f>[26]Janeiro!$C$21</f>
        <v>35.700000000000003</v>
      </c>
      <c r="S30" s="112">
        <f>[26]Janeiro!$C$22</f>
        <v>33.799999999999997</v>
      </c>
      <c r="T30" s="112">
        <f>[26]Janeiro!$C$23</f>
        <v>31.9</v>
      </c>
      <c r="U30" s="112">
        <f>[26]Janeiro!$C$24</f>
        <v>31.1</v>
      </c>
      <c r="V30" s="112">
        <f>[26]Janeiro!$C$25</f>
        <v>32.6</v>
      </c>
      <c r="W30" s="112">
        <f>[26]Janeiro!$C$26</f>
        <v>33.9</v>
      </c>
      <c r="X30" s="112">
        <f>[26]Janeiro!$C$27</f>
        <v>33.4</v>
      </c>
      <c r="Y30" s="112">
        <f>[26]Janeiro!$C$28</f>
        <v>34.6</v>
      </c>
      <c r="Z30" s="112">
        <f>[26]Janeiro!$C$29</f>
        <v>36</v>
      </c>
      <c r="AA30" s="112">
        <f>[26]Janeiro!$C$30</f>
        <v>35.5</v>
      </c>
      <c r="AB30" s="112">
        <f>[26]Janeiro!$C$31</f>
        <v>34</v>
      </c>
      <c r="AC30" s="112">
        <f>[26]Janeiro!$C$32</f>
        <v>34.200000000000003</v>
      </c>
      <c r="AD30" s="112">
        <f>[26]Janeiro!$C$33</f>
        <v>32.5</v>
      </c>
      <c r="AE30" s="112">
        <f>[26]Janeiro!$C$34</f>
        <v>33.299999999999997</v>
      </c>
      <c r="AF30" s="112">
        <f>[26]Janeiro!$C$35</f>
        <v>34</v>
      </c>
      <c r="AG30" s="114">
        <f t="shared" si="3"/>
        <v>36.700000000000003</v>
      </c>
      <c r="AH30" s="115">
        <f t="shared" si="4"/>
        <v>34.196774193548393</v>
      </c>
      <c r="AM30" t="s">
        <v>35</v>
      </c>
    </row>
    <row r="31" spans="1:39" s="5" customFormat="1" x14ac:dyDescent="0.2">
      <c r="A31" s="48" t="s">
        <v>12</v>
      </c>
      <c r="B31" s="112">
        <f>[27]Janeiro!$C$5</f>
        <v>36.5</v>
      </c>
      <c r="C31" s="112">
        <f>[27]Janeiro!$C$6</f>
        <v>33.6</v>
      </c>
      <c r="D31" s="112">
        <f>[27]Janeiro!$C$7</f>
        <v>32.5</v>
      </c>
      <c r="E31" s="112">
        <f>[27]Janeiro!$C$8</f>
        <v>33</v>
      </c>
      <c r="F31" s="112">
        <f>[27]Janeiro!$C$9</f>
        <v>35.6</v>
      </c>
      <c r="G31" s="112">
        <f>[27]Janeiro!$C$10</f>
        <v>36.5</v>
      </c>
      <c r="H31" s="112">
        <f>[27]Janeiro!$C$11</f>
        <v>36.9</v>
      </c>
      <c r="I31" s="112">
        <f>[27]Janeiro!$C$12</f>
        <v>37</v>
      </c>
      <c r="J31" s="112">
        <f>[27]Janeiro!$C$13</f>
        <v>36.4</v>
      </c>
      <c r="K31" s="112">
        <f>[27]Janeiro!$C$14</f>
        <v>38.200000000000003</v>
      </c>
      <c r="L31" s="112">
        <f>[27]Janeiro!$C$15</f>
        <v>36.6</v>
      </c>
      <c r="M31" s="112">
        <f>[27]Janeiro!$C$16</f>
        <v>34.799999999999997</v>
      </c>
      <c r="N31" s="112">
        <f>[27]Janeiro!$C$17</f>
        <v>36.1</v>
      </c>
      <c r="O31" s="112">
        <f>[27]Janeiro!$C$18</f>
        <v>35.6</v>
      </c>
      <c r="P31" s="112">
        <f>[27]Janeiro!$C$19</f>
        <v>37.200000000000003</v>
      </c>
      <c r="Q31" s="112">
        <f>[27]Janeiro!$C$20</f>
        <v>37.200000000000003</v>
      </c>
      <c r="R31" s="112">
        <f>[27]Janeiro!$C$21</f>
        <v>38.700000000000003</v>
      </c>
      <c r="S31" s="112">
        <f>[27]Janeiro!$C$22</f>
        <v>34.799999999999997</v>
      </c>
      <c r="T31" s="112">
        <f>[27]Janeiro!$C$23</f>
        <v>32.6</v>
      </c>
      <c r="U31" s="112">
        <f>[27]Janeiro!$C$24</f>
        <v>31.8</v>
      </c>
      <c r="V31" s="112">
        <f>[27]Janeiro!$C$25</f>
        <v>32.6</v>
      </c>
      <c r="W31" s="112">
        <f>[27]Janeiro!$C$26</f>
        <v>32.9</v>
      </c>
      <c r="X31" s="112">
        <f>[27]Janeiro!$C$27</f>
        <v>33.6</v>
      </c>
      <c r="Y31" s="112">
        <f>[27]Janeiro!$C$28</f>
        <v>35.799999999999997</v>
      </c>
      <c r="Z31" s="112">
        <f>[27]Janeiro!$C$29</f>
        <v>36.299999999999997</v>
      </c>
      <c r="AA31" s="112">
        <f>[27]Janeiro!$C$30</f>
        <v>35.9</v>
      </c>
      <c r="AB31" s="112">
        <f>[27]Janeiro!$C$31</f>
        <v>36.6</v>
      </c>
      <c r="AC31" s="112">
        <f>[27]Janeiro!$C$32</f>
        <v>37.799999999999997</v>
      </c>
      <c r="AD31" s="112">
        <f>[27]Janeiro!$C$33</f>
        <v>31.3</v>
      </c>
      <c r="AE31" s="112">
        <f>[27]Janeiro!$C$34</f>
        <v>33.4</v>
      </c>
      <c r="AF31" s="112">
        <f>[27]Janeiro!$C$35</f>
        <v>34.6</v>
      </c>
      <c r="AG31" s="114">
        <f t="shared" si="3"/>
        <v>38.700000000000003</v>
      </c>
      <c r="AH31" s="115">
        <f t="shared" si="4"/>
        <v>35.238709677419358</v>
      </c>
      <c r="AL31" s="5" t="s">
        <v>35</v>
      </c>
      <c r="AM31" s="5" t="s">
        <v>35</v>
      </c>
    </row>
    <row r="32" spans="1:39" x14ac:dyDescent="0.2">
      <c r="A32" s="48" t="s">
        <v>13</v>
      </c>
      <c r="B32" s="112">
        <f>[28]Janeiro!$C$5</f>
        <v>36.6</v>
      </c>
      <c r="C32" s="112">
        <f>[28]Janeiro!$C$6</f>
        <v>31.2</v>
      </c>
      <c r="D32" s="112">
        <f>[28]Janeiro!$C$7</f>
        <v>32.799999999999997</v>
      </c>
      <c r="E32" s="112">
        <f>[28]Janeiro!$C$8</f>
        <v>31.5</v>
      </c>
      <c r="F32" s="112">
        <f>[28]Janeiro!$C$9</f>
        <v>32.299999999999997</v>
      </c>
      <c r="G32" s="112">
        <f>[28]Janeiro!$C$10</f>
        <v>34.700000000000003</v>
      </c>
      <c r="H32" s="112">
        <f>[28]Janeiro!$C$11</f>
        <v>33.6</v>
      </c>
      <c r="I32" s="112">
        <f>[28]Janeiro!$C$12</f>
        <v>35.200000000000003</v>
      </c>
      <c r="J32" s="112">
        <f>[28]Janeiro!$C$13</f>
        <v>35.5</v>
      </c>
      <c r="K32" s="112">
        <f>[28]Janeiro!$C$14</f>
        <v>36.9</v>
      </c>
      <c r="L32" s="112">
        <f>[28]Janeiro!$C$15</f>
        <v>36.700000000000003</v>
      </c>
      <c r="M32" s="112">
        <f>[28]Janeiro!$C$16</f>
        <v>35.299999999999997</v>
      </c>
      <c r="N32" s="112">
        <f>[28]Janeiro!$C$17</f>
        <v>32.4</v>
      </c>
      <c r="O32" s="112">
        <f>[28]Janeiro!$C$18</f>
        <v>34.1</v>
      </c>
      <c r="P32" s="112">
        <f>[28]Janeiro!$C$19</f>
        <v>36.6</v>
      </c>
      <c r="Q32" s="112">
        <f>[28]Janeiro!$C$20</f>
        <v>37.200000000000003</v>
      </c>
      <c r="R32" s="112">
        <f>[28]Janeiro!$C$21</f>
        <v>34.5</v>
      </c>
      <c r="S32" s="112">
        <f>[28]Janeiro!$C$22</f>
        <v>34</v>
      </c>
      <c r="T32" s="112">
        <f>[28]Janeiro!$C$23</f>
        <v>31.5</v>
      </c>
      <c r="U32" s="112">
        <f>[28]Janeiro!$C$24</f>
        <v>30.8</v>
      </c>
      <c r="V32" s="112">
        <f>[28]Janeiro!$C$25</f>
        <v>32.5</v>
      </c>
      <c r="W32" s="112">
        <f>[28]Janeiro!$C$26</f>
        <v>33.1</v>
      </c>
      <c r="X32" s="112">
        <f>[28]Janeiro!$C$27</f>
        <v>32.1</v>
      </c>
      <c r="Y32" s="112">
        <f>[28]Janeiro!$C$28</f>
        <v>35.799999999999997</v>
      </c>
      <c r="Z32" s="112">
        <f>[28]Janeiro!$C$29</f>
        <v>36.799999999999997</v>
      </c>
      <c r="AA32" s="112">
        <f>[28]Janeiro!$C$30</f>
        <v>35</v>
      </c>
      <c r="AB32" s="112">
        <f>[28]Janeiro!$C$31</f>
        <v>35.4</v>
      </c>
      <c r="AC32" s="112">
        <f>[28]Janeiro!$C$32</f>
        <v>35.799999999999997</v>
      </c>
      <c r="AD32" s="112">
        <f>[28]Janeiro!$C$33</f>
        <v>34.4</v>
      </c>
      <c r="AE32" s="112">
        <f>[28]Janeiro!$C$34</f>
        <v>33.6</v>
      </c>
      <c r="AF32" s="112">
        <f>[28]Janeiro!$C$35</f>
        <v>32.1</v>
      </c>
      <c r="AG32" s="114">
        <f t="shared" si="3"/>
        <v>37.200000000000003</v>
      </c>
      <c r="AH32" s="115">
        <f t="shared" si="4"/>
        <v>34.193548387096769</v>
      </c>
    </row>
    <row r="33" spans="1:39" x14ac:dyDescent="0.2">
      <c r="A33" s="48" t="s">
        <v>152</v>
      </c>
      <c r="B33" s="112">
        <f>[29]Janeiro!$C$5</f>
        <v>36.4</v>
      </c>
      <c r="C33" s="112">
        <f>[29]Janeiro!$C$6</f>
        <v>33.700000000000003</v>
      </c>
      <c r="D33" s="112">
        <f>[29]Janeiro!$C$7</f>
        <v>34.799999999999997</v>
      </c>
      <c r="E33" s="112">
        <f>[29]Janeiro!$C$8</f>
        <v>34.299999999999997</v>
      </c>
      <c r="F33" s="112">
        <f>[29]Janeiro!$C$9</f>
        <v>34.1</v>
      </c>
      <c r="G33" s="112">
        <f>[29]Janeiro!$C$10</f>
        <v>35.799999999999997</v>
      </c>
      <c r="H33" s="112">
        <f>[29]Janeiro!$C$11</f>
        <v>36</v>
      </c>
      <c r="I33" s="112">
        <f>[29]Janeiro!$C$12</f>
        <v>36.200000000000003</v>
      </c>
      <c r="J33" s="112">
        <f>[29]Janeiro!$C$13</f>
        <v>37.299999999999997</v>
      </c>
      <c r="K33" s="112">
        <f>[29]Janeiro!$C$14</f>
        <v>37.700000000000003</v>
      </c>
      <c r="L33" s="112">
        <f>[29]Janeiro!$C$15</f>
        <v>36.799999999999997</v>
      </c>
      <c r="M33" s="112">
        <f>[29]Janeiro!$C$16</f>
        <v>35.6</v>
      </c>
      <c r="N33" s="112">
        <f>[29]Janeiro!$C$17</f>
        <v>35.700000000000003</v>
      </c>
      <c r="O33" s="112">
        <f>[29]Janeiro!$C$18</f>
        <v>33.799999999999997</v>
      </c>
      <c r="P33" s="112">
        <f>[29]Janeiro!$C$19</f>
        <v>35.6</v>
      </c>
      <c r="Q33" s="112">
        <f>[29]Janeiro!$C$20</f>
        <v>36.4</v>
      </c>
      <c r="R33" s="112">
        <f>[29]Janeiro!$C$21</f>
        <v>34.6</v>
      </c>
      <c r="S33" s="112">
        <f>[29]Janeiro!$C$22</f>
        <v>29.3</v>
      </c>
      <c r="T33" s="112">
        <f>[29]Janeiro!$C$23</f>
        <v>34.700000000000003</v>
      </c>
      <c r="U33" s="112">
        <f>[29]Janeiro!$C$24</f>
        <v>33.5</v>
      </c>
      <c r="V33" s="112">
        <f>[29]Janeiro!$C$25</f>
        <v>34.700000000000003</v>
      </c>
      <c r="W33" s="112">
        <f>[29]Janeiro!$C$26</f>
        <v>35.700000000000003</v>
      </c>
      <c r="X33" s="112">
        <f>[29]Janeiro!$C$27</f>
        <v>34.799999999999997</v>
      </c>
      <c r="Y33" s="112">
        <f>[29]Janeiro!$C$28</f>
        <v>35.6</v>
      </c>
      <c r="Z33" s="112">
        <f>[29]Janeiro!$C$29</f>
        <v>38</v>
      </c>
      <c r="AA33" s="112">
        <f>[29]Janeiro!$C$30</f>
        <v>36.799999999999997</v>
      </c>
      <c r="AB33" s="112">
        <f>[29]Janeiro!$C$31</f>
        <v>35.9</v>
      </c>
      <c r="AC33" s="112">
        <f>[29]Janeiro!$C$32</f>
        <v>35.5</v>
      </c>
      <c r="AD33" s="112">
        <f>[29]Janeiro!$C$33</f>
        <v>34.5</v>
      </c>
      <c r="AE33" s="112">
        <f>[29]Janeiro!$C$34</f>
        <v>34.200000000000003</v>
      </c>
      <c r="AF33" s="112">
        <f>[29]Janeiro!$C$35</f>
        <v>34.700000000000003</v>
      </c>
      <c r="AG33" s="114">
        <f t="shared" si="3"/>
        <v>38</v>
      </c>
      <c r="AH33" s="115">
        <f t="shared" si="4"/>
        <v>35.248387096774195</v>
      </c>
    </row>
    <row r="34" spans="1:39" x14ac:dyDescent="0.2">
      <c r="A34" s="48" t="s">
        <v>123</v>
      </c>
      <c r="B34" s="112">
        <f>[30]Janeiro!$C$5</f>
        <v>36.4</v>
      </c>
      <c r="C34" s="112">
        <f>[30]Janeiro!$C$6</f>
        <v>33</v>
      </c>
      <c r="D34" s="112">
        <f>[30]Janeiro!$C$7</f>
        <v>34.9</v>
      </c>
      <c r="E34" s="112">
        <f>[30]Janeiro!$C$8</f>
        <v>34</v>
      </c>
      <c r="F34" s="112">
        <f>[30]Janeiro!$C$9</f>
        <v>36</v>
      </c>
      <c r="G34" s="112">
        <f>[30]Janeiro!$C$10</f>
        <v>35.9</v>
      </c>
      <c r="H34" s="112">
        <f>[30]Janeiro!$C$11</f>
        <v>36.4</v>
      </c>
      <c r="I34" s="112">
        <f>[30]Janeiro!$C$12</f>
        <v>36.799999999999997</v>
      </c>
      <c r="J34" s="112">
        <f>[30]Janeiro!$C$13</f>
        <v>37.5</v>
      </c>
      <c r="K34" s="112">
        <f>[30]Janeiro!$C$14</f>
        <v>37.799999999999997</v>
      </c>
      <c r="L34" s="112">
        <f>[30]Janeiro!$C$15</f>
        <v>37.700000000000003</v>
      </c>
      <c r="M34" s="112">
        <f>[30]Janeiro!$C$16</f>
        <v>36.1</v>
      </c>
      <c r="N34" s="112">
        <f>[30]Janeiro!$C$17</f>
        <v>35.799999999999997</v>
      </c>
      <c r="O34" s="112">
        <f>[30]Janeiro!$C$18</f>
        <v>36.9</v>
      </c>
      <c r="P34" s="112">
        <f>[30]Janeiro!$C$19</f>
        <v>36.5</v>
      </c>
      <c r="Q34" s="112">
        <f>[30]Janeiro!$C$20</f>
        <v>37.9</v>
      </c>
      <c r="R34" s="112">
        <f>[30]Janeiro!$C$21</f>
        <v>34.200000000000003</v>
      </c>
      <c r="S34" s="112">
        <f>[30]Janeiro!$C$22</f>
        <v>30.3</v>
      </c>
      <c r="T34" s="112">
        <f>[30]Janeiro!$C$23</f>
        <v>34.1</v>
      </c>
      <c r="U34" s="112">
        <f>[30]Janeiro!$C$24</f>
        <v>35.700000000000003</v>
      </c>
      <c r="V34" s="112">
        <f>[30]Janeiro!$C$25</f>
        <v>35.200000000000003</v>
      </c>
      <c r="W34" s="112">
        <f>[30]Janeiro!$C$26</f>
        <v>35.299999999999997</v>
      </c>
      <c r="X34" s="112">
        <f>[30]Janeiro!$C$27</f>
        <v>36.200000000000003</v>
      </c>
      <c r="Y34" s="112">
        <f>[30]Janeiro!$C$28</f>
        <v>35.4</v>
      </c>
      <c r="Z34" s="112">
        <f>[30]Janeiro!$C$29</f>
        <v>37.9</v>
      </c>
      <c r="AA34" s="112">
        <f>[30]Janeiro!$C$30</f>
        <v>36</v>
      </c>
      <c r="AB34" s="112">
        <f>[30]Janeiro!$C$31</f>
        <v>34.6</v>
      </c>
      <c r="AC34" s="112">
        <f>[30]Janeiro!$C$32</f>
        <v>34.700000000000003</v>
      </c>
      <c r="AD34" s="112">
        <f>[30]Janeiro!$C$33</f>
        <v>35.4</v>
      </c>
      <c r="AE34" s="112">
        <f>[30]Janeiro!$C$34</f>
        <v>36.299999999999997</v>
      </c>
      <c r="AF34" s="112">
        <f>[30]Janeiro!$C$35</f>
        <v>34.700000000000003</v>
      </c>
      <c r="AG34" s="114">
        <f t="shared" si="3"/>
        <v>37.9</v>
      </c>
      <c r="AH34" s="115">
        <f t="shared" si="4"/>
        <v>35.664516129032265</v>
      </c>
      <c r="AL34" t="s">
        <v>35</v>
      </c>
    </row>
    <row r="35" spans="1:39" x14ac:dyDescent="0.2">
      <c r="A35" s="48" t="s">
        <v>14</v>
      </c>
      <c r="B35" s="112">
        <f>[31]Janeiro!$C$5</f>
        <v>32.6</v>
      </c>
      <c r="C35" s="112">
        <f>[31]Janeiro!$C$6</f>
        <v>32.1</v>
      </c>
      <c r="D35" s="112">
        <f>[31]Janeiro!$C$7</f>
        <v>30.9</v>
      </c>
      <c r="E35" s="112">
        <f>[31]Janeiro!$C$8</f>
        <v>32.9</v>
      </c>
      <c r="F35" s="112">
        <f>[31]Janeiro!$C$9</f>
        <v>34.299999999999997</v>
      </c>
      <c r="G35" s="112">
        <f>[31]Janeiro!$C$10</f>
        <v>32.4</v>
      </c>
      <c r="H35" s="112">
        <f>[31]Janeiro!$C$11</f>
        <v>34.1</v>
      </c>
      <c r="I35" s="112">
        <f>[31]Janeiro!$C$12</f>
        <v>33.1</v>
      </c>
      <c r="J35" s="112">
        <f>[31]Janeiro!$C$13</f>
        <v>34.4</v>
      </c>
      <c r="K35" s="112">
        <f>[31]Janeiro!$C$14</f>
        <v>34.1</v>
      </c>
      <c r="L35" s="112">
        <f>[31]Janeiro!$C$15</f>
        <v>34.6</v>
      </c>
      <c r="M35" s="112">
        <f>[31]Janeiro!$C$16</f>
        <v>32.5</v>
      </c>
      <c r="N35" s="112">
        <f>[31]Janeiro!$C$17</f>
        <v>32.5</v>
      </c>
      <c r="O35" s="112">
        <f>[31]Janeiro!$C$18</f>
        <v>32.9</v>
      </c>
      <c r="P35" s="112">
        <f>[31]Janeiro!$C$19</f>
        <v>33.200000000000003</v>
      </c>
      <c r="Q35" s="112">
        <f>[31]Janeiro!$C$20</f>
        <v>31.4</v>
      </c>
      <c r="R35" s="112">
        <f>[31]Janeiro!$C$21</f>
        <v>31.4</v>
      </c>
      <c r="S35" s="112">
        <f>[31]Janeiro!$C$22</f>
        <v>33.299999999999997</v>
      </c>
      <c r="T35" s="112">
        <f>[31]Janeiro!$C$23</f>
        <v>35.200000000000003</v>
      </c>
      <c r="U35" s="112">
        <f>[31]Janeiro!$C$24</f>
        <v>35.1</v>
      </c>
      <c r="V35" s="112">
        <f>[31]Janeiro!$C$25</f>
        <v>33.9</v>
      </c>
      <c r="W35" s="112">
        <f>[31]Janeiro!$C$26</f>
        <v>35.200000000000003</v>
      </c>
      <c r="X35" s="112">
        <f>[31]Janeiro!$C$27</f>
        <v>34.1</v>
      </c>
      <c r="Y35" s="112">
        <f>[31]Janeiro!$C$28</f>
        <v>35.9</v>
      </c>
      <c r="Z35" s="112">
        <f>[31]Janeiro!$C$29</f>
        <v>35.799999999999997</v>
      </c>
      <c r="AA35" s="112">
        <f>[31]Janeiro!$C$30</f>
        <v>34.6</v>
      </c>
      <c r="AB35" s="112">
        <f>[31]Janeiro!$C$31</f>
        <v>31.4</v>
      </c>
      <c r="AC35" s="112">
        <f>[31]Janeiro!$C$32</f>
        <v>32.700000000000003</v>
      </c>
      <c r="AD35" s="112">
        <f>[31]Janeiro!$C$33</f>
        <v>34.4</v>
      </c>
      <c r="AE35" s="112">
        <f>[31]Janeiro!$C$34</f>
        <v>33.299999999999997</v>
      </c>
      <c r="AF35" s="112">
        <f>[31]Janeiro!$C$35</f>
        <v>27.7</v>
      </c>
      <c r="AG35" s="114">
        <f t="shared" si="3"/>
        <v>35.9</v>
      </c>
      <c r="AH35" s="115">
        <f t="shared" si="4"/>
        <v>33.29032258064516</v>
      </c>
      <c r="AJ35" t="s">
        <v>35</v>
      </c>
      <c r="AL35" t="s">
        <v>35</v>
      </c>
    </row>
    <row r="36" spans="1:39" x14ac:dyDescent="0.2">
      <c r="A36" s="48" t="s">
        <v>153</v>
      </c>
      <c r="B36" s="112">
        <f>[32]Janeiro!$C$5</f>
        <v>34.6</v>
      </c>
      <c r="C36" s="112">
        <f>[32]Janeiro!$C$6</f>
        <v>32.799999999999997</v>
      </c>
      <c r="D36" s="112">
        <f>[32]Janeiro!$C$7</f>
        <v>32.4</v>
      </c>
      <c r="E36" s="112">
        <f>[32]Janeiro!$C$8</f>
        <v>30.5</v>
      </c>
      <c r="F36" s="112">
        <f>[32]Janeiro!$C$9</f>
        <v>34.1</v>
      </c>
      <c r="G36" s="112">
        <f>[32]Janeiro!$C$10</f>
        <v>33.299999999999997</v>
      </c>
      <c r="H36" s="112">
        <f>[32]Janeiro!$C$11</f>
        <v>32.6</v>
      </c>
      <c r="I36" s="112">
        <f>[32]Janeiro!$C$12</f>
        <v>27.8</v>
      </c>
      <c r="J36" s="112">
        <f>[32]Janeiro!$C$13</f>
        <v>34.299999999999997</v>
      </c>
      <c r="K36" s="112">
        <f>[32]Janeiro!$C$14</f>
        <v>35.200000000000003</v>
      </c>
      <c r="L36" s="112">
        <f>[32]Janeiro!$C$15</f>
        <v>33.5</v>
      </c>
      <c r="M36" s="112">
        <f>[32]Janeiro!$C$16</f>
        <v>34.4</v>
      </c>
      <c r="N36" s="112">
        <f>[32]Janeiro!$C$17</f>
        <v>31.7</v>
      </c>
      <c r="O36" s="112">
        <f>[32]Janeiro!$C$18</f>
        <v>32.700000000000003</v>
      </c>
      <c r="P36" s="112">
        <f>[32]Janeiro!$C$19</f>
        <v>34.1</v>
      </c>
      <c r="Q36" s="112">
        <f>[32]Janeiro!$C$20</f>
        <v>35</v>
      </c>
      <c r="R36" s="112">
        <f>[32]Janeiro!$C$21</f>
        <v>28.2</v>
      </c>
      <c r="S36" s="112">
        <f>[32]Janeiro!$C$22</f>
        <v>30.7</v>
      </c>
      <c r="T36" s="112">
        <f>[32]Janeiro!$C$23</f>
        <v>32.4</v>
      </c>
      <c r="U36" s="112">
        <f>[32]Janeiro!$C$24</f>
        <v>32.700000000000003</v>
      </c>
      <c r="V36" s="112">
        <f>[32]Janeiro!$C$25</f>
        <v>31.8</v>
      </c>
      <c r="W36" s="112">
        <f>[32]Janeiro!$C$26</f>
        <v>34</v>
      </c>
      <c r="X36" s="112">
        <f>[32]Janeiro!$C$27</f>
        <v>33.700000000000003</v>
      </c>
      <c r="Y36" s="112">
        <f>[32]Janeiro!$C$28</f>
        <v>36.299999999999997</v>
      </c>
      <c r="Z36" s="112">
        <f>[32]Janeiro!$C$29</f>
        <v>35.9</v>
      </c>
      <c r="AA36" s="112">
        <f>[32]Janeiro!$C$30</f>
        <v>34.700000000000003</v>
      </c>
      <c r="AB36" s="112">
        <f>[32]Janeiro!$C$31</f>
        <v>33.5</v>
      </c>
      <c r="AC36" s="112">
        <f>[32]Janeiro!$C$32</f>
        <v>34.700000000000003</v>
      </c>
      <c r="AD36" s="112">
        <f>[32]Janeiro!$C$33</f>
        <v>34.299999999999997</v>
      </c>
      <c r="AE36" s="112">
        <f>[32]Janeiro!$C$34</f>
        <v>33.4</v>
      </c>
      <c r="AF36" s="112">
        <f>[32]Janeiro!$C$35</f>
        <v>33</v>
      </c>
      <c r="AG36" s="114">
        <f t="shared" si="3"/>
        <v>36.299999999999997</v>
      </c>
      <c r="AH36" s="115">
        <f t="shared" si="4"/>
        <v>33.170967741935492</v>
      </c>
    </row>
    <row r="37" spans="1:39" x14ac:dyDescent="0.2">
      <c r="A37" s="48" t="s">
        <v>15</v>
      </c>
      <c r="B37" s="112">
        <f>[33]Janeiro!$C$5</f>
        <v>34.5</v>
      </c>
      <c r="C37" s="112">
        <f>[33]Janeiro!$C$6</f>
        <v>30.1</v>
      </c>
      <c r="D37" s="112">
        <f>[33]Janeiro!$C$7</f>
        <v>32.1</v>
      </c>
      <c r="E37" s="112">
        <f>[33]Janeiro!$C$8</f>
        <v>31.7</v>
      </c>
      <c r="F37" s="112">
        <f>[33]Janeiro!$C$9</f>
        <v>32.200000000000003</v>
      </c>
      <c r="G37" s="112">
        <f>[33]Janeiro!$C$10</f>
        <v>32.799999999999997</v>
      </c>
      <c r="H37" s="112">
        <f>[33]Janeiro!$C$11</f>
        <v>34.200000000000003</v>
      </c>
      <c r="I37" s="112">
        <f>[33]Janeiro!$C$12</f>
        <v>34.1</v>
      </c>
      <c r="J37" s="112">
        <f>[33]Janeiro!$C$13</f>
        <v>35.5</v>
      </c>
      <c r="K37" s="112">
        <f>[33]Janeiro!$C$14</f>
        <v>36.4</v>
      </c>
      <c r="L37" s="112">
        <f>[33]Janeiro!$C$15</f>
        <v>34.4</v>
      </c>
      <c r="M37" s="112">
        <f>[33]Janeiro!$C$16</f>
        <v>33.700000000000003</v>
      </c>
      <c r="N37" s="112">
        <f>[33]Janeiro!$C$17</f>
        <v>35.6</v>
      </c>
      <c r="O37" s="112">
        <f>[33]Janeiro!$C$18</f>
        <v>31.9</v>
      </c>
      <c r="P37" s="112">
        <f>[33]Janeiro!$C$19</f>
        <v>31.1</v>
      </c>
      <c r="Q37" s="112">
        <f>[33]Janeiro!$C$20</f>
        <v>34.200000000000003</v>
      </c>
      <c r="R37" s="112">
        <f>[33]Janeiro!$C$21</f>
        <v>34.9</v>
      </c>
      <c r="S37" s="112">
        <f>[33]Janeiro!$C$22</f>
        <v>34</v>
      </c>
      <c r="T37" s="112">
        <f>[33]Janeiro!$C$23</f>
        <v>33</v>
      </c>
      <c r="U37" s="112">
        <f>[33]Janeiro!$C$24</f>
        <v>24</v>
      </c>
      <c r="V37" s="112">
        <f>[33]Janeiro!$C$25</f>
        <v>30</v>
      </c>
      <c r="W37" s="112">
        <f>[33]Janeiro!$C$26</f>
        <v>31</v>
      </c>
      <c r="X37" s="112">
        <f>[33]Janeiro!$C$27</f>
        <v>30.9</v>
      </c>
      <c r="Y37" s="112">
        <f>[33]Janeiro!$C$28</f>
        <v>33</v>
      </c>
      <c r="Z37" s="112">
        <f>[33]Janeiro!$C$29</f>
        <v>35.1</v>
      </c>
      <c r="AA37" s="112">
        <f>[33]Janeiro!$C$30</f>
        <v>32.200000000000003</v>
      </c>
      <c r="AB37" s="112">
        <f>[33]Janeiro!$C$31</f>
        <v>31.1</v>
      </c>
      <c r="AC37" s="112">
        <f>[33]Janeiro!$C$32</f>
        <v>31.8</v>
      </c>
      <c r="AD37" s="112">
        <f>[33]Janeiro!$C$33</f>
        <v>29.2</v>
      </c>
      <c r="AE37" s="112">
        <f>[33]Janeiro!$C$34</f>
        <v>31.2</v>
      </c>
      <c r="AF37" s="112">
        <f>[33]Janeiro!$C$35</f>
        <v>32.1</v>
      </c>
      <c r="AG37" s="114">
        <f t="shared" si="3"/>
        <v>36.4</v>
      </c>
      <c r="AH37" s="115">
        <f t="shared" si="4"/>
        <v>32.516129032258071</v>
      </c>
      <c r="AI37" s="12" t="s">
        <v>35</v>
      </c>
      <c r="AL37" t="s">
        <v>35</v>
      </c>
    </row>
    <row r="38" spans="1:39" x14ac:dyDescent="0.2">
      <c r="A38" s="48" t="s">
        <v>16</v>
      </c>
      <c r="B38" s="112">
        <f>[34]Janeiro!$C$5</f>
        <v>39.200000000000003</v>
      </c>
      <c r="C38" s="112">
        <f>[34]Janeiro!$C$6</f>
        <v>34.5</v>
      </c>
      <c r="D38" s="112">
        <f>[34]Janeiro!$C$7</f>
        <v>34.5</v>
      </c>
      <c r="E38" s="112">
        <f>[34]Janeiro!$C$8</f>
        <v>33.5</v>
      </c>
      <c r="F38" s="112">
        <f>[34]Janeiro!$C$9</f>
        <v>37.1</v>
      </c>
      <c r="G38" s="112">
        <f>[34]Janeiro!$C$10</f>
        <v>38.6</v>
      </c>
      <c r="H38" s="112">
        <f>[34]Janeiro!$C$11</f>
        <v>40.1</v>
      </c>
      <c r="I38" s="112">
        <f>[34]Janeiro!$C$12</f>
        <v>39.799999999999997</v>
      </c>
      <c r="J38" s="112">
        <f>[34]Janeiro!$C$13</f>
        <v>41.2</v>
      </c>
      <c r="K38" s="112">
        <f>[34]Janeiro!$C$14</f>
        <v>41.8</v>
      </c>
      <c r="L38" s="112">
        <f>[34]Janeiro!$C$15</f>
        <v>38.9</v>
      </c>
      <c r="M38" s="112">
        <f>[34]Janeiro!$C$16</f>
        <v>39</v>
      </c>
      <c r="N38" s="112">
        <f>[34]Janeiro!$C$17</f>
        <v>40.5</v>
      </c>
      <c r="O38" s="112">
        <f>[34]Janeiro!$C$18</f>
        <v>40.9</v>
      </c>
      <c r="P38" s="112">
        <f>[34]Janeiro!$C$19</f>
        <v>40.9</v>
      </c>
      <c r="Q38" s="112">
        <f>[34]Janeiro!$C$20</f>
        <v>41.1</v>
      </c>
      <c r="R38" s="112">
        <f>[34]Janeiro!$C$21</f>
        <v>42.1</v>
      </c>
      <c r="S38" s="112">
        <f>[34]Janeiro!$C$22</f>
        <v>40.799999999999997</v>
      </c>
      <c r="T38" s="112">
        <f>[34]Janeiro!$C$23</f>
        <v>37.4</v>
      </c>
      <c r="U38" s="112">
        <f>[34]Janeiro!$C$24</f>
        <v>31.6</v>
      </c>
      <c r="V38" s="112">
        <f>[34]Janeiro!$C$25</f>
        <v>34.700000000000003</v>
      </c>
      <c r="W38" s="112">
        <f>[34]Janeiro!$C$26</f>
        <v>35.4</v>
      </c>
      <c r="X38" s="112">
        <f>[34]Janeiro!$C$27</f>
        <v>37.299999999999997</v>
      </c>
      <c r="Y38" s="112">
        <f>[34]Janeiro!$C$28</f>
        <v>38.9</v>
      </c>
      <c r="Z38" s="112">
        <f>[34]Janeiro!$C$29</f>
        <v>41.4</v>
      </c>
      <c r="AA38" s="112">
        <f>[34]Janeiro!$C$30</f>
        <v>40.299999999999997</v>
      </c>
      <c r="AB38" s="112">
        <f>[34]Janeiro!$C$31</f>
        <v>39.9</v>
      </c>
      <c r="AC38" s="112">
        <f>[34]Janeiro!$C$32</f>
        <v>40.700000000000003</v>
      </c>
      <c r="AD38" s="112">
        <f>[34]Janeiro!$C$33</f>
        <v>36.700000000000003</v>
      </c>
      <c r="AE38" s="112">
        <f>[34]Janeiro!$C$34</f>
        <v>38</v>
      </c>
      <c r="AF38" s="112">
        <f>[34]Janeiro!$C$35</f>
        <v>36</v>
      </c>
      <c r="AG38" s="114">
        <f t="shared" si="3"/>
        <v>42.1</v>
      </c>
      <c r="AH38" s="115">
        <f t="shared" si="4"/>
        <v>38.477419354838709</v>
      </c>
      <c r="AK38" t="s">
        <v>35</v>
      </c>
      <c r="AL38" t="s">
        <v>35</v>
      </c>
      <c r="AM38" t="s">
        <v>35</v>
      </c>
    </row>
    <row r="39" spans="1:39" x14ac:dyDescent="0.2">
      <c r="A39" s="48" t="s">
        <v>154</v>
      </c>
      <c r="B39" s="112">
        <f>[35]Janeiro!$C$5</f>
        <v>36.5</v>
      </c>
      <c r="C39" s="112">
        <f>[35]Janeiro!$C$6</f>
        <v>33</v>
      </c>
      <c r="D39" s="112">
        <f>[35]Janeiro!$C$7</f>
        <v>32.5</v>
      </c>
      <c r="E39" s="112">
        <f>[35]Janeiro!$C$8</f>
        <v>35.1</v>
      </c>
      <c r="F39" s="112">
        <f>[35]Janeiro!$C$9</f>
        <v>35.1</v>
      </c>
      <c r="G39" s="112">
        <f>[35]Janeiro!$C$10</f>
        <v>36.6</v>
      </c>
      <c r="H39" s="112">
        <f>[35]Janeiro!$C$11</f>
        <v>36.700000000000003</v>
      </c>
      <c r="I39" s="112">
        <f>[35]Janeiro!$C$12</f>
        <v>36.799999999999997</v>
      </c>
      <c r="J39" s="112">
        <f>[35]Janeiro!$C$13</f>
        <v>37.1</v>
      </c>
      <c r="K39" s="112">
        <f>[35]Janeiro!$C$14</f>
        <v>37.200000000000003</v>
      </c>
      <c r="L39" s="112">
        <f>[35]Janeiro!$C$15</f>
        <v>36.799999999999997</v>
      </c>
      <c r="M39" s="112">
        <f>[35]Janeiro!$C$16</f>
        <v>35.4</v>
      </c>
      <c r="N39" s="112">
        <f>[35]Janeiro!$C$17</f>
        <v>32.4</v>
      </c>
      <c r="O39" s="112">
        <f>[35]Janeiro!$C$18</f>
        <v>34.799999999999997</v>
      </c>
      <c r="P39" s="112">
        <f>[35]Janeiro!$C$19</f>
        <v>35.1</v>
      </c>
      <c r="Q39" s="112">
        <f>[35]Janeiro!$C$20</f>
        <v>35.9</v>
      </c>
      <c r="R39" s="112">
        <f>[35]Janeiro!$C$21</f>
        <v>34</v>
      </c>
      <c r="S39" s="112">
        <f>[35]Janeiro!$C$22</f>
        <v>26.6</v>
      </c>
      <c r="T39" s="112">
        <f>[35]Janeiro!$C$23</f>
        <v>33</v>
      </c>
      <c r="U39" s="112">
        <f>[35]Janeiro!$C$24</f>
        <v>32.4</v>
      </c>
      <c r="V39" s="112">
        <f>[35]Janeiro!$C$25</f>
        <v>33.6</v>
      </c>
      <c r="W39" s="112">
        <f>[35]Janeiro!$C$26</f>
        <v>35.1</v>
      </c>
      <c r="X39" s="112">
        <f>[35]Janeiro!$C$27</f>
        <v>35</v>
      </c>
      <c r="Y39" s="112">
        <f>[35]Janeiro!$C$28</f>
        <v>37.200000000000003</v>
      </c>
      <c r="Z39" s="112">
        <f>[35]Janeiro!$C$29</f>
        <v>37</v>
      </c>
      <c r="AA39" s="112">
        <f>[35]Janeiro!$C$30</f>
        <v>37.200000000000003</v>
      </c>
      <c r="AB39" s="112">
        <f>[35]Janeiro!$C$31</f>
        <v>34.4</v>
      </c>
      <c r="AC39" s="112">
        <f>[35]Janeiro!$C$32</f>
        <v>33.4</v>
      </c>
      <c r="AD39" s="112">
        <f>[35]Janeiro!$C$33</f>
        <v>33.799999999999997</v>
      </c>
      <c r="AE39" s="112">
        <f>[35]Janeiro!$C$34</f>
        <v>34.799999999999997</v>
      </c>
      <c r="AF39" s="112">
        <f>[35]Janeiro!$C$35</f>
        <v>32</v>
      </c>
      <c r="AG39" s="114">
        <f t="shared" si="3"/>
        <v>37.200000000000003</v>
      </c>
      <c r="AH39" s="115">
        <f t="shared" si="4"/>
        <v>34.725806451612904</v>
      </c>
      <c r="AJ39" t="s">
        <v>35</v>
      </c>
      <c r="AL39" t="s">
        <v>35</v>
      </c>
    </row>
    <row r="40" spans="1:39" x14ac:dyDescent="0.2">
      <c r="A40" s="48" t="s">
        <v>17</v>
      </c>
      <c r="B40" s="112">
        <f>[36]Janeiro!$C$5</f>
        <v>35.6</v>
      </c>
      <c r="C40" s="112">
        <f>[36]Janeiro!$C$6</f>
        <v>31.9</v>
      </c>
      <c r="D40" s="112">
        <f>[36]Janeiro!$C$7</f>
        <v>34.799999999999997</v>
      </c>
      <c r="E40" s="112">
        <f>[36]Janeiro!$C$8</f>
        <v>34</v>
      </c>
      <c r="F40" s="112">
        <f>[36]Janeiro!$C$9</f>
        <v>33.9</v>
      </c>
      <c r="G40" s="112">
        <f>[36]Janeiro!$C$10</f>
        <v>34.9</v>
      </c>
      <c r="H40" s="112">
        <f>[36]Janeiro!$C$11</f>
        <v>35.9</v>
      </c>
      <c r="I40" s="112">
        <f>[36]Janeiro!$C$12</f>
        <v>36.6</v>
      </c>
      <c r="J40" s="112">
        <f>[36]Janeiro!$C$13</f>
        <v>36.700000000000003</v>
      </c>
      <c r="K40" s="112">
        <f>[36]Janeiro!$C$14</f>
        <v>37.200000000000003</v>
      </c>
      <c r="L40" s="112">
        <f>[36]Janeiro!$C$15</f>
        <v>36.1</v>
      </c>
      <c r="M40" s="112">
        <f>[36]Janeiro!$C$16</f>
        <v>36.299999999999997</v>
      </c>
      <c r="N40" s="112">
        <f>[36]Janeiro!$C$17</f>
        <v>35.1</v>
      </c>
      <c r="O40" s="112">
        <f>[36]Janeiro!$C$18</f>
        <v>33.9</v>
      </c>
      <c r="P40" s="112">
        <f>[36]Janeiro!$C$19</f>
        <v>35.5</v>
      </c>
      <c r="Q40" s="112">
        <f>[36]Janeiro!$C$20</f>
        <v>37</v>
      </c>
      <c r="R40" s="112">
        <f>[36]Janeiro!$C$21</f>
        <v>36.5</v>
      </c>
      <c r="S40" s="112">
        <f>[36]Janeiro!$C$22</f>
        <v>31.4</v>
      </c>
      <c r="T40" s="112">
        <f>[36]Janeiro!$C$23</f>
        <v>34.1</v>
      </c>
      <c r="U40" s="112">
        <f>[36]Janeiro!$C$24</f>
        <v>33.299999999999997</v>
      </c>
      <c r="V40" s="112">
        <f>[36]Janeiro!$C$25</f>
        <v>35</v>
      </c>
      <c r="W40" s="112">
        <f>[36]Janeiro!$C$26</f>
        <v>34.6</v>
      </c>
      <c r="X40" s="112">
        <f>[36]Janeiro!$C$27</f>
        <v>35.9</v>
      </c>
      <c r="Y40" s="112">
        <f>[36]Janeiro!$C$28</f>
        <v>36.6</v>
      </c>
      <c r="Z40" s="112">
        <f>[36]Janeiro!$C$29</f>
        <v>38.6</v>
      </c>
      <c r="AA40" s="112">
        <f>[36]Janeiro!$C$30</f>
        <v>35.4</v>
      </c>
      <c r="AB40" s="112">
        <f>[36]Janeiro!$C$31</f>
        <v>34.299999999999997</v>
      </c>
      <c r="AC40" s="112">
        <f>[36]Janeiro!$C$32</f>
        <v>34.200000000000003</v>
      </c>
      <c r="AD40" s="112">
        <f>[36]Janeiro!$C$33</f>
        <v>33.799999999999997</v>
      </c>
      <c r="AE40" s="112">
        <f>[36]Janeiro!$C$34</f>
        <v>33.9</v>
      </c>
      <c r="AF40" s="112">
        <f>[36]Janeiro!$C$35</f>
        <v>33.5</v>
      </c>
      <c r="AG40" s="114">
        <f t="shared" si="3"/>
        <v>38.6</v>
      </c>
      <c r="AH40" s="115">
        <f t="shared" si="4"/>
        <v>35.048387096774192</v>
      </c>
      <c r="AM40" t="s">
        <v>35</v>
      </c>
    </row>
    <row r="41" spans="1:39" x14ac:dyDescent="0.2">
      <c r="A41" s="48" t="s">
        <v>136</v>
      </c>
      <c r="B41" s="112">
        <f>[37]Janeiro!$C$5</f>
        <v>36</v>
      </c>
      <c r="C41" s="112">
        <f>[37]Janeiro!$C$6</f>
        <v>33.200000000000003</v>
      </c>
      <c r="D41" s="112">
        <f>[37]Janeiro!$C$7</f>
        <v>33.700000000000003</v>
      </c>
      <c r="E41" s="112">
        <f>[37]Janeiro!$C$8</f>
        <v>34.6</v>
      </c>
      <c r="F41" s="112">
        <f>[37]Janeiro!$C$9</f>
        <v>34.299999999999997</v>
      </c>
      <c r="G41" s="112">
        <f>[37]Janeiro!$C$10</f>
        <v>35</v>
      </c>
      <c r="H41" s="112">
        <f>[37]Janeiro!$C$11</f>
        <v>35.200000000000003</v>
      </c>
      <c r="I41" s="112">
        <f>[37]Janeiro!$C$12</f>
        <v>35.299999999999997</v>
      </c>
      <c r="J41" s="112">
        <f>[37]Janeiro!$C$13</f>
        <v>36.700000000000003</v>
      </c>
      <c r="K41" s="112">
        <f>[37]Janeiro!$C$14</f>
        <v>35.799999999999997</v>
      </c>
      <c r="L41" s="112">
        <f>[37]Janeiro!$C$15</f>
        <v>36.9</v>
      </c>
      <c r="M41" s="112">
        <f>[37]Janeiro!$C$16</f>
        <v>34.5</v>
      </c>
      <c r="N41" s="112">
        <f>[37]Janeiro!$C$17</f>
        <v>33.4</v>
      </c>
      <c r="O41" s="112">
        <f>[37]Janeiro!$C$18</f>
        <v>34.299999999999997</v>
      </c>
      <c r="P41" s="112">
        <f>[37]Janeiro!$C$19</f>
        <v>34.799999999999997</v>
      </c>
      <c r="Q41" s="112">
        <f>[37]Janeiro!$C$20</f>
        <v>34.6</v>
      </c>
      <c r="R41" s="112">
        <f>[37]Janeiro!$C$21</f>
        <v>33.5</v>
      </c>
      <c r="S41" s="112">
        <f>[37]Janeiro!$C$22</f>
        <v>31.3</v>
      </c>
      <c r="T41" s="112">
        <f>[37]Janeiro!$C$23</f>
        <v>31.8</v>
      </c>
      <c r="U41" s="112">
        <f>[37]Janeiro!$C$24</f>
        <v>34.200000000000003</v>
      </c>
      <c r="V41" s="112">
        <f>[37]Janeiro!$C$25</f>
        <v>33.9</v>
      </c>
      <c r="W41" s="112">
        <f>[37]Janeiro!$C$26</f>
        <v>34.5</v>
      </c>
      <c r="X41" s="112">
        <f>[37]Janeiro!$C$27</f>
        <v>33.200000000000003</v>
      </c>
      <c r="Y41" s="112">
        <f>[37]Janeiro!$C$28</f>
        <v>35.200000000000003</v>
      </c>
      <c r="Z41" s="112">
        <f>[37]Janeiro!$C$29</f>
        <v>36.200000000000003</v>
      </c>
      <c r="AA41" s="112">
        <f>[37]Janeiro!$C$30</f>
        <v>34.9</v>
      </c>
      <c r="AB41" s="112">
        <f>[37]Janeiro!$C$31</f>
        <v>32.200000000000003</v>
      </c>
      <c r="AC41" s="112">
        <f>[37]Janeiro!$C$32</f>
        <v>33.700000000000003</v>
      </c>
      <c r="AD41" s="112">
        <f>[37]Janeiro!$C$33</f>
        <v>34.4</v>
      </c>
      <c r="AE41" s="112">
        <f>[37]Janeiro!$C$34</f>
        <v>34.4</v>
      </c>
      <c r="AF41" s="112">
        <f>[37]Janeiro!$C$35</f>
        <v>32.6</v>
      </c>
      <c r="AG41" s="114">
        <f t="shared" si="3"/>
        <v>36.9</v>
      </c>
      <c r="AH41" s="115">
        <f t="shared" si="4"/>
        <v>34.332258064516125</v>
      </c>
      <c r="AJ41" s="12" t="s">
        <v>35</v>
      </c>
      <c r="AL41" t="s">
        <v>35</v>
      </c>
    </row>
    <row r="42" spans="1:39" x14ac:dyDescent="0.2">
      <c r="A42" s="48" t="s">
        <v>18</v>
      </c>
      <c r="B42" s="112">
        <f>[38]Janeiro!$C$5</f>
        <v>31.7</v>
      </c>
      <c r="C42" s="112">
        <f>[38]Janeiro!$C$6</f>
        <v>29.7</v>
      </c>
      <c r="D42" s="112">
        <f>[38]Janeiro!$C$7</f>
        <v>29.9</v>
      </c>
      <c r="E42" s="112">
        <f>[38]Janeiro!$C$8</f>
        <v>29.2</v>
      </c>
      <c r="F42" s="112">
        <f>[38]Janeiro!$C$9</f>
        <v>29.9</v>
      </c>
      <c r="G42" s="112">
        <f>[38]Janeiro!$C$10</f>
        <v>30.3</v>
      </c>
      <c r="H42" s="112">
        <f>[38]Janeiro!$C$11</f>
        <v>31.4</v>
      </c>
      <c r="I42" s="112">
        <f>[38]Janeiro!$C$12</f>
        <v>30.6</v>
      </c>
      <c r="J42" s="112">
        <f>[38]Janeiro!$C$13</f>
        <v>31.8</v>
      </c>
      <c r="K42" s="112">
        <f>[38]Janeiro!$C$14</f>
        <v>33.200000000000003</v>
      </c>
      <c r="L42" s="112">
        <f>[38]Janeiro!$C$15</f>
        <v>30.6</v>
      </c>
      <c r="M42" s="112">
        <f>[38]Janeiro!$C$16</f>
        <v>30.7</v>
      </c>
      <c r="N42" s="112">
        <f>[38]Janeiro!$C$17</f>
        <v>28.7</v>
      </c>
      <c r="O42" s="112">
        <f>[38]Janeiro!$C$18</f>
        <v>31</v>
      </c>
      <c r="P42" s="112">
        <f>[38]Janeiro!$C$19</f>
        <v>31.8</v>
      </c>
      <c r="Q42" s="112">
        <f>[38]Janeiro!$C$20</f>
        <v>32.299999999999997</v>
      </c>
      <c r="R42" s="112">
        <f>[38]Janeiro!$C$21</f>
        <v>27.8</v>
      </c>
      <c r="S42" s="112">
        <f>[38]Janeiro!$C$22</f>
        <v>24.5</v>
      </c>
      <c r="T42" s="112">
        <f>[38]Janeiro!$C$23</f>
        <v>29.3</v>
      </c>
      <c r="U42" s="112">
        <f>[38]Janeiro!$C$24</f>
        <v>28.4</v>
      </c>
      <c r="V42" s="112">
        <f>[38]Janeiro!$C$25</f>
        <v>28.8</v>
      </c>
      <c r="W42" s="112">
        <f>[38]Janeiro!$C$26</f>
        <v>30.4</v>
      </c>
      <c r="X42" s="112">
        <f>[38]Janeiro!$C$27</f>
        <v>29.9</v>
      </c>
      <c r="Y42" s="112">
        <f>[38]Janeiro!$C$28</f>
        <v>33.200000000000003</v>
      </c>
      <c r="Z42" s="112">
        <f>[38]Janeiro!$C$29</f>
        <v>33.5</v>
      </c>
      <c r="AA42" s="112">
        <f>[38]Janeiro!$C$30</f>
        <v>33.200000000000003</v>
      </c>
      <c r="AB42" s="112">
        <f>[38]Janeiro!$C$31</f>
        <v>30.4</v>
      </c>
      <c r="AC42" s="112">
        <f>[38]Janeiro!$C$32</f>
        <v>31</v>
      </c>
      <c r="AD42" s="112">
        <f>[38]Janeiro!$C$33</f>
        <v>31.7</v>
      </c>
      <c r="AE42" s="112">
        <f>[38]Janeiro!$C$34</f>
        <v>30</v>
      </c>
      <c r="AF42" s="112">
        <f>[38]Janeiro!$C$35</f>
        <v>29.2</v>
      </c>
      <c r="AG42" s="114">
        <f t="shared" ref="AG42" si="5">MAX(B42:AF42)</f>
        <v>33.5</v>
      </c>
      <c r="AH42" s="115">
        <f t="shared" ref="AH42" si="6">AVERAGE(B42:AF42)</f>
        <v>30.454838709677421</v>
      </c>
      <c r="AJ42" s="12" t="s">
        <v>35</v>
      </c>
      <c r="AL42" t="s">
        <v>35</v>
      </c>
    </row>
    <row r="43" spans="1:39" x14ac:dyDescent="0.2">
      <c r="A43" s="48" t="s">
        <v>19</v>
      </c>
      <c r="B43" s="112">
        <f>[39]Janeiro!$C$5</f>
        <v>36.200000000000003</v>
      </c>
      <c r="C43" s="112">
        <f>[39]Janeiro!$C$6</f>
        <v>30.4</v>
      </c>
      <c r="D43" s="112">
        <f>[39]Janeiro!$C$7</f>
        <v>33.9</v>
      </c>
      <c r="E43" s="112">
        <f>[39]Janeiro!$C$8</f>
        <v>32.799999999999997</v>
      </c>
      <c r="F43" s="112">
        <f>[39]Janeiro!$C$9</f>
        <v>33</v>
      </c>
      <c r="G43" s="112">
        <f>[39]Janeiro!$C$10</f>
        <v>33.9</v>
      </c>
      <c r="H43" s="112">
        <f>[39]Janeiro!$C$11</f>
        <v>35.200000000000003</v>
      </c>
      <c r="I43" s="112">
        <f>[39]Janeiro!$C$12</f>
        <v>36.1</v>
      </c>
      <c r="J43" s="112">
        <f>[39]Janeiro!$C$13</f>
        <v>36.299999999999997</v>
      </c>
      <c r="K43" s="112">
        <f>[39]Janeiro!$C$14</f>
        <v>36</v>
      </c>
      <c r="L43" s="112">
        <f>[39]Janeiro!$C$15</f>
        <v>35.700000000000003</v>
      </c>
      <c r="M43" s="112">
        <f>[39]Janeiro!$C$16</f>
        <v>36</v>
      </c>
      <c r="N43" s="112">
        <f>[39]Janeiro!$C$17</f>
        <v>36.200000000000003</v>
      </c>
      <c r="O43" s="112">
        <f>[39]Janeiro!$C$18</f>
        <v>35.1</v>
      </c>
      <c r="P43" s="112">
        <f>[39]Janeiro!$C$19</f>
        <v>35.4</v>
      </c>
      <c r="Q43" s="112">
        <f>[39]Janeiro!$C$20</f>
        <v>36.799999999999997</v>
      </c>
      <c r="R43" s="112">
        <f>[39]Janeiro!$C$21</f>
        <v>37.700000000000003</v>
      </c>
      <c r="S43" s="112">
        <f>[39]Janeiro!$C$22</f>
        <v>36.5</v>
      </c>
      <c r="T43" s="112">
        <f>[39]Janeiro!$C$23</f>
        <v>35.6</v>
      </c>
      <c r="U43" s="112">
        <f>[39]Janeiro!$C$24</f>
        <v>29.6</v>
      </c>
      <c r="V43" s="112">
        <f>[39]Janeiro!$C$25</f>
        <v>34.1</v>
      </c>
      <c r="W43" s="112">
        <f>[39]Janeiro!$C$26</f>
        <v>34.5</v>
      </c>
      <c r="X43" s="112">
        <f>[39]Janeiro!$C$27</f>
        <v>34</v>
      </c>
      <c r="Y43" s="112">
        <f>[39]Janeiro!$C$28</f>
        <v>34.299999999999997</v>
      </c>
      <c r="Z43" s="112">
        <f>[39]Janeiro!$C$29</f>
        <v>36.799999999999997</v>
      </c>
      <c r="AA43" s="112">
        <f>[39]Janeiro!$C$30</f>
        <v>34.299999999999997</v>
      </c>
      <c r="AB43" s="112">
        <f>[39]Janeiro!$C$31</f>
        <v>29.6</v>
      </c>
      <c r="AC43" s="112">
        <f>[39]Janeiro!$C$32</f>
        <v>30.4</v>
      </c>
      <c r="AD43" s="112">
        <f>[39]Janeiro!$C$33</f>
        <v>29.8</v>
      </c>
      <c r="AE43" s="112">
        <f>[39]Janeiro!$C$34</f>
        <v>32.5</v>
      </c>
      <c r="AF43" s="112">
        <f>[39]Janeiro!$C$35</f>
        <v>33.799999999999997</v>
      </c>
      <c r="AG43" s="114">
        <f t="shared" si="3"/>
        <v>37.700000000000003</v>
      </c>
      <c r="AH43" s="115">
        <f t="shared" si="4"/>
        <v>34.274193548387089</v>
      </c>
      <c r="AI43" s="12" t="s">
        <v>35</v>
      </c>
      <c r="AJ43" s="12" t="s">
        <v>35</v>
      </c>
      <c r="AL43" t="s">
        <v>35</v>
      </c>
      <c r="AM43" t="s">
        <v>35</v>
      </c>
    </row>
    <row r="44" spans="1:39" x14ac:dyDescent="0.2">
      <c r="A44" s="48" t="s">
        <v>23</v>
      </c>
      <c r="B44" s="112">
        <f>[40]Janeiro!$C$5</f>
        <v>34.5</v>
      </c>
      <c r="C44" s="112">
        <f>[40]Janeiro!$C$6</f>
        <v>30.6</v>
      </c>
      <c r="D44" s="112">
        <f>[40]Janeiro!$C$7</f>
        <v>32.200000000000003</v>
      </c>
      <c r="E44" s="112">
        <f>[40]Janeiro!$C$8</f>
        <v>32.700000000000003</v>
      </c>
      <c r="F44" s="112">
        <f>[40]Janeiro!$C$9</f>
        <v>32.6</v>
      </c>
      <c r="G44" s="112">
        <f>[40]Janeiro!$C$10</f>
        <v>33.799999999999997</v>
      </c>
      <c r="H44" s="112">
        <f>[40]Janeiro!$C$11</f>
        <v>34.5</v>
      </c>
      <c r="I44" s="112">
        <f>[40]Janeiro!$C$12</f>
        <v>35</v>
      </c>
      <c r="J44" s="112">
        <f>[40]Janeiro!$C$13</f>
        <v>35.1</v>
      </c>
      <c r="K44" s="112">
        <f>[40]Janeiro!$C$14</f>
        <v>36.700000000000003</v>
      </c>
      <c r="L44" s="112">
        <f>[40]Janeiro!$C$15</f>
        <v>35</v>
      </c>
      <c r="M44" s="112">
        <f>[40]Janeiro!$C$16</f>
        <v>34.5</v>
      </c>
      <c r="N44" s="112">
        <f>[40]Janeiro!$C$17</f>
        <v>35</v>
      </c>
      <c r="O44" s="112">
        <f>[40]Janeiro!$C$18</f>
        <v>33.5</v>
      </c>
      <c r="P44" s="112">
        <f>[40]Janeiro!$C$19</f>
        <v>33.9</v>
      </c>
      <c r="Q44" s="112">
        <f>[40]Janeiro!$C$20</f>
        <v>35.5</v>
      </c>
      <c r="R44" s="112">
        <f>[40]Janeiro!$C$21</f>
        <v>36.299999999999997</v>
      </c>
      <c r="S44" s="112" t="str">
        <f>[40]Janeiro!$C$22</f>
        <v>*</v>
      </c>
      <c r="T44" s="112">
        <f>[40]Janeiro!$C$23</f>
        <v>33.200000000000003</v>
      </c>
      <c r="U44" s="112">
        <f>[40]Janeiro!$C$24</f>
        <v>32.4</v>
      </c>
      <c r="V44" s="112">
        <f>[40]Janeiro!$C$25</f>
        <v>32.5</v>
      </c>
      <c r="W44" s="112">
        <f>[40]Janeiro!$C$26</f>
        <v>32.4</v>
      </c>
      <c r="X44" s="112">
        <f>[40]Janeiro!$C$27</f>
        <v>33.200000000000003</v>
      </c>
      <c r="Y44" s="112">
        <f>[40]Janeiro!$C$28</f>
        <v>35</v>
      </c>
      <c r="Z44" s="112">
        <f>[40]Janeiro!$C$29</f>
        <v>36.4</v>
      </c>
      <c r="AA44" s="112">
        <f>[40]Janeiro!$C$30</f>
        <v>35.700000000000003</v>
      </c>
      <c r="AB44" s="112">
        <f>[40]Janeiro!$C$31</f>
        <v>34.299999999999997</v>
      </c>
      <c r="AC44" s="112">
        <f>[40]Janeiro!$C$32</f>
        <v>33.700000000000003</v>
      </c>
      <c r="AD44" s="112" t="str">
        <f>[40]Janeiro!$C$33</f>
        <v>*</v>
      </c>
      <c r="AE44" s="112">
        <f>[40]Janeiro!$C$34</f>
        <v>33.299999999999997</v>
      </c>
      <c r="AF44" s="112">
        <f>[40]Janeiro!$C$35</f>
        <v>33.5</v>
      </c>
      <c r="AG44" s="114">
        <f t="shared" si="3"/>
        <v>36.700000000000003</v>
      </c>
      <c r="AH44" s="115">
        <f t="shared" si="4"/>
        <v>34.034482758620683</v>
      </c>
      <c r="AJ44" s="12" t="s">
        <v>35</v>
      </c>
      <c r="AK44" t="s">
        <v>35</v>
      </c>
      <c r="AL44" t="s">
        <v>35</v>
      </c>
    </row>
    <row r="45" spans="1:39" x14ac:dyDescent="0.2">
      <c r="A45" s="48" t="s">
        <v>34</v>
      </c>
      <c r="B45" s="112">
        <f>[41]Janeiro!$C$5</f>
        <v>33.1</v>
      </c>
      <c r="C45" s="112">
        <f>[41]Janeiro!$C$6</f>
        <v>32.200000000000003</v>
      </c>
      <c r="D45" s="112">
        <f>[41]Janeiro!$C$7</f>
        <v>30.6</v>
      </c>
      <c r="E45" s="112">
        <f>[41]Janeiro!$C$8</f>
        <v>29.3</v>
      </c>
      <c r="F45" s="112">
        <f>[41]Janeiro!$C$9</f>
        <v>31.6</v>
      </c>
      <c r="G45" s="112">
        <f>[41]Janeiro!$C$10</f>
        <v>31.6</v>
      </c>
      <c r="H45" s="112">
        <f>[41]Janeiro!$C$11</f>
        <v>30.6</v>
      </c>
      <c r="I45" s="112">
        <f>[41]Janeiro!$C$12</f>
        <v>27.5</v>
      </c>
      <c r="J45" s="112">
        <f>[41]Janeiro!$C$13</f>
        <v>31.6</v>
      </c>
      <c r="K45" s="112">
        <f>[41]Janeiro!$C$14</f>
        <v>33.1</v>
      </c>
      <c r="L45" s="112">
        <f>[41]Janeiro!$C$15</f>
        <v>30.9</v>
      </c>
      <c r="M45" s="112">
        <f>[41]Janeiro!$C$16</f>
        <v>31.3</v>
      </c>
      <c r="N45" s="112">
        <f>[41]Janeiro!$C$17</f>
        <v>30.7</v>
      </c>
      <c r="O45" s="112">
        <f>[41]Janeiro!$C$18</f>
        <v>29.8</v>
      </c>
      <c r="P45" s="112">
        <f>[41]Janeiro!$C$19</f>
        <v>32.200000000000003</v>
      </c>
      <c r="Q45" s="112">
        <f>[41]Janeiro!$C$20</f>
        <v>32.1</v>
      </c>
      <c r="R45" s="112">
        <f>[41]Janeiro!$C$21</f>
        <v>27.2</v>
      </c>
      <c r="S45" s="112">
        <f>[41]Janeiro!$C$22</f>
        <v>29.2</v>
      </c>
      <c r="T45" s="112">
        <f>[41]Janeiro!$C$23</f>
        <v>30.8</v>
      </c>
      <c r="U45" s="112">
        <f>[41]Janeiro!$C$24</f>
        <v>30.5</v>
      </c>
      <c r="V45" s="112">
        <f>[41]Janeiro!$C$25</f>
        <v>28.7</v>
      </c>
      <c r="W45" s="112">
        <f>[41]Janeiro!$C$26</f>
        <v>32.5</v>
      </c>
      <c r="X45" s="112">
        <f>[41]Janeiro!$C$27</f>
        <v>31</v>
      </c>
      <c r="Y45" s="112">
        <f>[41]Janeiro!$C$28</f>
        <v>34.200000000000003</v>
      </c>
      <c r="Z45" s="112">
        <f>[41]Janeiro!$C$29</f>
        <v>33.299999999999997</v>
      </c>
      <c r="AA45" s="112">
        <f>[41]Janeiro!$C$30</f>
        <v>33.299999999999997</v>
      </c>
      <c r="AB45" s="112">
        <f>[41]Janeiro!$C$31</f>
        <v>31.9</v>
      </c>
      <c r="AC45" s="112">
        <f>[41]Janeiro!$C$32</f>
        <v>32.200000000000003</v>
      </c>
      <c r="AD45" s="112">
        <f>[41]Janeiro!$C$33</f>
        <v>33.5</v>
      </c>
      <c r="AE45" s="112">
        <f>[41]Janeiro!$C$34</f>
        <v>31</v>
      </c>
      <c r="AF45" s="112">
        <f>[41]Janeiro!$C$35</f>
        <v>30.5</v>
      </c>
      <c r="AG45" s="114">
        <f t="shared" si="3"/>
        <v>34.200000000000003</v>
      </c>
      <c r="AH45" s="115">
        <f t="shared" si="4"/>
        <v>31.225806451612907</v>
      </c>
      <c r="AI45" s="12" t="s">
        <v>35</v>
      </c>
      <c r="AJ45" s="12" t="s">
        <v>35</v>
      </c>
      <c r="AK45" t="s">
        <v>35</v>
      </c>
      <c r="AM45" t="s">
        <v>35</v>
      </c>
    </row>
    <row r="46" spans="1:39" x14ac:dyDescent="0.2">
      <c r="A46" s="48" t="s">
        <v>20</v>
      </c>
      <c r="B46" s="112">
        <f>[42]Janeiro!$C$5</f>
        <v>36.1</v>
      </c>
      <c r="C46" s="112">
        <f>[42]Janeiro!$C$6</f>
        <v>34.6</v>
      </c>
      <c r="D46" s="112">
        <f>[42]Janeiro!$C$7</f>
        <v>34</v>
      </c>
      <c r="E46" s="112">
        <f>[42]Janeiro!$C$8</f>
        <v>35.1</v>
      </c>
      <c r="F46" s="112">
        <f>[42]Janeiro!$C$9</f>
        <v>35.299999999999997</v>
      </c>
      <c r="G46" s="112">
        <f>[42]Janeiro!$C$10</f>
        <v>36.9</v>
      </c>
      <c r="H46" s="112">
        <f>[42]Janeiro!$C$11</f>
        <v>36.200000000000003</v>
      </c>
      <c r="I46" s="112">
        <f>[42]Janeiro!$C$12</f>
        <v>37.4</v>
      </c>
      <c r="J46" s="112">
        <f>[42]Janeiro!$C$13</f>
        <v>36.799999999999997</v>
      </c>
      <c r="K46" s="112">
        <f>[42]Janeiro!$C$14</f>
        <v>36.799999999999997</v>
      </c>
      <c r="L46" s="112">
        <f>[42]Janeiro!$C$15</f>
        <v>37.9</v>
      </c>
      <c r="M46" s="112">
        <f>[42]Janeiro!$C$16</f>
        <v>32.9</v>
      </c>
      <c r="N46" s="112">
        <f>[42]Janeiro!$C$17</f>
        <v>33.799999999999997</v>
      </c>
      <c r="O46" s="112">
        <f>[42]Janeiro!$C$18</f>
        <v>34.700000000000003</v>
      </c>
      <c r="P46" s="112">
        <f>[42]Janeiro!$C$19</f>
        <v>35.4</v>
      </c>
      <c r="Q46" s="112">
        <f>[42]Janeiro!$C$20</f>
        <v>34.9</v>
      </c>
      <c r="R46" s="112">
        <f>[42]Janeiro!$C$21</f>
        <v>32</v>
      </c>
      <c r="S46" s="112">
        <f>[42]Janeiro!$C$22</f>
        <v>32.700000000000003</v>
      </c>
      <c r="T46" s="112">
        <f>[42]Janeiro!$C$23</f>
        <v>35.1</v>
      </c>
      <c r="U46" s="112">
        <f>[42]Janeiro!$C$24</f>
        <v>35.200000000000003</v>
      </c>
      <c r="V46" s="112">
        <f>[42]Janeiro!$C$25</f>
        <v>35.5</v>
      </c>
      <c r="W46" s="112">
        <f>[42]Janeiro!$C$26</f>
        <v>35.6</v>
      </c>
      <c r="X46" s="112">
        <f>[42]Janeiro!$C$27</f>
        <v>34.799999999999997</v>
      </c>
      <c r="Y46" s="112">
        <f>[42]Janeiro!$C$28</f>
        <v>36.9</v>
      </c>
      <c r="Z46" s="112">
        <f>[42]Janeiro!$C$29</f>
        <v>38.299999999999997</v>
      </c>
      <c r="AA46" s="112">
        <f>[42]Janeiro!$C$30</f>
        <v>37.200000000000003</v>
      </c>
      <c r="AB46" s="112">
        <f>[42]Janeiro!$C$31</f>
        <v>32.200000000000003</v>
      </c>
      <c r="AC46" s="112">
        <f>[42]Janeiro!$C$32</f>
        <v>32.700000000000003</v>
      </c>
      <c r="AD46" s="112">
        <f>[42]Janeiro!$C$33</f>
        <v>35.1</v>
      </c>
      <c r="AE46" s="112">
        <f>[42]Janeiro!$C$34</f>
        <v>35.1</v>
      </c>
      <c r="AF46" s="112">
        <f>[42]Janeiro!$C$35</f>
        <v>31.6</v>
      </c>
      <c r="AG46" s="114">
        <f t="shared" si="3"/>
        <v>38.299999999999997</v>
      </c>
      <c r="AH46" s="115">
        <f t="shared" si="4"/>
        <v>35.122580645161285</v>
      </c>
      <c r="AL46" t="s">
        <v>35</v>
      </c>
      <c r="AM46" t="s">
        <v>35</v>
      </c>
    </row>
    <row r="47" spans="1:39" s="5" customFormat="1" ht="17.100000000000001" customHeight="1" x14ac:dyDescent="0.2">
      <c r="A47" s="49" t="s">
        <v>24</v>
      </c>
      <c r="B47" s="113">
        <f t="shared" ref="B47:AG47" si="7">MAX(B5:B46)</f>
        <v>39.200000000000003</v>
      </c>
      <c r="C47" s="113">
        <f t="shared" si="7"/>
        <v>35</v>
      </c>
      <c r="D47" s="113">
        <f t="shared" si="7"/>
        <v>36.200000000000003</v>
      </c>
      <c r="E47" s="113">
        <f t="shared" si="7"/>
        <v>36.200000000000003</v>
      </c>
      <c r="F47" s="113">
        <f t="shared" si="7"/>
        <v>37.1</v>
      </c>
      <c r="G47" s="113">
        <f t="shared" si="7"/>
        <v>38.6</v>
      </c>
      <c r="H47" s="113">
        <f t="shared" si="7"/>
        <v>40.1</v>
      </c>
      <c r="I47" s="113">
        <f t="shared" si="7"/>
        <v>39.799999999999997</v>
      </c>
      <c r="J47" s="113">
        <f t="shared" si="7"/>
        <v>41.2</v>
      </c>
      <c r="K47" s="113">
        <f t="shared" si="7"/>
        <v>41.8</v>
      </c>
      <c r="L47" s="113">
        <f t="shared" si="7"/>
        <v>38.9</v>
      </c>
      <c r="M47" s="113">
        <f t="shared" si="7"/>
        <v>39</v>
      </c>
      <c r="N47" s="113">
        <f t="shared" si="7"/>
        <v>40.5</v>
      </c>
      <c r="O47" s="113">
        <f t="shared" si="7"/>
        <v>40.9</v>
      </c>
      <c r="P47" s="113">
        <f t="shared" si="7"/>
        <v>40.9</v>
      </c>
      <c r="Q47" s="113">
        <f t="shared" si="7"/>
        <v>41.1</v>
      </c>
      <c r="R47" s="113">
        <f t="shared" si="7"/>
        <v>42.1</v>
      </c>
      <c r="S47" s="113">
        <f t="shared" si="7"/>
        <v>40.799999999999997</v>
      </c>
      <c r="T47" s="113">
        <f t="shared" si="7"/>
        <v>37.4</v>
      </c>
      <c r="U47" s="113">
        <f t="shared" si="7"/>
        <v>35.700000000000003</v>
      </c>
      <c r="V47" s="113">
        <f t="shared" si="7"/>
        <v>35.799999999999997</v>
      </c>
      <c r="W47" s="113">
        <f t="shared" si="7"/>
        <v>37.6</v>
      </c>
      <c r="X47" s="113">
        <f t="shared" si="7"/>
        <v>37.6</v>
      </c>
      <c r="Y47" s="113">
        <f t="shared" si="7"/>
        <v>38.9</v>
      </c>
      <c r="Z47" s="113">
        <f t="shared" si="7"/>
        <v>41.4</v>
      </c>
      <c r="AA47" s="113">
        <f t="shared" si="7"/>
        <v>40.299999999999997</v>
      </c>
      <c r="AB47" s="113">
        <f t="shared" si="7"/>
        <v>39.9</v>
      </c>
      <c r="AC47" s="113">
        <f t="shared" si="7"/>
        <v>40.700000000000003</v>
      </c>
      <c r="AD47" s="113">
        <f t="shared" si="7"/>
        <v>36.700000000000003</v>
      </c>
      <c r="AE47" s="113">
        <f t="shared" si="7"/>
        <v>38</v>
      </c>
      <c r="AF47" s="113">
        <f t="shared" si="7"/>
        <v>36.299999999999997</v>
      </c>
      <c r="AG47" s="116">
        <f t="shared" si="7"/>
        <v>42.1</v>
      </c>
      <c r="AH47" s="115">
        <f>AVERAGE(B47:AF47)</f>
        <v>38.893548387096779</v>
      </c>
      <c r="AL47" s="5" t="s">
        <v>35</v>
      </c>
    </row>
    <row r="48" spans="1:39" x14ac:dyDescent="0.2">
      <c r="A48" s="106" t="s">
        <v>227</v>
      </c>
      <c r="B48" s="39"/>
      <c r="C48" s="39"/>
      <c r="D48" s="39"/>
      <c r="E48" s="39"/>
      <c r="F48" s="39"/>
      <c r="G48" s="39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45"/>
      <c r="AE48" s="45"/>
      <c r="AF48" s="50"/>
      <c r="AG48" s="43"/>
      <c r="AH48" s="44"/>
      <c r="AK48" t="s">
        <v>35</v>
      </c>
      <c r="AL48" t="s">
        <v>35</v>
      </c>
    </row>
    <row r="49" spans="1:39" x14ac:dyDescent="0.2">
      <c r="A49" s="106" t="s">
        <v>228</v>
      </c>
      <c r="B49" s="40"/>
      <c r="C49" s="40"/>
      <c r="D49" s="40"/>
      <c r="E49" s="40"/>
      <c r="F49" s="40"/>
      <c r="G49" s="40"/>
      <c r="H49" s="40"/>
      <c r="I49" s="40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9"/>
      <c r="U49" s="99"/>
      <c r="V49" s="99"/>
      <c r="W49" s="99"/>
      <c r="X49" s="99"/>
      <c r="Y49" s="97"/>
      <c r="Z49" s="97"/>
      <c r="AA49" s="97"/>
      <c r="AB49" s="97"/>
      <c r="AC49" s="97"/>
      <c r="AD49" s="97"/>
      <c r="AE49" s="97"/>
      <c r="AF49" s="97"/>
      <c r="AG49" s="43"/>
      <c r="AH49" s="42"/>
      <c r="AM49" t="s">
        <v>35</v>
      </c>
    </row>
    <row r="50" spans="1:39" x14ac:dyDescent="0.2">
      <c r="A50" s="41"/>
      <c r="B50" s="97"/>
      <c r="C50" s="97"/>
      <c r="D50" s="97"/>
      <c r="E50" s="97"/>
      <c r="F50" s="97"/>
      <c r="G50" s="97"/>
      <c r="H50" s="97"/>
      <c r="I50" s="97"/>
      <c r="J50" s="98"/>
      <c r="K50" s="98"/>
      <c r="L50" s="98"/>
      <c r="M50" s="98"/>
      <c r="N50" s="98"/>
      <c r="O50" s="98"/>
      <c r="P50" s="98"/>
      <c r="Q50" s="97"/>
      <c r="R50" s="97"/>
      <c r="S50" s="97"/>
      <c r="T50" s="100"/>
      <c r="U50" s="100"/>
      <c r="V50" s="100"/>
      <c r="W50" s="100"/>
      <c r="X50" s="100"/>
      <c r="Y50" s="97"/>
      <c r="Z50" s="97"/>
      <c r="AA50" s="97"/>
      <c r="AB50" s="97"/>
      <c r="AC50" s="97"/>
      <c r="AD50" s="45"/>
      <c r="AE50" s="45"/>
      <c r="AF50" s="45"/>
      <c r="AG50" s="43"/>
      <c r="AH50" s="42"/>
    </row>
    <row r="51" spans="1:39" x14ac:dyDescent="0.2">
      <c r="A51" s="137" t="s">
        <v>250</v>
      </c>
      <c r="B51" s="137"/>
      <c r="C51" s="137"/>
      <c r="D51" s="137"/>
      <c r="E51" s="137"/>
      <c r="F51" s="137"/>
      <c r="G51" s="137"/>
      <c r="H51" s="39"/>
      <c r="I51" s="39"/>
      <c r="J51" s="39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45"/>
      <c r="AF51" s="45"/>
      <c r="AG51" s="43"/>
      <c r="AH51" s="75"/>
    </row>
    <row r="52" spans="1:39" x14ac:dyDescent="0.2">
      <c r="A52" s="137" t="s">
        <v>251</v>
      </c>
      <c r="B52" s="137"/>
      <c r="C52" s="137"/>
      <c r="D52" s="137"/>
      <c r="E52" s="137"/>
      <c r="F52" s="137"/>
      <c r="G52" s="13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45"/>
      <c r="AG52" s="43"/>
      <c r="AH52" s="44"/>
      <c r="AJ52" s="12" t="s">
        <v>35</v>
      </c>
    </row>
    <row r="53" spans="1:39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46"/>
      <c r="AG53" s="43"/>
      <c r="AH53" s="44"/>
    </row>
    <row r="54" spans="1:39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3"/>
      <c r="AH54" s="76"/>
    </row>
    <row r="55" spans="1:39" x14ac:dyDescent="0.2">
      <c r="AH55" s="1"/>
    </row>
    <row r="56" spans="1:39" x14ac:dyDescent="0.2">
      <c r="Z56" s="2" t="s">
        <v>35</v>
      </c>
      <c r="AH56" s="1"/>
      <c r="AJ56" t="s">
        <v>35</v>
      </c>
    </row>
    <row r="58" spans="1:39" x14ac:dyDescent="0.2">
      <c r="AM58" s="12" t="s">
        <v>35</v>
      </c>
    </row>
    <row r="59" spans="1:39" x14ac:dyDescent="0.2">
      <c r="X59" s="2" t="s">
        <v>35</v>
      </c>
      <c r="Z59" s="2" t="s">
        <v>35</v>
      </c>
      <c r="AF59" s="2" t="s">
        <v>35</v>
      </c>
    </row>
    <row r="60" spans="1:39" x14ac:dyDescent="0.2">
      <c r="L60" s="2" t="s">
        <v>35</v>
      </c>
      <c r="S60" s="2" t="s">
        <v>35</v>
      </c>
    </row>
    <row r="61" spans="1:39" x14ac:dyDescent="0.2">
      <c r="V61" s="2" t="s">
        <v>35</v>
      </c>
      <c r="AI61" t="s">
        <v>35</v>
      </c>
    </row>
    <row r="63" spans="1:39" x14ac:dyDescent="0.2">
      <c r="S63" s="2" t="s">
        <v>35</v>
      </c>
    </row>
    <row r="64" spans="1:39" x14ac:dyDescent="0.2">
      <c r="U64" s="2" t="s">
        <v>35</v>
      </c>
      <c r="AG64" s="7" t="s">
        <v>35</v>
      </c>
    </row>
    <row r="66" spans="37:37" x14ac:dyDescent="0.2">
      <c r="AK66" s="12" t="s">
        <v>35</v>
      </c>
    </row>
  </sheetData>
  <mergeCells count="36"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G3:G4"/>
    <mergeCell ref="U3:U4"/>
    <mergeCell ref="N3:N4"/>
    <mergeCell ref="K3:K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H3:H4"/>
    <mergeCell ref="A2:A4"/>
    <mergeCell ref="B3:B4"/>
    <mergeCell ref="T3:T4"/>
    <mergeCell ref="A51:G51"/>
    <mergeCell ref="A52:G52"/>
    <mergeCell ref="C3:C4"/>
    <mergeCell ref="J3:J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zoomScale="90" zoomScaleNormal="90" workbookViewId="0">
      <selection activeCell="AI47" sqref="AI47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7" ht="20.100000000000001" customHeight="1" x14ac:dyDescent="0.2">
      <c r="A1" s="143" t="s">
        <v>208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5"/>
    </row>
    <row r="2" spans="1:37" s="4" customFormat="1" ht="20.100000000000001" customHeight="1" x14ac:dyDescent="0.2">
      <c r="A2" s="146" t="s">
        <v>21</v>
      </c>
      <c r="B2" s="139" t="s">
        <v>259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40"/>
    </row>
    <row r="3" spans="1:37" s="5" customFormat="1" ht="20.100000000000001" customHeight="1" x14ac:dyDescent="0.2">
      <c r="A3" s="146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101" t="s">
        <v>28</v>
      </c>
      <c r="AH3" s="102" t="s">
        <v>26</v>
      </c>
    </row>
    <row r="4" spans="1:37" s="5" customFormat="1" ht="20.100000000000001" customHeight="1" x14ac:dyDescent="0.2">
      <c r="A4" s="146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01" t="s">
        <v>25</v>
      </c>
      <c r="AH4" s="102" t="s">
        <v>25</v>
      </c>
    </row>
    <row r="5" spans="1:37" s="5" customFormat="1" x14ac:dyDescent="0.2">
      <c r="A5" s="48" t="s">
        <v>30</v>
      </c>
      <c r="B5" s="110">
        <f>[1]Janeiro!$D$5</f>
        <v>23.4</v>
      </c>
      <c r="C5" s="110">
        <f>[1]Janeiro!$D$6</f>
        <v>21.8</v>
      </c>
      <c r="D5" s="110">
        <f>[1]Janeiro!$D$7</f>
        <v>23.1</v>
      </c>
      <c r="E5" s="110">
        <f>[1]Janeiro!$D$8</f>
        <v>24.2</v>
      </c>
      <c r="F5" s="110">
        <f>[1]Janeiro!$D$9</f>
        <v>22</v>
      </c>
      <c r="G5" s="110">
        <f>[1]Janeiro!$D$10</f>
        <v>21.7</v>
      </c>
      <c r="H5" s="110">
        <f>[1]Janeiro!$D$11</f>
        <v>21.1</v>
      </c>
      <c r="I5" s="110">
        <f>[1]Janeiro!$D$12</f>
        <v>21.9</v>
      </c>
      <c r="J5" s="110">
        <f>[1]Janeiro!$D$13</f>
        <v>22.5</v>
      </c>
      <c r="K5" s="110">
        <f>[1]Janeiro!$D$14</f>
        <v>22.1</v>
      </c>
      <c r="L5" s="110">
        <f>[1]Janeiro!$D$15</f>
        <v>24.1</v>
      </c>
      <c r="M5" s="110">
        <f>[1]Janeiro!$D$16</f>
        <v>21.8</v>
      </c>
      <c r="N5" s="110">
        <f>[1]Janeiro!$D$17</f>
        <v>22.7</v>
      </c>
      <c r="O5" s="110">
        <f>[1]Janeiro!$D$18</f>
        <v>23.4</v>
      </c>
      <c r="P5" s="110">
        <f>[1]Janeiro!$D$19</f>
        <v>20.2</v>
      </c>
      <c r="Q5" s="110">
        <f>[1]Janeiro!$D$20</f>
        <v>19.8</v>
      </c>
      <c r="R5" s="110">
        <f>[1]Janeiro!$D$21</f>
        <v>24.3</v>
      </c>
      <c r="S5" s="110">
        <f>[1]Janeiro!$D$22</f>
        <v>23.8</v>
      </c>
      <c r="T5" s="110">
        <f>[1]Janeiro!$D$23</f>
        <v>22.4</v>
      </c>
      <c r="U5" s="110">
        <f>[1]Janeiro!$D$24</f>
        <v>22.3</v>
      </c>
      <c r="V5" s="110">
        <f>[1]Janeiro!$D$25</f>
        <v>23.6</v>
      </c>
      <c r="W5" s="110">
        <f>[1]Janeiro!$D$26</f>
        <v>22.9</v>
      </c>
      <c r="X5" s="110">
        <f>[1]Janeiro!$D$27</f>
        <v>23</v>
      </c>
      <c r="Y5" s="110">
        <f>[1]Janeiro!$D$28</f>
        <v>22.4</v>
      </c>
      <c r="Z5" s="110">
        <f>[1]Janeiro!$D$29</f>
        <v>23.4</v>
      </c>
      <c r="AA5" s="110">
        <f>[1]Janeiro!$D$30</f>
        <v>23.2</v>
      </c>
      <c r="AB5" s="110">
        <f>[1]Janeiro!$D$31</f>
        <v>23.4</v>
      </c>
      <c r="AC5" s="110">
        <f>[1]Janeiro!$D$32</f>
        <v>21.8</v>
      </c>
      <c r="AD5" s="110">
        <f>[1]Janeiro!$D$33</f>
        <v>22.5</v>
      </c>
      <c r="AE5" s="110">
        <f>[1]Janeiro!$D$34</f>
        <v>22.6</v>
      </c>
      <c r="AF5" s="110">
        <f>[1]Janeiro!$D$35</f>
        <v>22.3</v>
      </c>
      <c r="AG5" s="116">
        <f t="shared" ref="AG5" si="1">MIN(B5:AF5)</f>
        <v>19.8</v>
      </c>
      <c r="AH5" s="115">
        <f t="shared" ref="AH5" si="2">AVERAGE(B5:AF5)</f>
        <v>22.57096774193548</v>
      </c>
    </row>
    <row r="6" spans="1:37" x14ac:dyDescent="0.2">
      <c r="A6" s="48" t="s">
        <v>0</v>
      </c>
      <c r="B6" s="112">
        <f>[2]Janeiro!$D$5</f>
        <v>19.2</v>
      </c>
      <c r="C6" s="112">
        <f>[2]Janeiro!$D$6</f>
        <v>22.6</v>
      </c>
      <c r="D6" s="112">
        <f>[2]Janeiro!$D$7</f>
        <v>19.3</v>
      </c>
      <c r="E6" s="112">
        <f>[2]Janeiro!$D$8</f>
        <v>21.1</v>
      </c>
      <c r="F6" s="112">
        <f>[2]Janeiro!$D$9</f>
        <v>14.5</v>
      </c>
      <c r="G6" s="112">
        <f>[2]Janeiro!$D$10</f>
        <v>13</v>
      </c>
      <c r="H6" s="112">
        <f>[2]Janeiro!$D$11</f>
        <v>15.5</v>
      </c>
      <c r="I6" s="112">
        <f>[2]Janeiro!$D$12</f>
        <v>17.2</v>
      </c>
      <c r="J6" s="112">
        <f>[2]Janeiro!$D$13</f>
        <v>16.3</v>
      </c>
      <c r="K6" s="112">
        <f>[2]Janeiro!$D$14</f>
        <v>17.399999999999999</v>
      </c>
      <c r="L6" s="112">
        <f>[2]Janeiro!$D$15</f>
        <v>19.5</v>
      </c>
      <c r="M6" s="112">
        <f>[2]Janeiro!$D$16</f>
        <v>18</v>
      </c>
      <c r="N6" s="112">
        <f>[2]Janeiro!$D$17</f>
        <v>18.2</v>
      </c>
      <c r="O6" s="112">
        <f>[2]Janeiro!$D$18</f>
        <v>19.899999999999999</v>
      </c>
      <c r="P6" s="112">
        <f>[2]Janeiro!$D$19</f>
        <v>20.2</v>
      </c>
      <c r="Q6" s="112">
        <f>[2]Janeiro!$D$20</f>
        <v>18.100000000000001</v>
      </c>
      <c r="R6" s="112">
        <f>[2]Janeiro!$D$21</f>
        <v>20</v>
      </c>
      <c r="S6" s="112">
        <f>[2]Janeiro!$D$22</f>
        <v>20.8</v>
      </c>
      <c r="T6" s="112">
        <f>[2]Janeiro!$D$23</f>
        <v>21.5</v>
      </c>
      <c r="U6" s="112">
        <f>[2]Janeiro!$D$24</f>
        <v>21</v>
      </c>
      <c r="V6" s="112">
        <f>[2]Janeiro!$D$25</f>
        <v>19.899999999999999</v>
      </c>
      <c r="W6" s="112">
        <f>[2]Janeiro!$D$26</f>
        <v>21.3</v>
      </c>
      <c r="X6" s="110">
        <f>[2]Janeiro!$D$27</f>
        <v>20.7</v>
      </c>
      <c r="Y6" s="110">
        <f>[2]Janeiro!$D$28</f>
        <v>19.5</v>
      </c>
      <c r="Z6" s="110">
        <f>[2]Janeiro!$D$29</f>
        <v>20.5</v>
      </c>
      <c r="AA6" s="110">
        <f>[2]Janeiro!$D$30</f>
        <v>19.600000000000001</v>
      </c>
      <c r="AB6" s="110">
        <f>[2]Janeiro!$D$31</f>
        <v>21.3</v>
      </c>
      <c r="AC6" s="110">
        <f>[2]Janeiro!$D$32</f>
        <v>20.3</v>
      </c>
      <c r="AD6" s="110">
        <f>[2]Janeiro!$D$33</f>
        <v>19.7</v>
      </c>
      <c r="AE6" s="110">
        <f>[2]Janeiro!$D$34</f>
        <v>21.3</v>
      </c>
      <c r="AF6" s="110">
        <f>[2]Janeiro!$D$35</f>
        <v>19.5</v>
      </c>
      <c r="AG6" s="116">
        <f t="shared" ref="AG6:AG47" si="3">MIN(B6:AF6)</f>
        <v>13</v>
      </c>
      <c r="AH6" s="115">
        <f t="shared" ref="AH6:AH47" si="4">AVERAGE(B6:AF6)</f>
        <v>19.254838709677419</v>
      </c>
    </row>
    <row r="7" spans="1:37" x14ac:dyDescent="0.2">
      <c r="A7" s="48" t="s">
        <v>85</v>
      </c>
      <c r="B7" s="112">
        <f>[3]Janeiro!$D$5</f>
        <v>23</v>
      </c>
      <c r="C7" s="112">
        <f>[3]Janeiro!$D$6</f>
        <v>20.7</v>
      </c>
      <c r="D7" s="112">
        <f>[3]Janeiro!$D$7</f>
        <v>20.6</v>
      </c>
      <c r="E7" s="112">
        <f>[3]Janeiro!$D$8</f>
        <v>22</v>
      </c>
      <c r="F7" s="112">
        <f>[3]Janeiro!$D$9</f>
        <v>18.2</v>
      </c>
      <c r="G7" s="112">
        <f>[3]Janeiro!$D$10</f>
        <v>18.600000000000001</v>
      </c>
      <c r="H7" s="112">
        <f>[3]Janeiro!$D$11</f>
        <v>18.399999999999999</v>
      </c>
      <c r="I7" s="112">
        <f>[3]Janeiro!$D$12</f>
        <v>22</v>
      </c>
      <c r="J7" s="112">
        <f>[3]Janeiro!$D$13</f>
        <v>22.4</v>
      </c>
      <c r="K7" s="112">
        <f>[3]Janeiro!$D$14</f>
        <v>23.4</v>
      </c>
      <c r="L7" s="112">
        <f>[3]Janeiro!$D$15</f>
        <v>23.2</v>
      </c>
      <c r="M7" s="112">
        <f>[3]Janeiro!$D$16</f>
        <v>21.8</v>
      </c>
      <c r="N7" s="112">
        <f>[3]Janeiro!$D$17</f>
        <v>22.1</v>
      </c>
      <c r="O7" s="112">
        <f>[3]Janeiro!$D$18</f>
        <v>22.9</v>
      </c>
      <c r="P7" s="112">
        <f>[3]Janeiro!$D$19</f>
        <v>22.8</v>
      </c>
      <c r="Q7" s="112">
        <f>[3]Janeiro!$D$20</f>
        <v>23.8</v>
      </c>
      <c r="R7" s="112">
        <f>[3]Janeiro!$D$21</f>
        <v>23.8</v>
      </c>
      <c r="S7" s="112">
        <f>[3]Janeiro!$D$22</f>
        <v>22.3</v>
      </c>
      <c r="T7" s="112">
        <f>[3]Janeiro!$D$23</f>
        <v>22.9</v>
      </c>
      <c r="U7" s="112">
        <f>[3]Janeiro!$D$24</f>
        <v>22.9</v>
      </c>
      <c r="V7" s="112">
        <f>[3]Janeiro!$D$25</f>
        <v>22.9</v>
      </c>
      <c r="W7" s="112">
        <f>[3]Janeiro!$D$26</f>
        <v>23.1</v>
      </c>
      <c r="X7" s="110">
        <f>[3]Janeiro!$D$27</f>
        <v>23.6</v>
      </c>
      <c r="Y7" s="110">
        <f>[3]Janeiro!$D$28</f>
        <v>22.1</v>
      </c>
      <c r="Z7" s="110">
        <f>[3]Janeiro!$D$29</f>
        <v>22.7</v>
      </c>
      <c r="AA7" s="110">
        <f>[3]Janeiro!$D$30</f>
        <v>21.3</v>
      </c>
      <c r="AB7" s="110">
        <f>[3]Janeiro!$D$31</f>
        <v>22.6</v>
      </c>
      <c r="AC7" s="110">
        <f>[3]Janeiro!$D$32</f>
        <v>22</v>
      </c>
      <c r="AD7" s="110">
        <f>[3]Janeiro!$D$33</f>
        <v>21.8</v>
      </c>
      <c r="AE7" s="110">
        <f>[3]Janeiro!$D$34</f>
        <v>22.8</v>
      </c>
      <c r="AF7" s="110">
        <f>[3]Janeiro!$D$35</f>
        <v>21.9</v>
      </c>
      <c r="AG7" s="116">
        <f t="shared" si="3"/>
        <v>18.2</v>
      </c>
      <c r="AH7" s="115">
        <f t="shared" si="4"/>
        <v>22.083870967741934</v>
      </c>
    </row>
    <row r="8" spans="1:37" x14ac:dyDescent="0.2">
      <c r="A8" s="48" t="s">
        <v>1</v>
      </c>
      <c r="B8" s="112">
        <f>[4]Janeiro!$D$5</f>
        <v>21.7</v>
      </c>
      <c r="C8" s="112">
        <f>[4]Janeiro!$D$6</f>
        <v>24.6</v>
      </c>
      <c r="D8" s="112">
        <f>[4]Janeiro!$D$7</f>
        <v>22.9</v>
      </c>
      <c r="E8" s="112">
        <f>[4]Janeiro!$D$8</f>
        <v>23</v>
      </c>
      <c r="F8" s="112">
        <f>[4]Janeiro!$D$9</f>
        <v>23.6</v>
      </c>
      <c r="G8" s="112">
        <f>[4]Janeiro!$D$10</f>
        <v>23.2</v>
      </c>
      <c r="H8" s="112">
        <f>[4]Janeiro!$D$11</f>
        <v>23.7</v>
      </c>
      <c r="I8" s="112">
        <f>[4]Janeiro!$D$12</f>
        <v>24.4</v>
      </c>
      <c r="J8" s="112">
        <f>[4]Janeiro!$D$13</f>
        <v>25.6</v>
      </c>
      <c r="K8" s="112">
        <f>[4]Janeiro!$D$14</f>
        <v>24.1</v>
      </c>
      <c r="L8" s="112">
        <f>[4]Janeiro!$D$15</f>
        <v>23.9</v>
      </c>
      <c r="M8" s="112">
        <f>[4]Janeiro!$D$16</f>
        <v>22.7</v>
      </c>
      <c r="N8" s="112">
        <f>[4]Janeiro!$D$17</f>
        <v>23.5</v>
      </c>
      <c r="O8" s="112">
        <f>[4]Janeiro!$D$18</f>
        <v>22.5</v>
      </c>
      <c r="P8" s="112">
        <f>[4]Janeiro!$D$19</f>
        <v>23.4</v>
      </c>
      <c r="Q8" s="112">
        <f>[4]Janeiro!$D$20</f>
        <v>22.2</v>
      </c>
      <c r="R8" s="112">
        <f>[4]Janeiro!$D$21</f>
        <v>23.5</v>
      </c>
      <c r="S8" s="112">
        <f>[4]Janeiro!$D$22</f>
        <v>22.1</v>
      </c>
      <c r="T8" s="112">
        <f>[4]Janeiro!$D$23</f>
        <v>22.5</v>
      </c>
      <c r="U8" s="112">
        <f>[4]Janeiro!$D$24</f>
        <v>23.2</v>
      </c>
      <c r="V8" s="112">
        <f>[4]Janeiro!$D$25</f>
        <v>22.7</v>
      </c>
      <c r="W8" s="112">
        <f>[4]Janeiro!$D$26</f>
        <v>23.5</v>
      </c>
      <c r="X8" s="110">
        <f>[4]Janeiro!$D$27</f>
        <v>24</v>
      </c>
      <c r="Y8" s="110">
        <f>[4]Janeiro!$D$28</f>
        <v>21.9</v>
      </c>
      <c r="Z8" s="110">
        <f>[4]Janeiro!$D$29</f>
        <v>24.3</v>
      </c>
      <c r="AA8" s="110">
        <f>[4]Janeiro!$D$30</f>
        <v>23.9</v>
      </c>
      <c r="AB8" s="110">
        <f>[4]Janeiro!$D$31</f>
        <v>25.1</v>
      </c>
      <c r="AC8" s="110">
        <f>[4]Janeiro!$D$32</f>
        <v>24.1</v>
      </c>
      <c r="AD8" s="110">
        <f>[4]Janeiro!$D$33</f>
        <v>24.3</v>
      </c>
      <c r="AE8" s="110">
        <f>[4]Janeiro!$D$34</f>
        <v>23.1</v>
      </c>
      <c r="AF8" s="110">
        <f>[4]Janeiro!$D$35</f>
        <v>23.1</v>
      </c>
      <c r="AG8" s="116">
        <f t="shared" si="3"/>
        <v>21.7</v>
      </c>
      <c r="AH8" s="115">
        <f t="shared" si="4"/>
        <v>23.42903225806451</v>
      </c>
    </row>
    <row r="9" spans="1:37" x14ac:dyDescent="0.2">
      <c r="A9" s="48" t="s">
        <v>146</v>
      </c>
      <c r="B9" s="112">
        <f>[5]Janeiro!$D$5</f>
        <v>21.4</v>
      </c>
      <c r="C9" s="112">
        <f>[5]Janeiro!$D$6</f>
        <v>23.4</v>
      </c>
      <c r="D9" s="112">
        <f>[5]Janeiro!$D$7</f>
        <v>23</v>
      </c>
      <c r="E9" s="112">
        <f>[5]Janeiro!$D$8</f>
        <v>23</v>
      </c>
      <c r="F9" s="112">
        <f>[5]Janeiro!$D$9</f>
        <v>19.3</v>
      </c>
      <c r="G9" s="112">
        <f>[5]Janeiro!$D$10</f>
        <v>19.899999999999999</v>
      </c>
      <c r="H9" s="112">
        <f>[5]Janeiro!$D$11</f>
        <v>21.7</v>
      </c>
      <c r="I9" s="112">
        <f>[5]Janeiro!$D$12</f>
        <v>20.8</v>
      </c>
      <c r="J9" s="112">
        <f>[5]Janeiro!$D$13</f>
        <v>22.7</v>
      </c>
      <c r="K9" s="112">
        <f>[5]Janeiro!$D$14</f>
        <v>23.1</v>
      </c>
      <c r="L9" s="112">
        <f>[5]Janeiro!$D$15</f>
        <v>22.4</v>
      </c>
      <c r="M9" s="112">
        <f>[5]Janeiro!$D$16</f>
        <v>21.2</v>
      </c>
      <c r="N9" s="112">
        <f>[5]Janeiro!$D$17</f>
        <v>20.8</v>
      </c>
      <c r="O9" s="112">
        <f>[5]Janeiro!$D$18</f>
        <v>21</v>
      </c>
      <c r="P9" s="112">
        <f>[5]Janeiro!$D$19</f>
        <v>20.5</v>
      </c>
      <c r="Q9" s="112">
        <f>[5]Janeiro!$D$20</f>
        <v>22.4</v>
      </c>
      <c r="R9" s="112">
        <f>[5]Janeiro!$D$21</f>
        <v>23.2</v>
      </c>
      <c r="S9" s="112">
        <f>[5]Janeiro!$D$22</f>
        <v>21.2</v>
      </c>
      <c r="T9" s="112">
        <f>[5]Janeiro!$D$23</f>
        <v>21.7</v>
      </c>
      <c r="U9" s="112">
        <f>[5]Janeiro!$D$24</f>
        <v>20.7</v>
      </c>
      <c r="V9" s="112">
        <f>[5]Janeiro!$D$25</f>
        <v>22.1</v>
      </c>
      <c r="W9" s="112">
        <f>[5]Janeiro!$D$26</f>
        <v>21.9</v>
      </c>
      <c r="X9" s="110">
        <f>[5]Janeiro!$D$27</f>
        <v>22.3</v>
      </c>
      <c r="Y9" s="110">
        <f>[5]Janeiro!$D$28</f>
        <v>19.7</v>
      </c>
      <c r="Z9" s="110">
        <f>[5]Janeiro!$D$29</f>
        <v>21.7</v>
      </c>
      <c r="AA9" s="110">
        <f>[5]Janeiro!$D$30</f>
        <v>19.3</v>
      </c>
      <c r="AB9" s="110">
        <f>[5]Janeiro!$D$31</f>
        <v>20.7</v>
      </c>
      <c r="AC9" s="110">
        <f>[5]Janeiro!$D$32</f>
        <v>19.3</v>
      </c>
      <c r="AD9" s="110">
        <f>[5]Janeiro!$D$33</f>
        <v>22.1</v>
      </c>
      <c r="AE9" s="110">
        <f>[5]Janeiro!$D$34</f>
        <v>21.8</v>
      </c>
      <c r="AF9" s="110">
        <f>[5]Janeiro!$D$35</f>
        <v>21</v>
      </c>
      <c r="AG9" s="116">
        <f t="shared" si="3"/>
        <v>19.3</v>
      </c>
      <c r="AH9" s="115">
        <f t="shared" si="4"/>
        <v>21.461290322580645</v>
      </c>
    </row>
    <row r="10" spans="1:37" x14ac:dyDescent="0.2">
      <c r="A10" s="48" t="s">
        <v>91</v>
      </c>
      <c r="B10" s="112">
        <f>[6]Janeiro!$D$5</f>
        <v>20.399999999999999</v>
      </c>
      <c r="C10" s="112">
        <f>[6]Janeiro!$D$6</f>
        <v>20.7</v>
      </c>
      <c r="D10" s="112">
        <f>[6]Janeiro!$D$7</f>
        <v>20.3</v>
      </c>
      <c r="E10" s="112">
        <f>[6]Janeiro!$D$8</f>
        <v>20.9</v>
      </c>
      <c r="F10" s="112">
        <f>[6]Janeiro!$D$9</f>
        <v>20.9</v>
      </c>
      <c r="G10" s="112">
        <f>[6]Janeiro!$D$10</f>
        <v>21.6</v>
      </c>
      <c r="H10" s="112">
        <f>[6]Janeiro!$D$11</f>
        <v>21.8</v>
      </c>
      <c r="I10" s="112">
        <f>[6]Janeiro!$D$12</f>
        <v>21.3</v>
      </c>
      <c r="J10" s="112">
        <f>[6]Janeiro!$D$13</f>
        <v>21.2</v>
      </c>
      <c r="K10" s="112">
        <f>[6]Janeiro!$D$14</f>
        <v>20.9</v>
      </c>
      <c r="L10" s="112">
        <f>[6]Janeiro!$D$15</f>
        <v>21</v>
      </c>
      <c r="M10" s="112">
        <f>[6]Janeiro!$D$16</f>
        <v>20.6</v>
      </c>
      <c r="N10" s="112">
        <f>[6]Janeiro!$D$17</f>
        <v>21.2</v>
      </c>
      <c r="O10" s="112">
        <f>[6]Janeiro!$D$18</f>
        <v>20.3</v>
      </c>
      <c r="P10" s="112">
        <f>[6]Janeiro!$D$19</f>
        <v>20</v>
      </c>
      <c r="Q10" s="112">
        <f>[6]Janeiro!$D$20</f>
        <v>19.899999999999999</v>
      </c>
      <c r="R10" s="112">
        <f>[6]Janeiro!$D$21</f>
        <v>20.399999999999999</v>
      </c>
      <c r="S10" s="112">
        <f>[6]Janeiro!$D$22</f>
        <v>20.9</v>
      </c>
      <c r="T10" s="112">
        <f>[6]Janeiro!$D$23</f>
        <v>21.1</v>
      </c>
      <c r="U10" s="112">
        <f>[6]Janeiro!$D$24</f>
        <v>20.3</v>
      </c>
      <c r="V10" s="112">
        <f>[6]Janeiro!$D$25</f>
        <v>21</v>
      </c>
      <c r="W10" s="112">
        <f>[6]Janeiro!$D$26</f>
        <v>20.6</v>
      </c>
      <c r="X10" s="110">
        <f>[6]Janeiro!$D$27</f>
        <v>21.7</v>
      </c>
      <c r="Y10" s="110">
        <f>[6]Janeiro!$D$28</f>
        <v>19.3</v>
      </c>
      <c r="Z10" s="110">
        <f>[6]Janeiro!$D$29</f>
        <v>21.8</v>
      </c>
      <c r="AA10" s="110">
        <f>[6]Janeiro!$D$30</f>
        <v>21.1</v>
      </c>
      <c r="AB10" s="110">
        <f>[6]Janeiro!$D$31</f>
        <v>21</v>
      </c>
      <c r="AC10" s="110">
        <f>[6]Janeiro!$D$32</f>
        <v>21.4</v>
      </c>
      <c r="AD10" s="110">
        <f>[6]Janeiro!$D$33</f>
        <v>21.2</v>
      </c>
      <c r="AE10" s="110">
        <f>[6]Janeiro!$D$34</f>
        <v>19.899999999999999</v>
      </c>
      <c r="AF10" s="110">
        <f>[6]Janeiro!$D$35</f>
        <v>20.5</v>
      </c>
      <c r="AG10" s="116">
        <f t="shared" si="3"/>
        <v>19.3</v>
      </c>
      <c r="AH10" s="115">
        <f t="shared" si="4"/>
        <v>20.812903225806455</v>
      </c>
    </row>
    <row r="11" spans="1:37" x14ac:dyDescent="0.2">
      <c r="A11" s="48" t="s">
        <v>49</v>
      </c>
      <c r="B11" s="112">
        <f>[7]Janeiro!$D$5</f>
        <v>21.2</v>
      </c>
      <c r="C11" s="112">
        <f>[7]Janeiro!$D$6</f>
        <v>20.8</v>
      </c>
      <c r="D11" s="112">
        <f>[7]Janeiro!$D$7</f>
        <v>21.6</v>
      </c>
      <c r="E11" s="112">
        <f>[7]Janeiro!$D$8</f>
        <v>22.1</v>
      </c>
      <c r="F11" s="112">
        <f>[7]Janeiro!$D$9</f>
        <v>20</v>
      </c>
      <c r="G11" s="112">
        <f>[7]Janeiro!$D$10</f>
        <v>19.100000000000001</v>
      </c>
      <c r="H11" s="112">
        <f>[7]Janeiro!$D$11</f>
        <v>19.7</v>
      </c>
      <c r="I11" s="112">
        <f>[7]Janeiro!$D$12</f>
        <v>20.9</v>
      </c>
      <c r="J11" s="112">
        <f>[7]Janeiro!$D$13</f>
        <v>22.8</v>
      </c>
      <c r="K11" s="112">
        <f>[7]Janeiro!$D$14</f>
        <v>22</v>
      </c>
      <c r="L11" s="112">
        <f>[7]Janeiro!$D$15</f>
        <v>22.4</v>
      </c>
      <c r="M11" s="112">
        <f>[7]Janeiro!$D$16</f>
        <v>22.2</v>
      </c>
      <c r="N11" s="112">
        <f>[7]Janeiro!$D$17</f>
        <v>20.6</v>
      </c>
      <c r="O11" s="112">
        <f>[7]Janeiro!$D$18</f>
        <v>21.8</v>
      </c>
      <c r="P11" s="112">
        <f>[7]Janeiro!$D$19</f>
        <v>20.9</v>
      </c>
      <c r="Q11" s="112">
        <f>[7]Janeiro!$D$20</f>
        <v>23.1</v>
      </c>
      <c r="R11" s="112">
        <f>[7]Janeiro!$D$21</f>
        <v>23.7</v>
      </c>
      <c r="S11" s="112">
        <f>[7]Janeiro!$D$22</f>
        <v>23.7</v>
      </c>
      <c r="T11" s="112">
        <f>[7]Janeiro!$D$23</f>
        <v>22.4</v>
      </c>
      <c r="U11" s="112">
        <f>[7]Janeiro!$D$24</f>
        <v>22.1</v>
      </c>
      <c r="V11" s="112">
        <f>[7]Janeiro!$D$25</f>
        <v>22.9</v>
      </c>
      <c r="W11" s="112">
        <f>[7]Janeiro!$D$26</f>
        <v>23.3</v>
      </c>
      <c r="X11" s="110">
        <f>[7]Janeiro!$D$27</f>
        <v>23.9</v>
      </c>
      <c r="Y11" s="110">
        <f>[7]Janeiro!$D$28</f>
        <v>22.7</v>
      </c>
      <c r="Z11" s="110">
        <f>[7]Janeiro!$D$29</f>
        <v>23.9</v>
      </c>
      <c r="AA11" s="110">
        <f>[7]Janeiro!$D$30</f>
        <v>22.6</v>
      </c>
      <c r="AB11" s="110">
        <f>[7]Janeiro!$D$31</f>
        <v>21.7</v>
      </c>
      <c r="AC11" s="110">
        <f>[7]Janeiro!$D$32</f>
        <v>21.5</v>
      </c>
      <c r="AD11" s="110">
        <f>[7]Janeiro!$D$33</f>
        <v>22</v>
      </c>
      <c r="AE11" s="110">
        <f>[7]Janeiro!$D$34</f>
        <v>21.8</v>
      </c>
      <c r="AF11" s="110">
        <f>[7]Janeiro!$D$35</f>
        <v>19.600000000000001</v>
      </c>
      <c r="AG11" s="116">
        <f t="shared" si="3"/>
        <v>19.100000000000001</v>
      </c>
      <c r="AH11" s="115">
        <f t="shared" si="4"/>
        <v>21.903225806451612</v>
      </c>
    </row>
    <row r="12" spans="1:37" x14ac:dyDescent="0.2">
      <c r="A12" s="48" t="s">
        <v>94</v>
      </c>
      <c r="B12" s="112">
        <f>[8]Janeiro!$D$5</f>
        <v>20.8</v>
      </c>
      <c r="C12" s="112">
        <f>[8]Janeiro!$D$6</f>
        <v>22.8</v>
      </c>
      <c r="D12" s="112">
        <f>[8]Janeiro!$D$7</f>
        <v>21.9</v>
      </c>
      <c r="E12" s="112">
        <f>[8]Janeiro!$D$8</f>
        <v>21.9</v>
      </c>
      <c r="F12" s="112">
        <f>[8]Janeiro!$D$9</f>
        <v>21.1</v>
      </c>
      <c r="G12" s="112">
        <f>[8]Janeiro!$D$10</f>
        <v>18.5</v>
      </c>
      <c r="H12" s="112">
        <f>[8]Janeiro!$D$11</f>
        <v>18.3</v>
      </c>
      <c r="I12" s="112">
        <f>[8]Janeiro!$D$12</f>
        <v>20.6</v>
      </c>
      <c r="J12" s="112">
        <f>[8]Janeiro!$D$13</f>
        <v>21</v>
      </c>
      <c r="K12" s="112">
        <f>[8]Janeiro!$D$14</f>
        <v>22</v>
      </c>
      <c r="L12" s="112">
        <f>[8]Janeiro!$D$15</f>
        <v>21.4</v>
      </c>
      <c r="M12" s="112">
        <f>[8]Janeiro!$D$16</f>
        <v>22.2</v>
      </c>
      <c r="N12" s="112">
        <f>[8]Janeiro!$D$17</f>
        <v>20.5</v>
      </c>
      <c r="O12" s="112">
        <f>[8]Janeiro!$D$18</f>
        <v>22.2</v>
      </c>
      <c r="P12" s="112">
        <f>[8]Janeiro!$D$19</f>
        <v>22.3</v>
      </c>
      <c r="Q12" s="112">
        <f>[8]Janeiro!$D$20</f>
        <v>22.8</v>
      </c>
      <c r="R12" s="112">
        <f>[8]Janeiro!$D$21</f>
        <v>22.1</v>
      </c>
      <c r="S12" s="112">
        <f>[8]Janeiro!$D$22</f>
        <v>23.3</v>
      </c>
      <c r="T12" s="112">
        <f>[8]Janeiro!$D$23</f>
        <v>21.9</v>
      </c>
      <c r="U12" s="112">
        <f>[8]Janeiro!$D$24</f>
        <v>21.7</v>
      </c>
      <c r="V12" s="112">
        <f>[8]Janeiro!$D$25</f>
        <v>22</v>
      </c>
      <c r="W12" s="112">
        <f>[8]Janeiro!$D$26</f>
        <v>23</v>
      </c>
      <c r="X12" s="110">
        <f>[8]Janeiro!$D$27</f>
        <v>22.3</v>
      </c>
      <c r="Y12" s="110">
        <f>[8]Janeiro!$D$28</f>
        <v>21.1</v>
      </c>
      <c r="Z12" s="110">
        <f>[8]Janeiro!$D$29</f>
        <v>22.5</v>
      </c>
      <c r="AA12" s="110">
        <f>[8]Janeiro!$D$30</f>
        <v>22.8</v>
      </c>
      <c r="AB12" s="110">
        <f>[8]Janeiro!$D$31</f>
        <v>23</v>
      </c>
      <c r="AC12" s="110">
        <f>[8]Janeiro!$D$32</f>
        <v>22.8</v>
      </c>
      <c r="AD12" s="110">
        <f>[8]Janeiro!$D$33</f>
        <v>21.7</v>
      </c>
      <c r="AE12" s="110">
        <f>[8]Janeiro!$D$34</f>
        <v>21</v>
      </c>
      <c r="AF12" s="110">
        <f>[8]Janeiro!$D$35</f>
        <v>22.5</v>
      </c>
      <c r="AG12" s="116">
        <f t="shared" si="3"/>
        <v>18.3</v>
      </c>
      <c r="AH12" s="115">
        <f t="shared" si="4"/>
        <v>21.741935483870968</v>
      </c>
    </row>
    <row r="13" spans="1:37" x14ac:dyDescent="0.2">
      <c r="A13" s="48" t="s">
        <v>101</v>
      </c>
      <c r="B13" s="112">
        <f>[9]Janeiro!$D$5</f>
        <v>22.7</v>
      </c>
      <c r="C13" s="112">
        <f>[9]Janeiro!$D$6</f>
        <v>21.5</v>
      </c>
      <c r="D13" s="112">
        <f>[9]Janeiro!$D$7</f>
        <v>21.8</v>
      </c>
      <c r="E13" s="112">
        <f>[9]Janeiro!$D$8</f>
        <v>21.4</v>
      </c>
      <c r="F13" s="112">
        <f>[9]Janeiro!$D$9</f>
        <v>17.5</v>
      </c>
      <c r="G13" s="112">
        <f>[9]Janeiro!$D$10</f>
        <v>17.2</v>
      </c>
      <c r="H13" s="112">
        <f>[9]Janeiro!$D$11</f>
        <v>19</v>
      </c>
      <c r="I13" s="112">
        <f>[9]Janeiro!$D$12</f>
        <v>20</v>
      </c>
      <c r="J13" s="112">
        <f>[9]Janeiro!$D$13</f>
        <v>21</v>
      </c>
      <c r="K13" s="112">
        <f>[9]Janeiro!$D$14</f>
        <v>22.1</v>
      </c>
      <c r="L13" s="112">
        <f>[9]Janeiro!$D$15</f>
        <v>22</v>
      </c>
      <c r="M13" s="112">
        <f>[9]Janeiro!$D$16</f>
        <v>20.5</v>
      </c>
      <c r="N13" s="112">
        <f>[9]Janeiro!$D$17</f>
        <v>22.9</v>
      </c>
      <c r="O13" s="112">
        <f>[9]Janeiro!$D$18</f>
        <v>21.9</v>
      </c>
      <c r="P13" s="112">
        <f>[9]Janeiro!$D$19</f>
        <v>21.5</v>
      </c>
      <c r="Q13" s="112">
        <f>[9]Janeiro!$D$20</f>
        <v>20.7</v>
      </c>
      <c r="R13" s="112">
        <f>[9]Janeiro!$D$21</f>
        <v>24.1</v>
      </c>
      <c r="S13" s="112">
        <f>[9]Janeiro!$D$22</f>
        <v>23.6</v>
      </c>
      <c r="T13" s="112">
        <f>[9]Janeiro!$D$23</f>
        <v>23.1</v>
      </c>
      <c r="U13" s="112">
        <f>[9]Janeiro!$D$24</f>
        <v>21.2</v>
      </c>
      <c r="V13" s="112">
        <f>[9]Janeiro!$D$25</f>
        <v>23</v>
      </c>
      <c r="W13" s="112">
        <f>[9]Janeiro!$D$26</f>
        <v>22.8</v>
      </c>
      <c r="X13" s="110">
        <f>[9]Janeiro!$D$27</f>
        <v>21.9</v>
      </c>
      <c r="Y13" s="110">
        <f>[9]Janeiro!$D$28</f>
        <v>20.9</v>
      </c>
      <c r="Z13" s="110">
        <f>[9]Janeiro!$D$29</f>
        <v>22.2</v>
      </c>
      <c r="AA13" s="110">
        <f>[9]Janeiro!$D$30</f>
        <v>20.399999999999999</v>
      </c>
      <c r="AB13" s="110">
        <f>[9]Janeiro!$D$31</f>
        <v>21.4</v>
      </c>
      <c r="AC13" s="110">
        <f>[9]Janeiro!$D$32</f>
        <v>21.3</v>
      </c>
      <c r="AD13" s="110">
        <f>[9]Janeiro!$D$33</f>
        <v>22.2</v>
      </c>
      <c r="AE13" s="110">
        <f>[9]Janeiro!$D$34</f>
        <v>22.2</v>
      </c>
      <c r="AF13" s="110">
        <f>[9]Janeiro!$D$35</f>
        <v>21.6</v>
      </c>
      <c r="AG13" s="116">
        <f t="shared" si="3"/>
        <v>17.2</v>
      </c>
      <c r="AH13" s="115">
        <f t="shared" si="4"/>
        <v>21.470967741935489</v>
      </c>
    </row>
    <row r="14" spans="1:37" x14ac:dyDescent="0.2">
      <c r="A14" s="48" t="s">
        <v>147</v>
      </c>
      <c r="B14" s="112">
        <f>[10]Janeiro!$D$5</f>
        <v>21.4</v>
      </c>
      <c r="C14" s="112">
        <f>[10]Janeiro!$D$6</f>
        <v>20.399999999999999</v>
      </c>
      <c r="D14" s="112">
        <f>[10]Janeiro!$D$7</f>
        <v>20.8</v>
      </c>
      <c r="E14" s="112">
        <f>[10]Janeiro!$D$8</f>
        <v>22</v>
      </c>
      <c r="F14" s="112">
        <f>[10]Janeiro!$D$9</f>
        <v>21.4</v>
      </c>
      <c r="G14" s="112">
        <f>[10]Janeiro!$D$10</f>
        <v>22.5</v>
      </c>
      <c r="H14" s="112">
        <f>[10]Janeiro!$D$11</f>
        <v>21.2</v>
      </c>
      <c r="I14" s="112">
        <f>[10]Janeiro!$D$12</f>
        <v>22.5</v>
      </c>
      <c r="J14" s="112">
        <f>[10]Janeiro!$D$13</f>
        <v>20.9</v>
      </c>
      <c r="K14" s="112">
        <f>[10]Janeiro!$D$14</f>
        <v>21.8</v>
      </c>
      <c r="L14" s="112">
        <f>[10]Janeiro!$D$15</f>
        <v>22.2</v>
      </c>
      <c r="M14" s="112">
        <f>[10]Janeiro!$D$16</f>
        <v>21.3</v>
      </c>
      <c r="N14" s="112">
        <f>[10]Janeiro!$D$17</f>
        <v>21.9</v>
      </c>
      <c r="O14" s="112">
        <f>[10]Janeiro!$D$18</f>
        <v>20.2</v>
      </c>
      <c r="P14" s="112">
        <f>[10]Janeiro!$D$19</f>
        <v>19.399999999999999</v>
      </c>
      <c r="Q14" s="112">
        <f>[10]Janeiro!$D$20</f>
        <v>20.399999999999999</v>
      </c>
      <c r="R14" s="112">
        <f>[10]Janeiro!$D$21</f>
        <v>21.4</v>
      </c>
      <c r="S14" s="112">
        <f>[10]Janeiro!$D$22</f>
        <v>21.3</v>
      </c>
      <c r="T14" s="112">
        <f>[10]Janeiro!$D$23</f>
        <v>21.7</v>
      </c>
      <c r="U14" s="112">
        <f>[10]Janeiro!$D$24</f>
        <v>21.1</v>
      </c>
      <c r="V14" s="112">
        <f>[10]Janeiro!$D$25</f>
        <v>21.2</v>
      </c>
      <c r="W14" s="112">
        <f>[10]Janeiro!$D$26</f>
        <v>20.9</v>
      </c>
      <c r="X14" s="110">
        <f>[10]Janeiro!$D$27</f>
        <v>22.2</v>
      </c>
      <c r="Y14" s="110">
        <f>[10]Janeiro!$D$28</f>
        <v>21.5</v>
      </c>
      <c r="Z14" s="110">
        <f>[10]Janeiro!$D$29</f>
        <v>21.9</v>
      </c>
      <c r="AA14" s="110">
        <f>[10]Janeiro!$D$30</f>
        <v>22</v>
      </c>
      <c r="AB14" s="110" t="s">
        <v>197</v>
      </c>
      <c r="AC14" s="110" t="s">
        <v>197</v>
      </c>
      <c r="AD14" s="110" t="s">
        <v>197</v>
      </c>
      <c r="AE14" s="110" t="s">
        <v>197</v>
      </c>
      <c r="AF14" s="110" t="s">
        <v>197</v>
      </c>
      <c r="AG14" s="116">
        <f t="shared" si="3"/>
        <v>19.399999999999999</v>
      </c>
      <c r="AH14" s="115">
        <f t="shared" si="4"/>
        <v>21.36538461538461</v>
      </c>
      <c r="AJ14" s="128"/>
      <c r="AK14" s="126"/>
    </row>
    <row r="15" spans="1:37" x14ac:dyDescent="0.2">
      <c r="A15" s="48" t="s">
        <v>2</v>
      </c>
      <c r="B15" s="112">
        <f>[11]Janeiro!$D$5</f>
        <v>20.9</v>
      </c>
      <c r="C15" s="112">
        <f>[11]Janeiro!$D$6</f>
        <v>22.3</v>
      </c>
      <c r="D15" s="112">
        <f>[11]Janeiro!$D$7</f>
        <v>21.7</v>
      </c>
      <c r="E15" s="112">
        <f>[11]Janeiro!$D$8</f>
        <v>21.7</v>
      </c>
      <c r="F15" s="112">
        <f>[11]Janeiro!$D$9</f>
        <v>21.1</v>
      </c>
      <c r="G15" s="112">
        <f>[11]Janeiro!$D$10</f>
        <v>20.7</v>
      </c>
      <c r="H15" s="112">
        <f>[11]Janeiro!$D$11</f>
        <v>21.2</v>
      </c>
      <c r="I15" s="112">
        <f>[11]Janeiro!$D$12</f>
        <v>21.2</v>
      </c>
      <c r="J15" s="112">
        <f>[11]Janeiro!$D$13</f>
        <v>22.9</v>
      </c>
      <c r="K15" s="112">
        <f>[11]Janeiro!$D$14</f>
        <v>22.6</v>
      </c>
      <c r="L15" s="112">
        <f>[11]Janeiro!$D$15</f>
        <v>20.6</v>
      </c>
      <c r="M15" s="112">
        <f>[11]Janeiro!$D$16</f>
        <v>19.899999999999999</v>
      </c>
      <c r="N15" s="112">
        <f>[11]Janeiro!$D$17</f>
        <v>21.4</v>
      </c>
      <c r="O15" s="112">
        <f>[11]Janeiro!$D$18</f>
        <v>20.6</v>
      </c>
      <c r="P15" s="112">
        <f>[11]Janeiro!$D$19</f>
        <v>21.1</v>
      </c>
      <c r="Q15" s="112">
        <f>[11]Janeiro!$D$20</f>
        <v>21.6</v>
      </c>
      <c r="R15" s="112">
        <f>[11]Janeiro!$D$21</f>
        <v>23</v>
      </c>
      <c r="S15" s="112">
        <f>[11]Janeiro!$D$22</f>
        <v>21.9</v>
      </c>
      <c r="T15" s="112">
        <f>[11]Janeiro!$D$23</f>
        <v>22.2</v>
      </c>
      <c r="U15" s="112">
        <f>[11]Janeiro!$D$24</f>
        <v>22</v>
      </c>
      <c r="V15" s="112">
        <f>[11]Janeiro!$D$25</f>
        <v>21.5</v>
      </c>
      <c r="W15" s="112">
        <f>[11]Janeiro!$D$26</f>
        <v>20.9</v>
      </c>
      <c r="X15" s="110">
        <f>[11]Janeiro!$D$27</f>
        <v>19.7</v>
      </c>
      <c r="Y15" s="110">
        <f>[11]Janeiro!$D$28</f>
        <v>21.4</v>
      </c>
      <c r="Z15" s="110">
        <f>[11]Janeiro!$D$29</f>
        <v>23.5</v>
      </c>
      <c r="AA15" s="110">
        <f>[11]Janeiro!$D$30</f>
        <v>21.1</v>
      </c>
      <c r="AB15" s="110">
        <f>[11]Janeiro!$D$31</f>
        <v>20.9</v>
      </c>
      <c r="AC15" s="110">
        <f>[11]Janeiro!$D$32</f>
        <v>21.8</v>
      </c>
      <c r="AD15" s="110">
        <f>[11]Janeiro!$D$33</f>
        <v>21.4</v>
      </c>
      <c r="AE15" s="110">
        <f>[11]Janeiro!$D$34</f>
        <v>20.5</v>
      </c>
      <c r="AF15" s="110">
        <f>[11]Janeiro!$D$35</f>
        <v>22.1</v>
      </c>
      <c r="AG15" s="116">
        <f t="shared" si="3"/>
        <v>19.7</v>
      </c>
      <c r="AH15" s="115">
        <f t="shared" si="4"/>
        <v>21.464516129032255</v>
      </c>
      <c r="AJ15" s="12" t="s">
        <v>35</v>
      </c>
    </row>
    <row r="16" spans="1:37" x14ac:dyDescent="0.2">
      <c r="A16" s="48" t="s">
        <v>3</v>
      </c>
      <c r="B16" s="112">
        <f>[12]Janeiro!$D$5</f>
        <v>22.2</v>
      </c>
      <c r="C16" s="112">
        <f>[12]Janeiro!$D$6</f>
        <v>20.8</v>
      </c>
      <c r="D16" s="112">
        <f>[12]Janeiro!$D$7</f>
        <v>22</v>
      </c>
      <c r="E16" s="112">
        <f>[12]Janeiro!$D$8</f>
        <v>20.2</v>
      </c>
      <c r="F16" s="112">
        <f>[12]Janeiro!$D$9</f>
        <v>20.6</v>
      </c>
      <c r="G16" s="112">
        <f>[12]Janeiro!$D$10</f>
        <v>22.6</v>
      </c>
      <c r="H16" s="112">
        <f>[12]Janeiro!$D$11</f>
        <v>21.1</v>
      </c>
      <c r="I16" s="112">
        <f>[12]Janeiro!$D$12</f>
        <v>22.5</v>
      </c>
      <c r="J16" s="112">
        <f>[12]Janeiro!$D$13</f>
        <v>22.4</v>
      </c>
      <c r="K16" s="112">
        <f>[12]Janeiro!$D$14</f>
        <v>22</v>
      </c>
      <c r="L16" s="112">
        <f>[12]Janeiro!$D$15</f>
        <v>21</v>
      </c>
      <c r="M16" s="112">
        <f>[12]Janeiro!$D$16</f>
        <v>21.7</v>
      </c>
      <c r="N16" s="112">
        <f>[12]Janeiro!$D$17</f>
        <v>21.6</v>
      </c>
      <c r="O16" s="112">
        <f>[12]Janeiro!$D$18</f>
        <v>21.5</v>
      </c>
      <c r="P16" s="112">
        <f>[12]Janeiro!$D$19</f>
        <v>20.3</v>
      </c>
      <c r="Q16" s="112">
        <f>[12]Janeiro!$D$20</f>
        <v>21.7</v>
      </c>
      <c r="R16" s="112">
        <f>[12]Janeiro!$D$21</f>
        <v>22.5</v>
      </c>
      <c r="S16" s="112">
        <f>[12]Janeiro!$D$22</f>
        <v>21.9</v>
      </c>
      <c r="T16" s="112">
        <f>[12]Janeiro!$D$23</f>
        <v>21.4</v>
      </c>
      <c r="U16" s="112">
        <f>[12]Janeiro!$D$24</f>
        <v>21</v>
      </c>
      <c r="V16" s="112">
        <f>[12]Janeiro!$D$25</f>
        <v>21.6</v>
      </c>
      <c r="W16" s="112">
        <f>[12]Janeiro!$D$26</f>
        <v>20.9</v>
      </c>
      <c r="X16" s="110">
        <f>[12]Janeiro!$D$27</f>
        <v>20</v>
      </c>
      <c r="Y16" s="110">
        <f>[12]Janeiro!$D$28</f>
        <v>22</v>
      </c>
      <c r="Z16" s="110">
        <f>[12]Janeiro!$D$29</f>
        <v>22.2</v>
      </c>
      <c r="AA16" s="110">
        <f>[12]Janeiro!$D$30</f>
        <v>20.399999999999999</v>
      </c>
      <c r="AB16" s="110">
        <f>[12]Janeiro!$D$31</f>
        <v>21.9</v>
      </c>
      <c r="AC16" s="110">
        <f>[12]Janeiro!$D$32</f>
        <v>21.5</v>
      </c>
      <c r="AD16" s="110">
        <f>[12]Janeiro!$D$33</f>
        <v>21.1</v>
      </c>
      <c r="AE16" s="110">
        <f>[12]Janeiro!$D$34</f>
        <v>22.3</v>
      </c>
      <c r="AF16" s="110">
        <f>[12]Janeiro!$D$35</f>
        <v>20.100000000000001</v>
      </c>
      <c r="AG16" s="116">
        <f>MIN(B16:AF16)</f>
        <v>20</v>
      </c>
      <c r="AH16" s="115">
        <f>AVERAGE(B16:AF16)</f>
        <v>21.451612903225808</v>
      </c>
      <c r="AJ16" s="12"/>
    </row>
    <row r="17" spans="1:39" hidden="1" x14ac:dyDescent="0.2">
      <c r="A17" s="48" t="s">
        <v>4</v>
      </c>
      <c r="B17" s="112" t="str">
        <f>[13]Janeiro!$D$5</f>
        <v>*</v>
      </c>
      <c r="C17" s="112" t="str">
        <f>[13]Janeiro!$D$6</f>
        <v>*</v>
      </c>
      <c r="D17" s="112" t="str">
        <f>[13]Janeiro!$D$7</f>
        <v>*</v>
      </c>
      <c r="E17" s="112" t="str">
        <f>[13]Janeiro!$D$8</f>
        <v>*</v>
      </c>
      <c r="F17" s="112" t="str">
        <f>[13]Janeiro!$D$9</f>
        <v>*</v>
      </c>
      <c r="G17" s="112" t="str">
        <f>[13]Janeiro!$D$10</f>
        <v>*</v>
      </c>
      <c r="H17" s="112" t="str">
        <f>[13]Janeiro!$D$11</f>
        <v>*</v>
      </c>
      <c r="I17" s="112" t="str">
        <f>[13]Janeiro!$D$12</f>
        <v>*</v>
      </c>
      <c r="J17" s="112" t="str">
        <f>[13]Janeiro!$D$13</f>
        <v>*</v>
      </c>
      <c r="K17" s="112" t="str">
        <f>[13]Janeiro!$D$14</f>
        <v>*</v>
      </c>
      <c r="L17" s="112" t="str">
        <f>[13]Janeiro!$D$15</f>
        <v>*</v>
      </c>
      <c r="M17" s="112" t="str">
        <f>[13]Janeiro!$D$16</f>
        <v>*</v>
      </c>
      <c r="N17" s="112" t="str">
        <f>[13]Janeiro!$D$17</f>
        <v>*</v>
      </c>
      <c r="O17" s="112" t="str">
        <f>[13]Janeiro!$D$18</f>
        <v>*</v>
      </c>
      <c r="P17" s="112" t="str">
        <f>[13]Janeiro!$D$19</f>
        <v>*</v>
      </c>
      <c r="Q17" s="112" t="str">
        <f>[13]Janeiro!$D$20</f>
        <v>*</v>
      </c>
      <c r="R17" s="112" t="str">
        <f>[13]Janeiro!$D$21</f>
        <v>*</v>
      </c>
      <c r="S17" s="112" t="str">
        <f>[13]Janeiro!$D$22</f>
        <v>*</v>
      </c>
      <c r="T17" s="112" t="str">
        <f>[13]Janeiro!$D$23</f>
        <v>*</v>
      </c>
      <c r="U17" s="112" t="str">
        <f>[13]Janeiro!$D$24</f>
        <v>*</v>
      </c>
      <c r="V17" s="112" t="str">
        <f>[13]Janeiro!$D$25</f>
        <v>*</v>
      </c>
      <c r="W17" s="112" t="str">
        <f>[13]Janeiro!$D$26</f>
        <v>*</v>
      </c>
      <c r="X17" s="110" t="str">
        <f>[13]Janeiro!$D$27</f>
        <v>*</v>
      </c>
      <c r="Y17" s="110" t="str">
        <f>[13]Janeiro!$D$28</f>
        <v>*</v>
      </c>
      <c r="Z17" s="110" t="str">
        <f>[13]Janeiro!$D$29</f>
        <v>*</v>
      </c>
      <c r="AA17" s="110" t="str">
        <f>[13]Janeiro!$D$30</f>
        <v>*</v>
      </c>
      <c r="AB17" s="110" t="str">
        <f>[13]Janeiro!$D$31</f>
        <v>*</v>
      </c>
      <c r="AC17" s="110" t="str">
        <f>[13]Janeiro!$D$32</f>
        <v>*</v>
      </c>
      <c r="AD17" s="110" t="str">
        <f>[13]Janeiro!$D$33</f>
        <v>*</v>
      </c>
      <c r="AE17" s="110" t="str">
        <f>[13]Janeiro!$D$34</f>
        <v>*</v>
      </c>
      <c r="AF17" s="110" t="str">
        <f>[13]Janeiro!$D$35</f>
        <v>*</v>
      </c>
      <c r="AG17" s="116">
        <f t="shared" si="3"/>
        <v>0</v>
      </c>
      <c r="AH17" s="115" t="e">
        <f t="shared" si="4"/>
        <v>#DIV/0!</v>
      </c>
    </row>
    <row r="18" spans="1:39" x14ac:dyDescent="0.2">
      <c r="A18" s="48" t="s">
        <v>5</v>
      </c>
      <c r="B18" s="112">
        <f>[14]Janeiro!$D$5</f>
        <v>25.1</v>
      </c>
      <c r="C18" s="112">
        <f>[14]Janeiro!$D$6</f>
        <v>27.4</v>
      </c>
      <c r="D18" s="112">
        <f>[14]Janeiro!$D$7</f>
        <v>24.2</v>
      </c>
      <c r="E18" s="112">
        <f>[14]Janeiro!$D$8</f>
        <v>23.9</v>
      </c>
      <c r="F18" s="112">
        <f>[14]Janeiro!$D$9</f>
        <v>24.3</v>
      </c>
      <c r="G18" s="112">
        <f>[14]Janeiro!$D$10</f>
        <v>25.1</v>
      </c>
      <c r="H18" s="112">
        <f>[14]Janeiro!$D$11</f>
        <v>25.1</v>
      </c>
      <c r="I18" s="112">
        <f>[14]Janeiro!$D$12</f>
        <v>24.1</v>
      </c>
      <c r="J18" s="112">
        <f>[14]Janeiro!$D$13</f>
        <v>26</v>
      </c>
      <c r="K18" s="112">
        <f>[14]Janeiro!$D$14</f>
        <v>25.2</v>
      </c>
      <c r="L18" s="112">
        <f>[14]Janeiro!$D$15</f>
        <v>25.5</v>
      </c>
      <c r="M18" s="112">
        <f>[14]Janeiro!$D$16</f>
        <v>24.1</v>
      </c>
      <c r="N18" s="112">
        <f>[14]Janeiro!$D$17</f>
        <v>24.2</v>
      </c>
      <c r="O18" s="112">
        <f>[14]Janeiro!$D$18</f>
        <v>24.9</v>
      </c>
      <c r="P18" s="112">
        <f>[14]Janeiro!$D$19</f>
        <v>24.6</v>
      </c>
      <c r="Q18" s="112">
        <f>[14]Janeiro!$D$20</f>
        <v>25.1</v>
      </c>
      <c r="R18" s="112">
        <f>[14]Janeiro!$D$21</f>
        <v>22.4</v>
      </c>
      <c r="S18" s="112">
        <f>[14]Janeiro!$D$22</f>
        <v>24.1</v>
      </c>
      <c r="T18" s="112">
        <f>[14]Janeiro!$D$23</f>
        <v>23.8</v>
      </c>
      <c r="U18" s="112">
        <f>[14]Janeiro!$D$24</f>
        <v>24.7</v>
      </c>
      <c r="V18" s="112">
        <f>[14]Janeiro!$D$25</f>
        <v>24</v>
      </c>
      <c r="W18" s="112">
        <f>[14]Janeiro!$D$26</f>
        <v>23.8</v>
      </c>
      <c r="X18" s="110">
        <f>[14]Janeiro!$D$27</f>
        <v>24.8</v>
      </c>
      <c r="Y18" s="110">
        <f>[14]Janeiro!$D$28</f>
        <v>25.2</v>
      </c>
      <c r="Z18" s="110">
        <f>[14]Janeiro!$D$29</f>
        <v>25.3</v>
      </c>
      <c r="AA18" s="110">
        <f>[14]Janeiro!$D$30</f>
        <v>25.2</v>
      </c>
      <c r="AB18" s="110">
        <f>[14]Janeiro!$D$31</f>
        <v>24.6</v>
      </c>
      <c r="AC18" s="110">
        <f>[14]Janeiro!$D$32</f>
        <v>25.6</v>
      </c>
      <c r="AD18" s="110">
        <f>[14]Janeiro!$D$33</f>
        <v>26.6</v>
      </c>
      <c r="AE18" s="110">
        <f>[14]Janeiro!$D$34</f>
        <v>23.8</v>
      </c>
      <c r="AF18" s="110">
        <f>[14]Janeiro!$D$35</f>
        <v>24.9</v>
      </c>
      <c r="AG18" s="116">
        <f t="shared" si="3"/>
        <v>22.4</v>
      </c>
      <c r="AH18" s="115">
        <f t="shared" si="4"/>
        <v>24.761290322580642</v>
      </c>
      <c r="AI18" s="12" t="s">
        <v>35</v>
      </c>
      <c r="AL18" t="s">
        <v>35</v>
      </c>
    </row>
    <row r="19" spans="1:39" hidden="1" x14ac:dyDescent="0.2">
      <c r="A19" s="48" t="s">
        <v>33</v>
      </c>
      <c r="B19" s="112" t="str">
        <f>[15]Janeiro!$D$5</f>
        <v>*</v>
      </c>
      <c r="C19" s="112" t="str">
        <f>[15]Janeiro!$D$6</f>
        <v>*</v>
      </c>
      <c r="D19" s="112" t="str">
        <f>[15]Janeiro!$D$7</f>
        <v>*</v>
      </c>
      <c r="E19" s="112" t="str">
        <f>[15]Janeiro!$D$8</f>
        <v>*</v>
      </c>
      <c r="F19" s="112" t="str">
        <f>[15]Janeiro!$D$9</f>
        <v>*</v>
      </c>
      <c r="G19" s="112" t="str">
        <f>[15]Janeiro!$D$10</f>
        <v>*</v>
      </c>
      <c r="H19" s="112" t="str">
        <f>[15]Janeiro!$D$11</f>
        <v>*</v>
      </c>
      <c r="I19" s="112" t="str">
        <f>[15]Janeiro!$D$12</f>
        <v>*</v>
      </c>
      <c r="J19" s="112" t="str">
        <f>[15]Janeiro!$D$13</f>
        <v>*</v>
      </c>
      <c r="K19" s="112" t="str">
        <f>[15]Janeiro!$D$14</f>
        <v>*</v>
      </c>
      <c r="L19" s="112" t="str">
        <f>[15]Janeiro!$D$15</f>
        <v>*</v>
      </c>
      <c r="M19" s="112" t="str">
        <f>[15]Janeiro!$D$16</f>
        <v>*</v>
      </c>
      <c r="N19" s="112" t="str">
        <f>[15]Janeiro!$D$17</f>
        <v>*</v>
      </c>
      <c r="O19" s="112" t="str">
        <f>[15]Janeiro!$D$18</f>
        <v>*</v>
      </c>
      <c r="P19" s="112" t="str">
        <f>[15]Janeiro!$D$19</f>
        <v>*</v>
      </c>
      <c r="Q19" s="112" t="str">
        <f>[15]Janeiro!$D$20</f>
        <v>*</v>
      </c>
      <c r="R19" s="112" t="str">
        <f>[15]Janeiro!$D$21</f>
        <v>*</v>
      </c>
      <c r="S19" s="112" t="str">
        <f>[15]Janeiro!$D$22</f>
        <v>*</v>
      </c>
      <c r="T19" s="112" t="str">
        <f>[15]Janeiro!$D$23</f>
        <v>*</v>
      </c>
      <c r="U19" s="112" t="str">
        <f>[15]Janeiro!$D$24</f>
        <v>*</v>
      </c>
      <c r="V19" s="112" t="str">
        <f>[15]Janeiro!$D$25</f>
        <v>*</v>
      </c>
      <c r="W19" s="112" t="str">
        <f>[15]Janeiro!$D$26</f>
        <v>*</v>
      </c>
      <c r="X19" s="110" t="str">
        <f>[15]Janeiro!$D$27</f>
        <v>*</v>
      </c>
      <c r="Y19" s="110" t="str">
        <f>[15]Janeiro!$D$28</f>
        <v>*</v>
      </c>
      <c r="Z19" s="110" t="str">
        <f>[15]Janeiro!$D$29</f>
        <v>*</v>
      </c>
      <c r="AA19" s="110" t="str">
        <f>[15]Janeiro!$D$30</f>
        <v>*</v>
      </c>
      <c r="AB19" s="110" t="str">
        <f>[15]Janeiro!$D$31</f>
        <v>*</v>
      </c>
      <c r="AC19" s="110" t="str">
        <f>[15]Janeiro!$D$32</f>
        <v>*</v>
      </c>
      <c r="AD19" s="110" t="str">
        <f>[15]Janeiro!$D$33</f>
        <v>*</v>
      </c>
      <c r="AE19" s="110" t="str">
        <f>[15]Janeiro!$D$34</f>
        <v>*</v>
      </c>
      <c r="AF19" s="110" t="str">
        <f>[15]Janeiro!$D$35</f>
        <v>*</v>
      </c>
      <c r="AG19" s="116">
        <f t="shared" si="3"/>
        <v>0</v>
      </c>
      <c r="AH19" s="115" t="e">
        <f t="shared" si="4"/>
        <v>#DIV/0!</v>
      </c>
      <c r="AJ19" t="s">
        <v>35</v>
      </c>
    </row>
    <row r="20" spans="1:39" x14ac:dyDescent="0.2">
      <c r="A20" s="48" t="s">
        <v>6</v>
      </c>
      <c r="B20" s="112">
        <f>[16]Janeiro!$D$5</f>
        <v>23.1</v>
      </c>
      <c r="C20" s="112">
        <f>[16]Janeiro!$D$6</f>
        <v>22.7</v>
      </c>
      <c r="D20" s="112">
        <f>[16]Janeiro!$D$7</f>
        <v>22.2</v>
      </c>
      <c r="E20" s="112">
        <f>[16]Janeiro!$D$8</f>
        <v>22.9</v>
      </c>
      <c r="F20" s="112">
        <f>[16]Janeiro!$D$9</f>
        <v>22.8</v>
      </c>
      <c r="G20" s="112">
        <f>[16]Janeiro!$D$10</f>
        <v>25.1</v>
      </c>
      <c r="H20" s="112">
        <f>[16]Janeiro!$D$11</f>
        <v>24.2</v>
      </c>
      <c r="I20" s="112">
        <f>[16]Janeiro!$D$12</f>
        <v>23.5</v>
      </c>
      <c r="J20" s="112">
        <f>[16]Janeiro!$D$13</f>
        <v>22.5</v>
      </c>
      <c r="K20" s="112">
        <f>[16]Janeiro!$D$14</f>
        <v>23</v>
      </c>
      <c r="L20" s="112">
        <f>[16]Janeiro!$D$15</f>
        <v>22.5</v>
      </c>
      <c r="M20" s="112">
        <f>[16]Janeiro!$D$16</f>
        <v>22.6</v>
      </c>
      <c r="N20" s="112">
        <f>[16]Janeiro!$D$17</f>
        <v>23.6</v>
      </c>
      <c r="O20" s="112">
        <f>[16]Janeiro!$D$18</f>
        <v>23.3</v>
      </c>
      <c r="P20" s="112">
        <f>[16]Janeiro!$D$19</f>
        <v>22</v>
      </c>
      <c r="Q20" s="112">
        <f>[16]Janeiro!$D$20</f>
        <v>23.7</v>
      </c>
      <c r="R20" s="112">
        <f>[16]Janeiro!$D$21</f>
        <v>24.4</v>
      </c>
      <c r="S20" s="112">
        <f>[16]Janeiro!$D$22</f>
        <v>23</v>
      </c>
      <c r="T20" s="112">
        <f>[16]Janeiro!$D$23</f>
        <v>23.6</v>
      </c>
      <c r="U20" s="112">
        <f>[16]Janeiro!$D$24</f>
        <v>22.4</v>
      </c>
      <c r="V20" s="112">
        <f>[16]Janeiro!$D$25</f>
        <v>22.3</v>
      </c>
      <c r="W20" s="112">
        <f>[16]Janeiro!$D$26</f>
        <v>21.7</v>
      </c>
      <c r="X20" s="110">
        <f>[16]Janeiro!$D$27</f>
        <v>23.3</v>
      </c>
      <c r="Y20" s="110">
        <f>[16]Janeiro!$D$28</f>
        <v>23.9</v>
      </c>
      <c r="Z20" s="110">
        <f>[16]Janeiro!$D$29</f>
        <v>23.8</v>
      </c>
      <c r="AA20" s="110">
        <f>[16]Janeiro!$D$30</f>
        <v>23.3</v>
      </c>
      <c r="AB20" s="110">
        <f>[16]Janeiro!$D$31</f>
        <v>24</v>
      </c>
      <c r="AC20" s="110">
        <f>[16]Janeiro!$D$32</f>
        <v>22.8</v>
      </c>
      <c r="AD20" s="110">
        <f>[16]Janeiro!$D$33</f>
        <v>22.6</v>
      </c>
      <c r="AE20" s="110">
        <f>[16]Janeiro!$D$34</f>
        <v>22.6</v>
      </c>
      <c r="AF20" s="110">
        <f>[16]Janeiro!$D$35</f>
        <v>22.4</v>
      </c>
      <c r="AG20" s="116">
        <f t="shared" si="3"/>
        <v>21.7</v>
      </c>
      <c r="AH20" s="115">
        <f t="shared" si="4"/>
        <v>23.090322580645157</v>
      </c>
      <c r="AJ20" t="s">
        <v>35</v>
      </c>
      <c r="AL20" t="s">
        <v>35</v>
      </c>
    </row>
    <row r="21" spans="1:39" x14ac:dyDescent="0.2">
      <c r="A21" s="48" t="s">
        <v>7</v>
      </c>
      <c r="B21" s="112">
        <f>[17]Janeiro!$D$5</f>
        <v>21.1</v>
      </c>
      <c r="C21" s="112">
        <f>[17]Janeiro!$D$6</f>
        <v>22.4</v>
      </c>
      <c r="D21" s="112">
        <f>[17]Janeiro!$D$7</f>
        <v>20.5</v>
      </c>
      <c r="E21" s="112">
        <f>[17]Janeiro!$D$8</f>
        <v>21.2</v>
      </c>
      <c r="F21" s="112">
        <f>[17]Janeiro!$D$9</f>
        <v>18.399999999999999</v>
      </c>
      <c r="G21" s="112">
        <f>[17]Janeiro!$D$10</f>
        <v>17.7</v>
      </c>
      <c r="H21" s="112">
        <f>[17]Janeiro!$D$11</f>
        <v>18.899999999999999</v>
      </c>
      <c r="I21" s="112">
        <f>[17]Janeiro!$D$12</f>
        <v>21.3</v>
      </c>
      <c r="J21" s="112">
        <f>[17]Janeiro!$D$13</f>
        <v>21.4</v>
      </c>
      <c r="K21" s="112">
        <f>[17]Janeiro!$D$14</f>
        <v>22.9</v>
      </c>
      <c r="L21" s="112">
        <f>[17]Janeiro!$D$15</f>
        <v>22.1</v>
      </c>
      <c r="M21" s="112">
        <f>[17]Janeiro!$D$16</f>
        <v>21.9</v>
      </c>
      <c r="N21" s="112">
        <f>[17]Janeiro!$D$17</f>
        <v>23</v>
      </c>
      <c r="O21" s="112">
        <f>[17]Janeiro!$D$18</f>
        <v>21.8</v>
      </c>
      <c r="P21" s="112">
        <f>[17]Janeiro!$D$19</f>
        <v>21.3</v>
      </c>
      <c r="Q21" s="112">
        <f>[17]Janeiro!$D$20</f>
        <v>20.5</v>
      </c>
      <c r="R21" s="112">
        <f>[17]Janeiro!$D$21</f>
        <v>23.6</v>
      </c>
      <c r="S21" s="112">
        <f>[17]Janeiro!$D$22</f>
        <v>21.2</v>
      </c>
      <c r="T21" s="112">
        <f>[17]Janeiro!$D$23</f>
        <v>22</v>
      </c>
      <c r="U21" s="112">
        <f>[17]Janeiro!$D$24</f>
        <v>21.1</v>
      </c>
      <c r="V21" s="112">
        <f>[17]Janeiro!$D$25</f>
        <v>21.3</v>
      </c>
      <c r="W21" s="112">
        <f>[17]Janeiro!$D$26</f>
        <v>21.7</v>
      </c>
      <c r="X21" s="110">
        <f>[17]Janeiro!$D$27</f>
        <v>21.2</v>
      </c>
      <c r="Y21" s="110">
        <f>[17]Janeiro!$D$28</f>
        <v>20.6</v>
      </c>
      <c r="Z21" s="110">
        <f>[17]Janeiro!$D$29</f>
        <v>22.6</v>
      </c>
      <c r="AA21" s="110">
        <f>[17]Janeiro!$D$30</f>
        <v>20.9</v>
      </c>
      <c r="AB21" s="110">
        <f>[17]Janeiro!$D$31</f>
        <v>21.7</v>
      </c>
      <c r="AC21" s="110">
        <f>[17]Janeiro!$D$32</f>
        <v>21.1</v>
      </c>
      <c r="AD21" s="110">
        <f>[17]Janeiro!$D$33</f>
        <v>20.5</v>
      </c>
      <c r="AE21" s="110">
        <f>[17]Janeiro!$D$34</f>
        <v>21.2</v>
      </c>
      <c r="AF21" s="110">
        <f>[17]Janeiro!$D$35</f>
        <v>21.8</v>
      </c>
      <c r="AG21" s="116">
        <f t="shared" si="3"/>
        <v>17.7</v>
      </c>
      <c r="AH21" s="115">
        <f t="shared" si="4"/>
        <v>21.254838709677422</v>
      </c>
      <c r="AJ21" t="s">
        <v>35</v>
      </c>
      <c r="AK21" t="s">
        <v>35</v>
      </c>
      <c r="AL21" t="s">
        <v>35</v>
      </c>
    </row>
    <row r="22" spans="1:39" x14ac:dyDescent="0.2">
      <c r="A22" s="48" t="s">
        <v>148</v>
      </c>
      <c r="B22" s="112">
        <f>[18]Janeiro!$D$5</f>
        <v>21.5</v>
      </c>
      <c r="C22" s="112">
        <f>[18]Janeiro!$D$6</f>
        <v>20.9</v>
      </c>
      <c r="D22" s="112">
        <f>[18]Janeiro!$D$7</f>
        <v>20.100000000000001</v>
      </c>
      <c r="E22" s="112">
        <f>[18]Janeiro!$D$8</f>
        <v>21</v>
      </c>
      <c r="F22" s="112">
        <f>[18]Janeiro!$D$9</f>
        <v>17.600000000000001</v>
      </c>
      <c r="G22" s="112">
        <f>[18]Janeiro!$D$10</f>
        <v>16.3</v>
      </c>
      <c r="H22" s="112">
        <f>[18]Janeiro!$D$11</f>
        <v>17.600000000000001</v>
      </c>
      <c r="I22" s="112">
        <f>[18]Janeiro!$D$12</f>
        <v>20.2</v>
      </c>
      <c r="J22" s="112">
        <f>[18]Janeiro!$D$13</f>
        <v>20.3</v>
      </c>
      <c r="K22" s="112">
        <f>[18]Janeiro!$D$14</f>
        <v>22</v>
      </c>
      <c r="L22" s="112">
        <f>[18]Janeiro!$D$15</f>
        <v>20.9</v>
      </c>
      <c r="M22" s="112">
        <f>[18]Janeiro!$D$16</f>
        <v>20.399999999999999</v>
      </c>
      <c r="N22" s="112">
        <f>[18]Janeiro!$D$17</f>
        <v>19.3</v>
      </c>
      <c r="O22" s="112">
        <f>[18]Janeiro!$D$18</f>
        <v>22.6</v>
      </c>
      <c r="P22" s="112">
        <f>[18]Janeiro!$D$19</f>
        <v>22.2</v>
      </c>
      <c r="Q22" s="112">
        <f>[18]Janeiro!$D$20</f>
        <v>21.4</v>
      </c>
      <c r="R22" s="112">
        <f>[18]Janeiro!$D$21</f>
        <v>23.6</v>
      </c>
      <c r="S22" s="112">
        <f>[18]Janeiro!$D$22</f>
        <v>23</v>
      </c>
      <c r="T22" s="112">
        <f>[18]Janeiro!$D$23</f>
        <v>23.4</v>
      </c>
      <c r="U22" s="112">
        <f>[18]Janeiro!$D$24</f>
        <v>21.9</v>
      </c>
      <c r="V22" s="112">
        <f>[18]Janeiro!$D$25</f>
        <v>22.2</v>
      </c>
      <c r="W22" s="112">
        <f>[18]Janeiro!$D$26</f>
        <v>22.1</v>
      </c>
      <c r="X22" s="110">
        <f>[18]Janeiro!$D$27</f>
        <v>23</v>
      </c>
      <c r="Y22" s="110">
        <f>[18]Janeiro!$D$28</f>
        <v>21.2</v>
      </c>
      <c r="Z22" s="110">
        <f>[18]Janeiro!$D$29</f>
        <v>22.9</v>
      </c>
      <c r="AA22" s="110">
        <f>[18]Janeiro!$D$30</f>
        <v>21.1</v>
      </c>
      <c r="AB22" s="110">
        <f>[18]Janeiro!$D$31</f>
        <v>21.9</v>
      </c>
      <c r="AC22" s="110">
        <f>[18]Janeiro!$D$32</f>
        <v>21.8</v>
      </c>
      <c r="AD22" s="110">
        <f>[18]Janeiro!$D$33</f>
        <v>21</v>
      </c>
      <c r="AE22" s="110">
        <f>[18]Janeiro!$D$34</f>
        <v>21.4</v>
      </c>
      <c r="AF22" s="110">
        <f>[18]Janeiro!$D$35</f>
        <v>21</v>
      </c>
      <c r="AG22" s="116">
        <f t="shared" si="3"/>
        <v>16.3</v>
      </c>
      <c r="AH22" s="115">
        <f t="shared" si="4"/>
        <v>21.154838709677417</v>
      </c>
      <c r="AJ22" t="s">
        <v>35</v>
      </c>
      <c r="AM22" t="s">
        <v>35</v>
      </c>
    </row>
    <row r="23" spans="1:39" x14ac:dyDescent="0.2">
      <c r="A23" s="48" t="s">
        <v>149</v>
      </c>
      <c r="B23" s="112">
        <f>[19]Janeiro!$D$5</f>
        <v>20.6</v>
      </c>
      <c r="C23" s="112">
        <f>[19]Janeiro!$D$6</f>
        <v>22.3</v>
      </c>
      <c r="D23" s="112">
        <f>[19]Janeiro!$D$7</f>
        <v>21.4</v>
      </c>
      <c r="E23" s="112">
        <f>[19]Janeiro!$D$8</f>
        <v>22.3</v>
      </c>
      <c r="F23" s="112">
        <f>[19]Janeiro!$D$9</f>
        <v>13.7</v>
      </c>
      <c r="G23" s="112">
        <f>[19]Janeiro!$D$10</f>
        <v>13.6</v>
      </c>
      <c r="H23" s="112">
        <f>[19]Janeiro!$D$11</f>
        <v>15.2</v>
      </c>
      <c r="I23" s="112">
        <f>[19]Janeiro!$D$12</f>
        <v>15.6</v>
      </c>
      <c r="J23" s="112">
        <f>[19]Janeiro!$D$13</f>
        <v>18.600000000000001</v>
      </c>
      <c r="K23" s="112">
        <f>[19]Janeiro!$D$14</f>
        <v>21</v>
      </c>
      <c r="L23" s="112">
        <f>[19]Janeiro!$D$15</f>
        <v>20.5</v>
      </c>
      <c r="M23" s="112">
        <f>[19]Janeiro!$D$16</f>
        <v>17.7</v>
      </c>
      <c r="N23" s="112">
        <f>[19]Janeiro!$D$17</f>
        <v>21.7</v>
      </c>
      <c r="O23" s="112">
        <f>[19]Janeiro!$D$18</f>
        <v>21.3</v>
      </c>
      <c r="P23" s="112">
        <f>[19]Janeiro!$D$19</f>
        <v>21.1</v>
      </c>
      <c r="Q23" s="112">
        <f>[19]Janeiro!$D$20</f>
        <v>20.5</v>
      </c>
      <c r="R23" s="112">
        <f>[19]Janeiro!$D$21</f>
        <v>23.4</v>
      </c>
      <c r="S23" s="112">
        <f>[19]Janeiro!$D$22</f>
        <v>23.2</v>
      </c>
      <c r="T23" s="112">
        <f>[19]Janeiro!$D$23</f>
        <v>23.5</v>
      </c>
      <c r="U23" s="112">
        <f>[19]Janeiro!$D$24</f>
        <v>22.3</v>
      </c>
      <c r="V23" s="112">
        <f>[19]Janeiro!$D$25</f>
        <v>21.7</v>
      </c>
      <c r="W23" s="112">
        <f>[19]Janeiro!$D$26</f>
        <v>22.8</v>
      </c>
      <c r="X23" s="110">
        <f>[19]Janeiro!$D$27</f>
        <v>23</v>
      </c>
      <c r="Y23" s="110">
        <f>[19]Janeiro!$D$28</f>
        <v>21.1</v>
      </c>
      <c r="Z23" s="110">
        <f>[19]Janeiro!$D$29</f>
        <v>22.1</v>
      </c>
      <c r="AA23" s="110">
        <f>[19]Janeiro!$D$30</f>
        <v>19.2</v>
      </c>
      <c r="AB23" s="110">
        <f>[19]Janeiro!$D$31</f>
        <v>22.3</v>
      </c>
      <c r="AC23" s="110">
        <f>[19]Janeiro!$D$32</f>
        <v>21.5</v>
      </c>
      <c r="AD23" s="110">
        <f>[19]Janeiro!$D$33</f>
        <v>21.3</v>
      </c>
      <c r="AE23" s="110">
        <f>[19]Janeiro!$D$34</f>
        <v>23.7</v>
      </c>
      <c r="AF23" s="110">
        <f>[19]Janeiro!$D$35</f>
        <v>19.7</v>
      </c>
      <c r="AG23" s="116">
        <f t="shared" si="3"/>
        <v>13.6</v>
      </c>
      <c r="AH23" s="115">
        <f t="shared" si="4"/>
        <v>20.57741935483871</v>
      </c>
      <c r="AI23" s="12" t="s">
        <v>35</v>
      </c>
      <c r="AJ23" t="s">
        <v>35</v>
      </c>
      <c r="AL23" t="s">
        <v>35</v>
      </c>
      <c r="AM23" t="s">
        <v>35</v>
      </c>
    </row>
    <row r="24" spans="1:39" x14ac:dyDescent="0.2">
      <c r="A24" s="48" t="s">
        <v>150</v>
      </c>
      <c r="B24" s="112">
        <f>[20]Janeiro!$D$5</f>
        <v>20.6</v>
      </c>
      <c r="C24" s="112">
        <f>[20]Janeiro!$D$6</f>
        <v>21.9</v>
      </c>
      <c r="D24" s="112">
        <f>[20]Janeiro!$D$7</f>
        <v>20.8</v>
      </c>
      <c r="E24" s="112">
        <f>[20]Janeiro!$D$8</f>
        <v>21.8</v>
      </c>
      <c r="F24" s="112">
        <f>[20]Janeiro!$D$9</f>
        <v>17.3</v>
      </c>
      <c r="G24" s="112">
        <f>[20]Janeiro!$D$10</f>
        <v>16.8</v>
      </c>
      <c r="H24" s="112">
        <f>[20]Janeiro!$D$11</f>
        <v>17.399999999999999</v>
      </c>
      <c r="I24" s="112">
        <f>[20]Janeiro!$D$12</f>
        <v>19.7</v>
      </c>
      <c r="J24" s="112">
        <f>[20]Janeiro!$D$13</f>
        <v>20.2</v>
      </c>
      <c r="K24" s="112">
        <f>[20]Janeiro!$D$14</f>
        <v>22.8</v>
      </c>
      <c r="L24" s="112">
        <f>[20]Janeiro!$D$15</f>
        <v>21.5</v>
      </c>
      <c r="M24" s="112">
        <f>[20]Janeiro!$D$16</f>
        <v>21.4</v>
      </c>
      <c r="N24" s="112">
        <f>[20]Janeiro!$D$17</f>
        <v>23</v>
      </c>
      <c r="O24" s="112">
        <f>[20]Janeiro!$D$18</f>
        <v>22.1</v>
      </c>
      <c r="P24" s="112">
        <f>[20]Janeiro!$D$19</f>
        <v>21.7</v>
      </c>
      <c r="Q24" s="112">
        <f>[20]Janeiro!$D$20</f>
        <v>20.399999999999999</v>
      </c>
      <c r="R24" s="112">
        <f>[20]Janeiro!$D$21</f>
        <v>23.6</v>
      </c>
      <c r="S24" s="112">
        <f>[20]Janeiro!$D$22</f>
        <v>21.6</v>
      </c>
      <c r="T24" s="112">
        <f>[20]Janeiro!$D$23</f>
        <v>22.7</v>
      </c>
      <c r="U24" s="112">
        <f>[20]Janeiro!$D$24</f>
        <v>22.4</v>
      </c>
      <c r="V24" s="112">
        <f>[20]Janeiro!$D$25</f>
        <v>21.7</v>
      </c>
      <c r="W24" s="112">
        <f>[20]Janeiro!$D$26</f>
        <v>22.3</v>
      </c>
      <c r="X24" s="110">
        <f>[20]Janeiro!$D$27</f>
        <v>22.7</v>
      </c>
      <c r="Y24" s="110">
        <f>[20]Janeiro!$D$28</f>
        <v>21.2</v>
      </c>
      <c r="Z24" s="110">
        <f>[20]Janeiro!$D$29</f>
        <v>22.6</v>
      </c>
      <c r="AA24" s="110">
        <f>[20]Janeiro!$D$30</f>
        <v>21.5</v>
      </c>
      <c r="AB24" s="110">
        <f>[20]Janeiro!$D$31</f>
        <v>22.6</v>
      </c>
      <c r="AC24" s="110">
        <f>[20]Janeiro!$D$32</f>
        <v>21.8</v>
      </c>
      <c r="AD24" s="110">
        <f>[20]Janeiro!$D$33</f>
        <v>20.9</v>
      </c>
      <c r="AE24" s="110">
        <f>[20]Janeiro!$D$34</f>
        <v>21.6</v>
      </c>
      <c r="AF24" s="110">
        <f>[20]Janeiro!$D$35</f>
        <v>21.6</v>
      </c>
      <c r="AG24" s="116">
        <f t="shared" si="3"/>
        <v>16.8</v>
      </c>
      <c r="AH24" s="115">
        <f t="shared" si="4"/>
        <v>21.296774193548384</v>
      </c>
      <c r="AJ24" t="s">
        <v>35</v>
      </c>
      <c r="AM24" t="s">
        <v>35</v>
      </c>
    </row>
    <row r="25" spans="1:39" x14ac:dyDescent="0.2">
      <c r="A25" s="48" t="s">
        <v>8</v>
      </c>
      <c r="B25" s="112">
        <f>[21]Janeiro!$D$5</f>
        <v>21.9</v>
      </c>
      <c r="C25" s="112">
        <f>[21]Janeiro!$D$6</f>
        <v>22.5</v>
      </c>
      <c r="D25" s="112">
        <f>[21]Janeiro!$D$7</f>
        <v>21</v>
      </c>
      <c r="E25" s="112">
        <f>[21]Janeiro!$D$8</f>
        <v>23.3</v>
      </c>
      <c r="F25" s="112">
        <f>[21]Janeiro!$D$9</f>
        <v>16.899999999999999</v>
      </c>
      <c r="G25" s="112">
        <f>[21]Janeiro!$D$10</f>
        <v>16.7</v>
      </c>
      <c r="H25" s="112">
        <f>[21]Janeiro!$D$11</f>
        <v>17.3</v>
      </c>
      <c r="I25" s="112">
        <f>[21]Janeiro!$D$12</f>
        <v>19.600000000000001</v>
      </c>
      <c r="J25" s="112">
        <f>[21]Janeiro!$D$13</f>
        <v>21.6</v>
      </c>
      <c r="K25" s="112">
        <f>[21]Janeiro!$D$14</f>
        <v>21.5</v>
      </c>
      <c r="L25" s="112">
        <f>[21]Janeiro!$D$15</f>
        <v>22</v>
      </c>
      <c r="M25" s="112">
        <f>[21]Janeiro!$D$16</f>
        <v>21</v>
      </c>
      <c r="N25" s="112">
        <f>[21]Janeiro!$D$17</f>
        <v>21.6</v>
      </c>
      <c r="O25" s="112">
        <f>[21]Janeiro!$D$18</f>
        <v>21.7</v>
      </c>
      <c r="P25" s="112">
        <f>[21]Janeiro!$D$19</f>
        <v>20.9</v>
      </c>
      <c r="Q25" s="112">
        <f>[21]Janeiro!$D$20</f>
        <v>22.1</v>
      </c>
      <c r="R25" s="112">
        <f>[21]Janeiro!$D$21</f>
        <v>23.3</v>
      </c>
      <c r="S25" s="112">
        <f>[21]Janeiro!$D$22</f>
        <v>23</v>
      </c>
      <c r="T25" s="112">
        <f>[21]Janeiro!$D$23</f>
        <v>22.9</v>
      </c>
      <c r="U25" s="112">
        <f>[21]Janeiro!$D$24</f>
        <v>22</v>
      </c>
      <c r="V25" s="112">
        <f>[21]Janeiro!$D$25</f>
        <v>22.2</v>
      </c>
      <c r="W25" s="112">
        <f>[21]Janeiro!$D$26</f>
        <v>22.7</v>
      </c>
      <c r="X25" s="110">
        <f>[21]Janeiro!$D$27</f>
        <v>22.6</v>
      </c>
      <c r="Y25" s="110">
        <f>[21]Janeiro!$D$28</f>
        <v>21.5</v>
      </c>
      <c r="Z25" s="110">
        <f>[21]Janeiro!$D$29</f>
        <v>21.9</v>
      </c>
      <c r="AA25" s="110">
        <f>[21]Janeiro!$D$30</f>
        <v>20.100000000000001</v>
      </c>
      <c r="AB25" s="110">
        <f>[21]Janeiro!$D$31</f>
        <v>21.7</v>
      </c>
      <c r="AC25" s="110">
        <f>[21]Janeiro!$D$32</f>
        <v>21.7</v>
      </c>
      <c r="AD25" s="110">
        <f>[21]Janeiro!$D$33</f>
        <v>21.4</v>
      </c>
      <c r="AE25" s="110">
        <f>[21]Janeiro!$D$34</f>
        <v>21.7</v>
      </c>
      <c r="AF25" s="110">
        <f>[21]Janeiro!$D$35</f>
        <v>21.1</v>
      </c>
      <c r="AG25" s="116">
        <f t="shared" si="3"/>
        <v>16.7</v>
      </c>
      <c r="AH25" s="115">
        <f t="shared" si="4"/>
        <v>21.335483870967746</v>
      </c>
      <c r="AJ25" t="s">
        <v>35</v>
      </c>
      <c r="AL25" t="s">
        <v>35</v>
      </c>
    </row>
    <row r="26" spans="1:39" x14ac:dyDescent="0.2">
      <c r="A26" s="48" t="s">
        <v>9</v>
      </c>
      <c r="B26" s="112">
        <f>[22]Janeiro!$D$5</f>
        <v>23.1</v>
      </c>
      <c r="C26" s="112">
        <f>[22]Janeiro!$D$6</f>
        <v>21.2</v>
      </c>
      <c r="D26" s="112">
        <f>[22]Janeiro!$D$7</f>
        <v>21</v>
      </c>
      <c r="E26" s="112">
        <f>[22]Janeiro!$D$8</f>
        <v>22</v>
      </c>
      <c r="F26" s="112">
        <f>[22]Janeiro!$D$9</f>
        <v>21.1</v>
      </c>
      <c r="G26" s="112">
        <f>[22]Janeiro!$D$10</f>
        <v>22.5</v>
      </c>
      <c r="H26" s="112">
        <f>[22]Janeiro!$D$11</f>
        <v>21.8</v>
      </c>
      <c r="I26" s="112">
        <f>[22]Janeiro!$D$12</f>
        <v>23.1</v>
      </c>
      <c r="J26" s="112">
        <f>[22]Janeiro!$D$13</f>
        <v>22.9</v>
      </c>
      <c r="K26" s="112">
        <f>[22]Janeiro!$D$14</f>
        <v>23.7</v>
      </c>
      <c r="L26" s="112">
        <f>[22]Janeiro!$D$15</f>
        <v>23.8</v>
      </c>
      <c r="M26" s="112">
        <f>[22]Janeiro!$D$16</f>
        <v>22.4</v>
      </c>
      <c r="N26" s="112">
        <f>[22]Janeiro!$D$17</f>
        <v>21.8</v>
      </c>
      <c r="O26" s="112">
        <f>[22]Janeiro!$D$18</f>
        <v>23.1</v>
      </c>
      <c r="P26" s="112">
        <f>[22]Janeiro!$D$19</f>
        <v>22.9</v>
      </c>
      <c r="Q26" s="112">
        <f>[22]Janeiro!$D$20</f>
        <v>23.8</v>
      </c>
      <c r="R26" s="112">
        <f>[22]Janeiro!$D$21</f>
        <v>23.8</v>
      </c>
      <c r="S26" s="112">
        <f>[22]Janeiro!$D$22</f>
        <v>22.7</v>
      </c>
      <c r="T26" s="112">
        <f>[22]Janeiro!$D$23</f>
        <v>22.6</v>
      </c>
      <c r="U26" s="112">
        <f>[22]Janeiro!$D$24</f>
        <v>22.6</v>
      </c>
      <c r="V26" s="112">
        <f>[22]Janeiro!$D$25</f>
        <v>22.9</v>
      </c>
      <c r="W26" s="112">
        <f>[22]Janeiro!$D$26</f>
        <v>23.3</v>
      </c>
      <c r="X26" s="110">
        <f>[22]Janeiro!$D$27</f>
        <v>23.5</v>
      </c>
      <c r="Y26" s="110">
        <f>[22]Janeiro!$D$28</f>
        <v>21.9</v>
      </c>
      <c r="Z26" s="110">
        <f>[22]Janeiro!$D$29</f>
        <v>22.9</v>
      </c>
      <c r="AA26" s="110">
        <f>[22]Janeiro!$D$30</f>
        <v>21.4</v>
      </c>
      <c r="AB26" s="110">
        <f>[22]Janeiro!$D$31</f>
        <v>22.3</v>
      </c>
      <c r="AC26" s="110">
        <f>[22]Janeiro!$D$32</f>
        <v>21.9</v>
      </c>
      <c r="AD26" s="110">
        <f>[22]Janeiro!$D$33</f>
        <v>22</v>
      </c>
      <c r="AE26" s="110">
        <f>[22]Janeiro!$D$34</f>
        <v>23.2</v>
      </c>
      <c r="AF26" s="110">
        <f>[22]Janeiro!$D$35</f>
        <v>21.7</v>
      </c>
      <c r="AG26" s="116">
        <f t="shared" si="3"/>
        <v>21</v>
      </c>
      <c r="AH26" s="115">
        <f t="shared" si="4"/>
        <v>22.545161290322582</v>
      </c>
      <c r="AL26" t="s">
        <v>35</v>
      </c>
      <c r="AM26" t="s">
        <v>35</v>
      </c>
    </row>
    <row r="27" spans="1:39" hidden="1" x14ac:dyDescent="0.2">
      <c r="A27" s="48" t="s">
        <v>32</v>
      </c>
      <c r="B27" s="112" t="str">
        <f>[23]Janeiro!$D$5</f>
        <v>*</v>
      </c>
      <c r="C27" s="112" t="str">
        <f>[23]Janeiro!$D$6</f>
        <v>*</v>
      </c>
      <c r="D27" s="112" t="str">
        <f>[23]Janeiro!$D$7</f>
        <v>*</v>
      </c>
      <c r="E27" s="112" t="str">
        <f>[23]Janeiro!$D$8</f>
        <v>*</v>
      </c>
      <c r="F27" s="112" t="str">
        <f>[23]Janeiro!$D$9</f>
        <v>*</v>
      </c>
      <c r="G27" s="112" t="str">
        <f>[23]Janeiro!$D$10</f>
        <v>*</v>
      </c>
      <c r="H27" s="112" t="str">
        <f>[23]Janeiro!$D$11</f>
        <v>*</v>
      </c>
      <c r="I27" s="112" t="str">
        <f>[23]Janeiro!$D$12</f>
        <v>*</v>
      </c>
      <c r="J27" s="112" t="str">
        <f>[23]Janeiro!$D$13</f>
        <v>*</v>
      </c>
      <c r="K27" s="112" t="str">
        <f>[23]Janeiro!$D$14</f>
        <v>*</v>
      </c>
      <c r="L27" s="112" t="str">
        <f>[23]Janeiro!$D$15</f>
        <v>*</v>
      </c>
      <c r="M27" s="112" t="str">
        <f>[23]Janeiro!$D$16</f>
        <v>*</v>
      </c>
      <c r="N27" s="112" t="str">
        <f>[23]Janeiro!$D$17</f>
        <v>*</v>
      </c>
      <c r="O27" s="112" t="str">
        <f>[23]Janeiro!$D$18</f>
        <v>*</v>
      </c>
      <c r="P27" s="112" t="str">
        <f>[23]Janeiro!$D$19</f>
        <v>*</v>
      </c>
      <c r="Q27" s="112" t="str">
        <f>[23]Janeiro!$D$20</f>
        <v>*</v>
      </c>
      <c r="R27" s="112" t="str">
        <f>[23]Janeiro!$D$21</f>
        <v>*</v>
      </c>
      <c r="S27" s="112" t="str">
        <f>[23]Janeiro!$D$22</f>
        <v>*</v>
      </c>
      <c r="T27" s="112" t="str">
        <f>[23]Janeiro!$D$23</f>
        <v>*</v>
      </c>
      <c r="U27" s="112" t="str">
        <f>[23]Janeiro!$D$24</f>
        <v>*</v>
      </c>
      <c r="V27" s="112" t="str">
        <f>[23]Janeiro!$D$25</f>
        <v>*</v>
      </c>
      <c r="W27" s="112" t="str">
        <f>[23]Janeiro!$D$26</f>
        <v>*</v>
      </c>
      <c r="X27" s="110" t="str">
        <f>[23]Janeiro!$D$27</f>
        <v>*</v>
      </c>
      <c r="Y27" s="110" t="str">
        <f>[23]Janeiro!$D$28</f>
        <v>*</v>
      </c>
      <c r="Z27" s="110" t="str">
        <f>[23]Janeiro!$D$29</f>
        <v>*</v>
      </c>
      <c r="AA27" s="110" t="str">
        <f>[23]Janeiro!$D$30</f>
        <v>*</v>
      </c>
      <c r="AB27" s="110" t="str">
        <f>[23]Janeiro!$D$31</f>
        <v>*</v>
      </c>
      <c r="AC27" s="110" t="str">
        <f>[23]Janeiro!$D$32</f>
        <v>*</v>
      </c>
      <c r="AD27" s="110" t="str">
        <f>[23]Janeiro!$D$33</f>
        <v>*</v>
      </c>
      <c r="AE27" s="110" t="str">
        <f>[23]Janeiro!$D$34</f>
        <v>*</v>
      </c>
      <c r="AF27" s="110" t="str">
        <f>[23]Janeiro!$D$35</f>
        <v>*</v>
      </c>
      <c r="AG27" s="116">
        <f t="shared" si="3"/>
        <v>0</v>
      </c>
      <c r="AH27" s="115" t="e">
        <f t="shared" si="4"/>
        <v>#DIV/0!</v>
      </c>
    </row>
    <row r="28" spans="1:39" x14ac:dyDescent="0.2">
      <c r="A28" s="48" t="s">
        <v>10</v>
      </c>
      <c r="B28" s="112">
        <f>[24]Janeiro!$D$5</f>
        <v>22.7</v>
      </c>
      <c r="C28" s="112">
        <f>[24]Janeiro!$D$6</f>
        <v>23.2</v>
      </c>
      <c r="D28" s="112">
        <f>[24]Janeiro!$D$7</f>
        <v>21.3</v>
      </c>
      <c r="E28" s="112">
        <f>[24]Janeiro!$D$8</f>
        <v>21.9</v>
      </c>
      <c r="F28" s="112">
        <f>[24]Janeiro!$D$9</f>
        <v>18.100000000000001</v>
      </c>
      <c r="G28" s="112">
        <f>[24]Janeiro!$D$10</f>
        <v>16.8</v>
      </c>
      <c r="H28" s="112">
        <f>[24]Janeiro!$D$11</f>
        <v>18.600000000000001</v>
      </c>
      <c r="I28" s="112">
        <f>[24]Janeiro!$D$12</f>
        <v>20.399999999999999</v>
      </c>
      <c r="J28" s="112">
        <f>[24]Janeiro!$D$13</f>
        <v>21.4</v>
      </c>
      <c r="K28" s="112">
        <f>[24]Janeiro!$D$14</f>
        <v>23</v>
      </c>
      <c r="L28" s="112">
        <f>[24]Janeiro!$D$15</f>
        <v>22.8</v>
      </c>
      <c r="M28" s="112">
        <f>[24]Janeiro!$D$16</f>
        <v>21.4</v>
      </c>
      <c r="N28" s="112">
        <f>[24]Janeiro!$D$17</f>
        <v>23</v>
      </c>
      <c r="O28" s="112">
        <f>[24]Janeiro!$D$18</f>
        <v>22.5</v>
      </c>
      <c r="P28" s="112">
        <f>[24]Janeiro!$D$19</f>
        <v>21.5</v>
      </c>
      <c r="Q28" s="112">
        <f>[24]Janeiro!$D$20</f>
        <v>21.7</v>
      </c>
      <c r="R28" s="112">
        <f>[24]Janeiro!$D$21</f>
        <v>24.1</v>
      </c>
      <c r="S28" s="112">
        <f>[24]Janeiro!$D$22</f>
        <v>23.8</v>
      </c>
      <c r="T28" s="112">
        <f>[24]Janeiro!$D$23</f>
        <v>23.4</v>
      </c>
      <c r="U28" s="112">
        <f>[24]Janeiro!$D$24</f>
        <v>21.6</v>
      </c>
      <c r="V28" s="112">
        <f>[24]Janeiro!$D$25</f>
        <v>22.8</v>
      </c>
      <c r="W28" s="112">
        <f>[24]Janeiro!$D$26</f>
        <v>22.6</v>
      </c>
      <c r="X28" s="110">
        <f>[24]Janeiro!$D$27</f>
        <v>22.8</v>
      </c>
      <c r="Y28" s="110">
        <f>[24]Janeiro!$D$28</f>
        <v>21.3</v>
      </c>
      <c r="Z28" s="110">
        <f>[24]Janeiro!$D$29</f>
        <v>22.7</v>
      </c>
      <c r="AA28" s="110">
        <f>[24]Janeiro!$D$30</f>
        <v>20.8</v>
      </c>
      <c r="AB28" s="110">
        <f>[24]Janeiro!$D$31</f>
        <v>21.7</v>
      </c>
      <c r="AC28" s="110">
        <f>[24]Janeiro!$D$32</f>
        <v>21.4</v>
      </c>
      <c r="AD28" s="110">
        <f>[24]Janeiro!$D$33</f>
        <v>21.4</v>
      </c>
      <c r="AE28" s="110">
        <f>[24]Janeiro!$D$34</f>
        <v>22</v>
      </c>
      <c r="AF28" s="110">
        <f>[24]Janeiro!$D$35</f>
        <v>21.3</v>
      </c>
      <c r="AG28" s="116">
        <f t="shared" si="3"/>
        <v>16.8</v>
      </c>
      <c r="AH28" s="115">
        <f t="shared" si="4"/>
        <v>21.741935483870968</v>
      </c>
      <c r="AL28" t="s">
        <v>35</v>
      </c>
    </row>
    <row r="29" spans="1:39" x14ac:dyDescent="0.2">
      <c r="A29" s="48" t="s">
        <v>151</v>
      </c>
      <c r="B29" s="112">
        <f>[25]Janeiro!$D$5</f>
        <v>20.100000000000001</v>
      </c>
      <c r="C29" s="112">
        <f>[25]Janeiro!$D$6</f>
        <v>22.4</v>
      </c>
      <c r="D29" s="112">
        <f>[25]Janeiro!$D$7</f>
        <v>19.8</v>
      </c>
      <c r="E29" s="112">
        <f>[25]Janeiro!$D$8</f>
        <v>20.9</v>
      </c>
      <c r="F29" s="112">
        <f>[25]Janeiro!$D$9</f>
        <v>18.600000000000001</v>
      </c>
      <c r="G29" s="112">
        <f>[25]Janeiro!$D$10</f>
        <v>15.3</v>
      </c>
      <c r="H29" s="112">
        <f>[25]Janeiro!$D$11</f>
        <v>17.100000000000001</v>
      </c>
      <c r="I29" s="112">
        <f>[25]Janeiro!$D$12</f>
        <v>19.3</v>
      </c>
      <c r="J29" s="112">
        <f>[25]Janeiro!$D$13</f>
        <v>19.3</v>
      </c>
      <c r="K29" s="112">
        <f>[25]Janeiro!$D$14</f>
        <v>20.3</v>
      </c>
      <c r="L29" s="112">
        <f>[25]Janeiro!$D$15</f>
        <v>21.7</v>
      </c>
      <c r="M29" s="112">
        <f>[25]Janeiro!$D$16</f>
        <v>20.7</v>
      </c>
      <c r="N29" s="112">
        <f>[25]Janeiro!$D$17</f>
        <v>21.2</v>
      </c>
      <c r="O29" s="112">
        <f>[25]Janeiro!$D$18</f>
        <v>20.100000000000001</v>
      </c>
      <c r="P29" s="112">
        <f>[25]Janeiro!$D$19</f>
        <v>20.3</v>
      </c>
      <c r="Q29" s="112">
        <f>[25]Janeiro!$D$20</f>
        <v>19.7</v>
      </c>
      <c r="R29" s="112">
        <f>[25]Janeiro!$D$21</f>
        <v>21.7</v>
      </c>
      <c r="S29" s="112">
        <f>[25]Janeiro!$D$22</f>
        <v>22.2</v>
      </c>
      <c r="T29" s="112">
        <f>[25]Janeiro!$D$23</f>
        <v>21.8</v>
      </c>
      <c r="U29" s="112">
        <f>[25]Janeiro!$D$24</f>
        <v>21.5</v>
      </c>
      <c r="V29" s="112">
        <f>[25]Janeiro!$D$25</f>
        <v>21.3</v>
      </c>
      <c r="W29" s="112">
        <f>[25]Janeiro!$D$26</f>
        <v>20.8</v>
      </c>
      <c r="X29" s="110">
        <f>[25]Janeiro!$D$27</f>
        <v>21</v>
      </c>
      <c r="Y29" s="110">
        <f>[25]Janeiro!$D$28</f>
        <v>19.899999999999999</v>
      </c>
      <c r="Z29" s="110">
        <f>[25]Janeiro!$D$29</f>
        <v>22.1</v>
      </c>
      <c r="AA29" s="110">
        <f>[25]Janeiro!$D$30</f>
        <v>20.100000000000001</v>
      </c>
      <c r="AB29" s="110">
        <f>[25]Janeiro!$D$31</f>
        <v>21.4</v>
      </c>
      <c r="AC29" s="110">
        <f>[25]Janeiro!$D$32</f>
        <v>20.7</v>
      </c>
      <c r="AD29" s="110">
        <f>[25]Janeiro!$D$33</f>
        <v>20.100000000000001</v>
      </c>
      <c r="AE29" s="110">
        <f>[25]Janeiro!$D$34</f>
        <v>21.4</v>
      </c>
      <c r="AF29" s="110">
        <f>[25]Janeiro!$D$35</f>
        <v>19.8</v>
      </c>
      <c r="AG29" s="116">
        <f t="shared" si="3"/>
        <v>15.3</v>
      </c>
      <c r="AH29" s="115">
        <f t="shared" si="4"/>
        <v>20.406451612903226</v>
      </c>
      <c r="AI29" s="12" t="s">
        <v>35</v>
      </c>
      <c r="AJ29" t="s">
        <v>35</v>
      </c>
      <c r="AL29" t="s">
        <v>35</v>
      </c>
      <c r="AM29" t="s">
        <v>35</v>
      </c>
    </row>
    <row r="30" spans="1:39" x14ac:dyDescent="0.2">
      <c r="A30" s="48" t="s">
        <v>11</v>
      </c>
      <c r="B30" s="112">
        <f>[26]Janeiro!$D$5</f>
        <v>18.100000000000001</v>
      </c>
      <c r="C30" s="112">
        <f>[26]Janeiro!$D$6</f>
        <v>20.6</v>
      </c>
      <c r="D30" s="112">
        <f>[26]Janeiro!$D$7</f>
        <v>19.3</v>
      </c>
      <c r="E30" s="112">
        <f>[26]Janeiro!$D$8</f>
        <v>21.2</v>
      </c>
      <c r="F30" s="112">
        <f>[26]Janeiro!$D$9</f>
        <v>17.5</v>
      </c>
      <c r="G30" s="112">
        <f>[26]Janeiro!$D$10</f>
        <v>16.100000000000001</v>
      </c>
      <c r="H30" s="112">
        <f>[26]Janeiro!$D$11</f>
        <v>17.100000000000001</v>
      </c>
      <c r="I30" s="112">
        <f>[26]Janeiro!$D$12</f>
        <v>18.100000000000001</v>
      </c>
      <c r="J30" s="112">
        <f>[26]Janeiro!$D$13</f>
        <v>18.399999999999999</v>
      </c>
      <c r="K30" s="112">
        <f>[26]Janeiro!$D$14</f>
        <v>21.6</v>
      </c>
      <c r="L30" s="112">
        <f>[26]Janeiro!$D$15</f>
        <v>20.7</v>
      </c>
      <c r="M30" s="112">
        <f>[26]Janeiro!$D$16</f>
        <v>20.100000000000001</v>
      </c>
      <c r="N30" s="112">
        <f>[26]Janeiro!$D$17</f>
        <v>19.600000000000001</v>
      </c>
      <c r="O30" s="112">
        <f>[26]Janeiro!$D$18</f>
        <v>21.5</v>
      </c>
      <c r="P30" s="112">
        <f>[26]Janeiro!$D$19</f>
        <v>20.399999999999999</v>
      </c>
      <c r="Q30" s="112">
        <f>[26]Janeiro!$D$20</f>
        <v>19</v>
      </c>
      <c r="R30" s="112">
        <f>[26]Janeiro!$D$21</f>
        <v>21.3</v>
      </c>
      <c r="S30" s="112">
        <f>[26]Janeiro!$D$22</f>
        <v>22</v>
      </c>
      <c r="T30" s="112">
        <f>[26]Janeiro!$D$23</f>
        <v>22.1</v>
      </c>
      <c r="U30" s="112">
        <f>[26]Janeiro!$D$24</f>
        <v>21.9</v>
      </c>
      <c r="V30" s="112">
        <f>[26]Janeiro!$D$25</f>
        <v>20.6</v>
      </c>
      <c r="W30" s="112">
        <f>[26]Janeiro!$D$26</f>
        <v>21</v>
      </c>
      <c r="X30" s="110">
        <f>[26]Janeiro!$D$27</f>
        <v>20.6</v>
      </c>
      <c r="Y30" s="110">
        <f>[26]Janeiro!$D$28</f>
        <v>19.2</v>
      </c>
      <c r="Z30" s="110">
        <f>[26]Janeiro!$D$29</f>
        <v>21.4</v>
      </c>
      <c r="AA30" s="110">
        <f>[26]Janeiro!$D$30</f>
        <v>20.7</v>
      </c>
      <c r="AB30" s="110">
        <f>[26]Janeiro!$D$31</f>
        <v>22</v>
      </c>
      <c r="AC30" s="110">
        <f>[26]Janeiro!$D$32</f>
        <v>20.9</v>
      </c>
      <c r="AD30" s="110">
        <f>[26]Janeiro!$D$33</f>
        <v>19.899999999999999</v>
      </c>
      <c r="AE30" s="110">
        <f>[26]Janeiro!$D$34</f>
        <v>20.399999999999999</v>
      </c>
      <c r="AF30" s="110">
        <f>[26]Janeiro!$D$35</f>
        <v>20.6</v>
      </c>
      <c r="AG30" s="116">
        <f t="shared" si="3"/>
        <v>16.100000000000001</v>
      </c>
      <c r="AH30" s="115">
        <f t="shared" si="4"/>
        <v>20.125806451612902</v>
      </c>
    </row>
    <row r="31" spans="1:39" s="5" customFormat="1" x14ac:dyDescent="0.2">
      <c r="A31" s="48" t="s">
        <v>12</v>
      </c>
      <c r="B31" s="112">
        <f>[27]Janeiro!$D$5</f>
        <v>21.9</v>
      </c>
      <c r="C31" s="112">
        <f>[27]Janeiro!$D$6</f>
        <v>24</v>
      </c>
      <c r="D31" s="112">
        <f>[27]Janeiro!$D$7</f>
        <v>23.4</v>
      </c>
      <c r="E31" s="112">
        <f>[27]Janeiro!$D$8</f>
        <v>23.6</v>
      </c>
      <c r="F31" s="112">
        <f>[27]Janeiro!$D$9</f>
        <v>23.6</v>
      </c>
      <c r="G31" s="112">
        <f>[27]Janeiro!$D$10</f>
        <v>23</v>
      </c>
      <c r="H31" s="112">
        <f>[27]Janeiro!$D$11</f>
        <v>23.9</v>
      </c>
      <c r="I31" s="112">
        <f>[27]Janeiro!$D$12</f>
        <v>23.2</v>
      </c>
      <c r="J31" s="112">
        <f>[27]Janeiro!$D$13</f>
        <v>24.5</v>
      </c>
      <c r="K31" s="112">
        <f>[27]Janeiro!$D$14</f>
        <v>23.6</v>
      </c>
      <c r="L31" s="112">
        <f>[27]Janeiro!$D$15</f>
        <v>24.1</v>
      </c>
      <c r="M31" s="112">
        <f>[27]Janeiro!$D$16</f>
        <v>23.3</v>
      </c>
      <c r="N31" s="112">
        <f>[27]Janeiro!$D$17</f>
        <v>23</v>
      </c>
      <c r="O31" s="112">
        <f>[27]Janeiro!$D$18</f>
        <v>22.2</v>
      </c>
      <c r="P31" s="112">
        <f>[27]Janeiro!$D$19</f>
        <v>24</v>
      </c>
      <c r="Q31" s="112">
        <f>[27]Janeiro!$D$20</f>
        <v>23.1</v>
      </c>
      <c r="R31" s="112">
        <f>[27]Janeiro!$D$21</f>
        <v>24.1</v>
      </c>
      <c r="S31" s="112">
        <f>[27]Janeiro!$D$22</f>
        <v>23.5</v>
      </c>
      <c r="T31" s="112">
        <f>[27]Janeiro!$D$23</f>
        <v>22.8</v>
      </c>
      <c r="U31" s="112">
        <f>[27]Janeiro!$D$24</f>
        <v>22.5</v>
      </c>
      <c r="V31" s="112">
        <f>[27]Janeiro!$D$25</f>
        <v>22.8</v>
      </c>
      <c r="W31" s="112">
        <f>[27]Janeiro!$D$26</f>
        <v>23.4</v>
      </c>
      <c r="X31" s="110">
        <f>[27]Janeiro!$D$27</f>
        <v>24</v>
      </c>
      <c r="Y31" s="110">
        <f>[27]Janeiro!$D$28</f>
        <v>22.8</v>
      </c>
      <c r="Z31" s="110">
        <f>[27]Janeiro!$D$29</f>
        <v>24</v>
      </c>
      <c r="AA31" s="110">
        <f>[27]Janeiro!$D$30</f>
        <v>23.8</v>
      </c>
      <c r="AB31" s="110">
        <f>[27]Janeiro!$D$31</f>
        <v>25.6</v>
      </c>
      <c r="AC31" s="110">
        <f>[27]Janeiro!$D$32</f>
        <v>24</v>
      </c>
      <c r="AD31" s="110">
        <f>[27]Janeiro!$D$33</f>
        <v>24</v>
      </c>
      <c r="AE31" s="110">
        <f>[27]Janeiro!$D$34</f>
        <v>23.5</v>
      </c>
      <c r="AF31" s="110">
        <f>[27]Janeiro!$D$35</f>
        <v>22.9</v>
      </c>
      <c r="AG31" s="116">
        <f t="shared" si="3"/>
        <v>21.9</v>
      </c>
      <c r="AH31" s="115">
        <f t="shared" si="4"/>
        <v>23.487096774193549</v>
      </c>
      <c r="AL31" s="5" t="s">
        <v>35</v>
      </c>
    </row>
    <row r="32" spans="1:39" x14ac:dyDescent="0.2">
      <c r="A32" s="48" t="s">
        <v>13</v>
      </c>
      <c r="B32" s="112">
        <f>[28]Janeiro!$D$5</f>
        <v>24</v>
      </c>
      <c r="C32" s="112">
        <f>[28]Janeiro!$D$6</f>
        <v>21</v>
      </c>
      <c r="D32" s="112">
        <f>[28]Janeiro!$D$7</f>
        <v>23.3</v>
      </c>
      <c r="E32" s="112">
        <f>[28]Janeiro!$D$8</f>
        <v>24</v>
      </c>
      <c r="F32" s="112">
        <f>[28]Janeiro!$D$9</f>
        <v>24</v>
      </c>
      <c r="G32" s="112">
        <f>[28]Janeiro!$D$10</f>
        <v>24</v>
      </c>
      <c r="H32" s="112">
        <f>[28]Janeiro!$D$11</f>
        <v>24.1</v>
      </c>
      <c r="I32" s="112">
        <f>[28]Janeiro!$D$12</f>
        <v>24</v>
      </c>
      <c r="J32" s="112">
        <f>[28]Janeiro!$D$13</f>
        <v>25.1</v>
      </c>
      <c r="K32" s="112">
        <f>[28]Janeiro!$D$14</f>
        <v>24.3</v>
      </c>
      <c r="L32" s="112">
        <f>[28]Janeiro!$D$15</f>
        <v>23.4</v>
      </c>
      <c r="M32" s="112">
        <f>[28]Janeiro!$D$16</f>
        <v>23</v>
      </c>
      <c r="N32" s="112">
        <f>[28]Janeiro!$D$17</f>
        <v>24</v>
      </c>
      <c r="O32" s="112">
        <f>[28]Janeiro!$D$18</f>
        <v>24.5</v>
      </c>
      <c r="P32" s="112">
        <f>[28]Janeiro!$D$19</f>
        <v>24.4</v>
      </c>
      <c r="Q32" s="112">
        <f>[28]Janeiro!$D$20</f>
        <v>23.9</v>
      </c>
      <c r="R32" s="112">
        <f>[28]Janeiro!$D$21</f>
        <v>25.3</v>
      </c>
      <c r="S32" s="112">
        <f>[28]Janeiro!$D$22</f>
        <v>22.9</v>
      </c>
      <c r="T32" s="112">
        <f>[28]Janeiro!$D$23</f>
        <v>22.7</v>
      </c>
      <c r="U32" s="112">
        <f>[28]Janeiro!$D$24</f>
        <v>23.7</v>
      </c>
      <c r="V32" s="112">
        <f>[28]Janeiro!$D$25</f>
        <v>23.4</v>
      </c>
      <c r="W32" s="112">
        <f>[28]Janeiro!$D$26</f>
        <v>23</v>
      </c>
      <c r="X32" s="110">
        <f>[28]Janeiro!$D$27</f>
        <v>22</v>
      </c>
      <c r="Y32" s="110">
        <f>[28]Janeiro!$D$28</f>
        <v>23.7</v>
      </c>
      <c r="Z32" s="110">
        <f>[28]Janeiro!$D$29</f>
        <v>24.5</v>
      </c>
      <c r="AA32" s="110">
        <f>[28]Janeiro!$D$30</f>
        <v>24.2</v>
      </c>
      <c r="AB32" s="110">
        <f>[28]Janeiro!$D$31</f>
        <v>24.9</v>
      </c>
      <c r="AC32" s="110">
        <f>[28]Janeiro!$D$32</f>
        <v>24.7</v>
      </c>
      <c r="AD32" s="110">
        <f>[28]Janeiro!$D$33</f>
        <v>24.7</v>
      </c>
      <c r="AE32" s="110">
        <f>[28]Janeiro!$D$34</f>
        <v>23.9</v>
      </c>
      <c r="AF32" s="110">
        <f>[28]Janeiro!$D$35</f>
        <v>23.7</v>
      </c>
      <c r="AG32" s="116">
        <f t="shared" si="3"/>
        <v>21</v>
      </c>
      <c r="AH32" s="115">
        <f t="shared" si="4"/>
        <v>23.816129032258068</v>
      </c>
      <c r="AJ32" t="s">
        <v>35</v>
      </c>
      <c r="AK32" t="s">
        <v>35</v>
      </c>
    </row>
    <row r="33" spans="1:38" x14ac:dyDescent="0.2">
      <c r="A33" s="48" t="s">
        <v>152</v>
      </c>
      <c r="B33" s="112">
        <f>[29]Janeiro!$D$5</f>
        <v>21.2</v>
      </c>
      <c r="C33" s="112">
        <f>[29]Janeiro!$D$6</f>
        <v>22.1</v>
      </c>
      <c r="D33" s="112">
        <f>[29]Janeiro!$D$7</f>
        <v>20.2</v>
      </c>
      <c r="E33" s="112">
        <f>[29]Janeiro!$D$8</f>
        <v>21.1</v>
      </c>
      <c r="F33" s="112">
        <f>[29]Janeiro!$D$9</f>
        <v>18.399999999999999</v>
      </c>
      <c r="G33" s="112">
        <f>[29]Janeiro!$D$10</f>
        <v>16.5</v>
      </c>
      <c r="H33" s="112">
        <f>[29]Janeiro!$D$11</f>
        <v>17.399999999999999</v>
      </c>
      <c r="I33" s="112">
        <f>[29]Janeiro!$D$12</f>
        <v>19.3</v>
      </c>
      <c r="J33" s="112">
        <f>[29]Janeiro!$D$13</f>
        <v>19.899999999999999</v>
      </c>
      <c r="K33" s="112">
        <f>[29]Janeiro!$D$14</f>
        <v>21.3</v>
      </c>
      <c r="L33" s="112">
        <f>[29]Janeiro!$D$15</f>
        <v>22.1</v>
      </c>
      <c r="M33" s="112">
        <f>[29]Janeiro!$D$16</f>
        <v>21.5</v>
      </c>
      <c r="N33" s="112">
        <f>[29]Janeiro!$D$17</f>
        <v>23.4</v>
      </c>
      <c r="O33" s="112">
        <f>[29]Janeiro!$D$18</f>
        <v>21.6</v>
      </c>
      <c r="P33" s="112">
        <f>[29]Janeiro!$D$19</f>
        <v>20.7</v>
      </c>
      <c r="Q33" s="112">
        <f>[29]Janeiro!$D$20</f>
        <v>20.3</v>
      </c>
      <c r="R33" s="112">
        <f>[29]Janeiro!$D$21</f>
        <v>22.5</v>
      </c>
      <c r="S33" s="112">
        <f>[29]Janeiro!$D$22</f>
        <v>21.9</v>
      </c>
      <c r="T33" s="112">
        <f>[29]Janeiro!$D$23</f>
        <v>22.7</v>
      </c>
      <c r="U33" s="112">
        <f>[29]Janeiro!$D$24</f>
        <v>23.1</v>
      </c>
      <c r="V33" s="112">
        <f>[29]Janeiro!$D$25</f>
        <v>21.7</v>
      </c>
      <c r="W33" s="112">
        <f>[29]Janeiro!$D$26</f>
        <v>21.6</v>
      </c>
      <c r="X33" s="110">
        <f>[29]Janeiro!$D$27</f>
        <v>22.5</v>
      </c>
      <c r="Y33" s="110">
        <f>[29]Janeiro!$D$28</f>
        <v>20.8</v>
      </c>
      <c r="Z33" s="110">
        <f>[29]Janeiro!$D$29</f>
        <v>22.2</v>
      </c>
      <c r="AA33" s="110">
        <f>[29]Janeiro!$D$30</f>
        <v>20.399999999999999</v>
      </c>
      <c r="AB33" s="110">
        <f>[29]Janeiro!$D$31</f>
        <v>22.2</v>
      </c>
      <c r="AC33" s="110">
        <f>[29]Janeiro!$D$32</f>
        <v>22</v>
      </c>
      <c r="AD33" s="110">
        <f>[29]Janeiro!$D$33</f>
        <v>20.7</v>
      </c>
      <c r="AE33" s="110">
        <f>[29]Janeiro!$D$34</f>
        <v>21.1</v>
      </c>
      <c r="AF33" s="110">
        <f>[29]Janeiro!$D$35</f>
        <v>21.7</v>
      </c>
      <c r="AG33" s="116">
        <f t="shared" si="3"/>
        <v>16.5</v>
      </c>
      <c r="AH33" s="115">
        <f t="shared" si="4"/>
        <v>21.100000000000009</v>
      </c>
      <c r="AK33" t="s">
        <v>35</v>
      </c>
    </row>
    <row r="34" spans="1:38" x14ac:dyDescent="0.2">
      <c r="A34" s="48" t="s">
        <v>123</v>
      </c>
      <c r="B34" s="112">
        <f>[30]Janeiro!$D$5</f>
        <v>24.1</v>
      </c>
      <c r="C34" s="112">
        <f>[30]Janeiro!$D$6</f>
        <v>20.5</v>
      </c>
      <c r="D34" s="112">
        <f>[30]Janeiro!$D$7</f>
        <v>20.6</v>
      </c>
      <c r="E34" s="112">
        <f>[30]Janeiro!$D$8</f>
        <v>20.7</v>
      </c>
      <c r="F34" s="112">
        <f>[30]Janeiro!$D$9</f>
        <v>17.899999999999999</v>
      </c>
      <c r="G34" s="112">
        <f>[30]Janeiro!$D$10</f>
        <v>17.7</v>
      </c>
      <c r="H34" s="112">
        <f>[30]Janeiro!$D$11</f>
        <v>17</v>
      </c>
      <c r="I34" s="112">
        <f>[30]Janeiro!$D$12</f>
        <v>19.399999999999999</v>
      </c>
      <c r="J34" s="112">
        <f>[30]Janeiro!$D$13</f>
        <v>22.1</v>
      </c>
      <c r="K34" s="112">
        <f>[30]Janeiro!$D$14</f>
        <v>23.3</v>
      </c>
      <c r="L34" s="112">
        <f>[30]Janeiro!$D$15</f>
        <v>22</v>
      </c>
      <c r="M34" s="112">
        <f>[30]Janeiro!$D$16</f>
        <v>22.4</v>
      </c>
      <c r="N34" s="112">
        <f>[30]Janeiro!$D$17</f>
        <v>21.7</v>
      </c>
      <c r="O34" s="112">
        <f>[30]Janeiro!$D$18</f>
        <v>22.3</v>
      </c>
      <c r="P34" s="112">
        <f>[30]Janeiro!$D$19</f>
        <v>22.4</v>
      </c>
      <c r="Q34" s="112">
        <f>[30]Janeiro!$D$20</f>
        <v>22.4</v>
      </c>
      <c r="R34" s="112">
        <f>[30]Janeiro!$D$21</f>
        <v>23.3</v>
      </c>
      <c r="S34" s="112">
        <f>[30]Janeiro!$D$22</f>
        <v>22</v>
      </c>
      <c r="T34" s="112">
        <f>[30]Janeiro!$D$23</f>
        <v>22.7</v>
      </c>
      <c r="U34" s="112">
        <f>[30]Janeiro!$D$24</f>
        <v>23</v>
      </c>
      <c r="V34" s="112">
        <f>[30]Janeiro!$D$25</f>
        <v>22.5</v>
      </c>
      <c r="W34" s="112">
        <f>[30]Janeiro!$D$26</f>
        <v>22.4</v>
      </c>
      <c r="X34" s="110">
        <f>[30]Janeiro!$D$27</f>
        <v>22.4</v>
      </c>
      <c r="Y34" s="110">
        <f>[30]Janeiro!$D$28</f>
        <v>21.8</v>
      </c>
      <c r="Z34" s="110">
        <f>[30]Janeiro!$D$29</f>
        <v>22</v>
      </c>
      <c r="AA34" s="110">
        <f>[30]Janeiro!$D$30</f>
        <v>20.100000000000001</v>
      </c>
      <c r="AB34" s="110">
        <f>[30]Janeiro!$D$31</f>
        <v>21.9</v>
      </c>
      <c r="AC34" s="110">
        <f>[30]Janeiro!$D$32</f>
        <v>21.8</v>
      </c>
      <c r="AD34" s="110">
        <f>[30]Janeiro!$D$33</f>
        <v>21.2</v>
      </c>
      <c r="AE34" s="110">
        <f>[30]Janeiro!$D$34</f>
        <v>21</v>
      </c>
      <c r="AF34" s="110">
        <f>[30]Janeiro!$D$35</f>
        <v>22.2</v>
      </c>
      <c r="AG34" s="116">
        <f t="shared" si="3"/>
        <v>17</v>
      </c>
      <c r="AH34" s="115">
        <f t="shared" si="4"/>
        <v>21.509677419354837</v>
      </c>
      <c r="AJ34" t="s">
        <v>35</v>
      </c>
    </row>
    <row r="35" spans="1:38" x14ac:dyDescent="0.2">
      <c r="A35" s="48" t="s">
        <v>14</v>
      </c>
      <c r="B35" s="112">
        <f>[31]Janeiro!$D$5</f>
        <v>23.3</v>
      </c>
      <c r="C35" s="112">
        <f>[31]Janeiro!$D$6</f>
        <v>22.2</v>
      </c>
      <c r="D35" s="112">
        <f>[31]Janeiro!$D$7</f>
        <v>21.1</v>
      </c>
      <c r="E35" s="112">
        <f>[31]Janeiro!$D$8</f>
        <v>22.5</v>
      </c>
      <c r="F35" s="112">
        <f>[31]Janeiro!$D$9</f>
        <v>21.6</v>
      </c>
      <c r="G35" s="112">
        <f>[31]Janeiro!$D$10</f>
        <v>24</v>
      </c>
      <c r="H35" s="112">
        <f>[31]Janeiro!$D$11</f>
        <v>21.9</v>
      </c>
      <c r="I35" s="112">
        <f>[31]Janeiro!$D$12</f>
        <v>22.7</v>
      </c>
      <c r="J35" s="112">
        <f>[31]Janeiro!$D$13</f>
        <v>23</v>
      </c>
      <c r="K35" s="112">
        <f>[31]Janeiro!$D$14</f>
        <v>22.7</v>
      </c>
      <c r="L35" s="112">
        <f>[31]Janeiro!$D$15</f>
        <v>22</v>
      </c>
      <c r="M35" s="112">
        <f>[31]Janeiro!$D$16</f>
        <v>22.5</v>
      </c>
      <c r="N35" s="112">
        <f>[31]Janeiro!$D$17</f>
        <v>22.3</v>
      </c>
      <c r="O35" s="112">
        <f>[31]Janeiro!$D$18</f>
        <v>22.2</v>
      </c>
      <c r="P35" s="112">
        <f>[31]Janeiro!$D$19</f>
        <v>19.7</v>
      </c>
      <c r="Q35" s="112">
        <f>[31]Janeiro!$D$20</f>
        <v>23.2</v>
      </c>
      <c r="R35" s="112">
        <f>[31]Janeiro!$D$21</f>
        <v>22.9</v>
      </c>
      <c r="S35" s="112">
        <f>[31]Janeiro!$D$22</f>
        <v>23.1</v>
      </c>
      <c r="T35" s="112">
        <f>[31]Janeiro!$D$23</f>
        <v>23</v>
      </c>
      <c r="U35" s="112">
        <f>[31]Janeiro!$D$24</f>
        <v>22.3</v>
      </c>
      <c r="V35" s="112">
        <f>[31]Janeiro!$D$25</f>
        <v>22.9</v>
      </c>
      <c r="W35" s="112">
        <f>[31]Janeiro!$D$26</f>
        <v>22.3</v>
      </c>
      <c r="X35" s="110">
        <f>[31]Janeiro!$D$27</f>
        <v>22.5</v>
      </c>
      <c r="Y35" s="110">
        <f>[31]Janeiro!$D$28</f>
        <v>22.8</v>
      </c>
      <c r="Z35" s="110">
        <f>[31]Janeiro!$D$29</f>
        <v>22.9</v>
      </c>
      <c r="AA35" s="110">
        <f>[31]Janeiro!$D$30</f>
        <v>23.2</v>
      </c>
      <c r="AB35" s="110">
        <f>[31]Janeiro!$D$31</f>
        <v>22</v>
      </c>
      <c r="AC35" s="110">
        <f>[31]Janeiro!$D$32</f>
        <v>22</v>
      </c>
      <c r="AD35" s="110">
        <f>[31]Janeiro!$D$33</f>
        <v>21.9</v>
      </c>
      <c r="AE35" s="110">
        <f>[31]Janeiro!$D$34</f>
        <v>23.3</v>
      </c>
      <c r="AF35" s="110">
        <f>[31]Janeiro!$D$35</f>
        <v>22.3</v>
      </c>
      <c r="AG35" s="116">
        <f t="shared" si="3"/>
        <v>19.7</v>
      </c>
      <c r="AH35" s="115">
        <f t="shared" si="4"/>
        <v>22.461290322580641</v>
      </c>
    </row>
    <row r="36" spans="1:38" x14ac:dyDescent="0.2">
      <c r="A36" s="48" t="s">
        <v>153</v>
      </c>
      <c r="B36" s="112">
        <f>[32]Janeiro!$D$5</f>
        <v>22.7</v>
      </c>
      <c r="C36" s="112">
        <f>[32]Janeiro!$D$6</f>
        <v>22.8</v>
      </c>
      <c r="D36" s="112">
        <f>[32]Janeiro!$D$7</f>
        <v>22.9</v>
      </c>
      <c r="E36" s="112">
        <f>[32]Janeiro!$D$8</f>
        <v>23.8</v>
      </c>
      <c r="F36" s="112">
        <f>[32]Janeiro!$D$9</f>
        <v>22.8</v>
      </c>
      <c r="G36" s="112">
        <f>[32]Janeiro!$D$10</f>
        <v>24.4</v>
      </c>
      <c r="H36" s="112">
        <f>[32]Janeiro!$D$11</f>
        <v>23.6</v>
      </c>
      <c r="I36" s="112">
        <f>[32]Janeiro!$D$12</f>
        <v>23.3</v>
      </c>
      <c r="J36" s="112">
        <f>[32]Janeiro!$D$13</f>
        <v>23.2</v>
      </c>
      <c r="K36" s="112">
        <f>[32]Janeiro!$D$14</f>
        <v>23</v>
      </c>
      <c r="L36" s="112">
        <f>[32]Janeiro!$D$15</f>
        <v>22</v>
      </c>
      <c r="M36" s="112">
        <f>[32]Janeiro!$D$16</f>
        <v>22.7</v>
      </c>
      <c r="N36" s="112">
        <f>[32]Janeiro!$D$17</f>
        <v>23.1</v>
      </c>
      <c r="O36" s="112">
        <f>[32]Janeiro!$D$18</f>
        <v>23.1</v>
      </c>
      <c r="P36" s="112">
        <f>[32]Janeiro!$D$19</f>
        <v>22.6</v>
      </c>
      <c r="Q36" s="112">
        <f>[32]Janeiro!$D$20</f>
        <v>21.9</v>
      </c>
      <c r="R36" s="112">
        <f>[32]Janeiro!$D$21</f>
        <v>22.7</v>
      </c>
      <c r="S36" s="112">
        <f>[32]Janeiro!$D$22</f>
        <v>22.7</v>
      </c>
      <c r="T36" s="112">
        <f>[32]Janeiro!$D$23</f>
        <v>23.4</v>
      </c>
      <c r="U36" s="112">
        <f>[32]Janeiro!$D$24</f>
        <v>22.3</v>
      </c>
      <c r="V36" s="112">
        <f>[32]Janeiro!$D$25</f>
        <v>20.9</v>
      </c>
      <c r="W36" s="112">
        <f>[32]Janeiro!$D$26</f>
        <v>21.9</v>
      </c>
      <c r="X36" s="110">
        <f>[32]Janeiro!$D$27</f>
        <v>23.2</v>
      </c>
      <c r="Y36" s="110">
        <f>[32]Janeiro!$D$28</f>
        <v>24.6</v>
      </c>
      <c r="Z36" s="110">
        <f>[32]Janeiro!$D$29</f>
        <v>23.2</v>
      </c>
      <c r="AA36" s="110">
        <f>[32]Janeiro!$D$30</f>
        <v>22.7</v>
      </c>
      <c r="AB36" s="110">
        <f>[32]Janeiro!$D$31</f>
        <v>23.7</v>
      </c>
      <c r="AC36" s="110">
        <f>[32]Janeiro!$D$32</f>
        <v>22.4</v>
      </c>
      <c r="AD36" s="110">
        <f>[32]Janeiro!$D$33</f>
        <v>22.5</v>
      </c>
      <c r="AE36" s="110">
        <f>[32]Janeiro!$D$34</f>
        <v>22.8</v>
      </c>
      <c r="AF36" s="110">
        <f>[32]Janeiro!$D$35</f>
        <v>22.3</v>
      </c>
      <c r="AG36" s="116">
        <f t="shared" si="3"/>
        <v>20.9</v>
      </c>
      <c r="AH36" s="115">
        <f t="shared" si="4"/>
        <v>22.877419354838711</v>
      </c>
      <c r="AJ36" t="s">
        <v>35</v>
      </c>
      <c r="AL36" t="s">
        <v>35</v>
      </c>
    </row>
    <row r="37" spans="1:38" x14ac:dyDescent="0.2">
      <c r="A37" s="48" t="s">
        <v>15</v>
      </c>
      <c r="B37" s="112">
        <f>[33]Janeiro!$D$5</f>
        <v>21.3</v>
      </c>
      <c r="C37" s="112">
        <f>[33]Janeiro!$D$6</f>
        <v>20.8</v>
      </c>
      <c r="D37" s="112">
        <f>[33]Janeiro!$D$7</f>
        <v>22.6</v>
      </c>
      <c r="E37" s="112">
        <f>[33]Janeiro!$D$8</f>
        <v>22.1</v>
      </c>
      <c r="F37" s="112">
        <f>[33]Janeiro!$D$9</f>
        <v>20.2</v>
      </c>
      <c r="G37" s="112">
        <f>[33]Janeiro!$D$10</f>
        <v>19.600000000000001</v>
      </c>
      <c r="H37" s="112">
        <f>[33]Janeiro!$D$11</f>
        <v>20.8</v>
      </c>
      <c r="I37" s="112">
        <f>[33]Janeiro!$D$12</f>
        <v>21.6</v>
      </c>
      <c r="J37" s="112">
        <f>[33]Janeiro!$D$13</f>
        <v>22.2</v>
      </c>
      <c r="K37" s="112">
        <f>[33]Janeiro!$D$14</f>
        <v>22.2</v>
      </c>
      <c r="L37" s="112">
        <f>[33]Janeiro!$D$15</f>
        <v>23.4</v>
      </c>
      <c r="M37" s="112">
        <f>[33]Janeiro!$D$16</f>
        <v>23</v>
      </c>
      <c r="N37" s="112">
        <f>[33]Janeiro!$D$17</f>
        <v>21.5</v>
      </c>
      <c r="O37" s="112">
        <f>[33]Janeiro!$D$18</f>
        <v>19.100000000000001</v>
      </c>
      <c r="P37" s="112">
        <f>[33]Janeiro!$D$19</f>
        <v>20</v>
      </c>
      <c r="Q37" s="112">
        <f>[33]Janeiro!$D$20</f>
        <v>20.8</v>
      </c>
      <c r="R37" s="112">
        <f>[33]Janeiro!$D$21</f>
        <v>21.8</v>
      </c>
      <c r="S37" s="112">
        <f>[33]Janeiro!$D$22</f>
        <v>21.3</v>
      </c>
      <c r="T37" s="112">
        <f>[33]Janeiro!$D$23</f>
        <v>20.8</v>
      </c>
      <c r="U37" s="112">
        <f>[33]Janeiro!$D$24</f>
        <v>20</v>
      </c>
      <c r="V37" s="112">
        <f>[33]Janeiro!$D$25</f>
        <v>20.9</v>
      </c>
      <c r="W37" s="112">
        <f>[33]Janeiro!$D$26</f>
        <v>20.6</v>
      </c>
      <c r="X37" s="110">
        <f>[33]Janeiro!$D$27</f>
        <v>20.7</v>
      </c>
      <c r="Y37" s="110">
        <f>[33]Janeiro!$D$28</f>
        <v>19.600000000000001</v>
      </c>
      <c r="Z37" s="110">
        <f>[33]Janeiro!$D$29</f>
        <v>22.9</v>
      </c>
      <c r="AA37" s="110">
        <f>[33]Janeiro!$D$30</f>
        <v>20.399999999999999</v>
      </c>
      <c r="AB37" s="110">
        <f>[33]Janeiro!$D$31</f>
        <v>21.1</v>
      </c>
      <c r="AC37" s="110">
        <f>[33]Janeiro!$D$32</f>
        <v>20.2</v>
      </c>
      <c r="AD37" s="110">
        <f>[33]Janeiro!$D$33</f>
        <v>20.5</v>
      </c>
      <c r="AE37" s="110">
        <f>[33]Janeiro!$D$34</f>
        <v>22.2</v>
      </c>
      <c r="AF37" s="110">
        <f>[33]Janeiro!$D$35</f>
        <v>21.7</v>
      </c>
      <c r="AG37" s="116">
        <f t="shared" si="3"/>
        <v>19.100000000000001</v>
      </c>
      <c r="AH37" s="115">
        <f t="shared" si="4"/>
        <v>21.158064516129038</v>
      </c>
      <c r="AI37" s="12" t="s">
        <v>35</v>
      </c>
      <c r="AJ37" t="s">
        <v>35</v>
      </c>
      <c r="AL37" t="s">
        <v>35</v>
      </c>
    </row>
    <row r="38" spans="1:38" x14ac:dyDescent="0.2">
      <c r="A38" s="48" t="s">
        <v>16</v>
      </c>
      <c r="B38" s="112">
        <f>[34]Janeiro!$D$5</f>
        <v>25.7</v>
      </c>
      <c r="C38" s="112">
        <f>[34]Janeiro!$D$6</f>
        <v>23.9</v>
      </c>
      <c r="D38" s="112">
        <f>[34]Janeiro!$D$7</f>
        <v>23</v>
      </c>
      <c r="E38" s="112">
        <f>[34]Janeiro!$D$8</f>
        <v>23.8</v>
      </c>
      <c r="F38" s="112">
        <f>[34]Janeiro!$D$9</f>
        <v>22</v>
      </c>
      <c r="G38" s="112">
        <f>[34]Janeiro!$D$10</f>
        <v>20.7</v>
      </c>
      <c r="H38" s="112">
        <f>[34]Janeiro!$D$11</f>
        <v>20</v>
      </c>
      <c r="I38" s="112">
        <f>[34]Janeiro!$D$12</f>
        <v>24.4</v>
      </c>
      <c r="J38" s="112">
        <f>[34]Janeiro!$D$13</f>
        <v>22.7</v>
      </c>
      <c r="K38" s="112">
        <f>[34]Janeiro!$D$14</f>
        <v>22.9</v>
      </c>
      <c r="L38" s="112">
        <f>[34]Janeiro!$D$15</f>
        <v>23.6</v>
      </c>
      <c r="M38" s="112">
        <f>[34]Janeiro!$D$16</f>
        <v>24.8</v>
      </c>
      <c r="N38" s="112">
        <f>[34]Janeiro!$D$17</f>
        <v>22.6</v>
      </c>
      <c r="O38" s="112">
        <f>[34]Janeiro!$D$18</f>
        <v>24.6</v>
      </c>
      <c r="P38" s="112">
        <f>[34]Janeiro!$D$19</f>
        <v>26.4</v>
      </c>
      <c r="Q38" s="112" t="s">
        <v>197</v>
      </c>
      <c r="R38" s="112" t="s">
        <v>197</v>
      </c>
      <c r="S38" s="112" t="s">
        <v>197</v>
      </c>
      <c r="T38" s="112" t="s">
        <v>197</v>
      </c>
      <c r="U38" s="112" t="s">
        <v>197</v>
      </c>
      <c r="V38" s="112" t="s">
        <v>197</v>
      </c>
      <c r="W38" s="112" t="s">
        <v>197</v>
      </c>
      <c r="X38" s="110" t="s">
        <v>197</v>
      </c>
      <c r="Y38" s="110" t="s">
        <v>197</v>
      </c>
      <c r="Z38" s="110" t="s">
        <v>197</v>
      </c>
      <c r="AA38" s="110" t="s">
        <v>197</v>
      </c>
      <c r="AB38" s="110" t="s">
        <v>197</v>
      </c>
      <c r="AC38" s="110" t="s">
        <v>197</v>
      </c>
      <c r="AD38" s="110" t="s">
        <v>197</v>
      </c>
      <c r="AE38" s="110" t="s">
        <v>197</v>
      </c>
      <c r="AF38" s="110" t="s">
        <v>197</v>
      </c>
      <c r="AG38" s="116">
        <f t="shared" si="3"/>
        <v>20</v>
      </c>
      <c r="AH38" s="115">
        <f t="shared" si="4"/>
        <v>23.40666666666667</v>
      </c>
      <c r="AJ38" t="s">
        <v>35</v>
      </c>
      <c r="AK38" t="s">
        <v>35</v>
      </c>
    </row>
    <row r="39" spans="1:38" x14ac:dyDescent="0.2">
      <c r="A39" s="48" t="s">
        <v>154</v>
      </c>
      <c r="B39" s="112">
        <f>[35]Janeiro!$D$5</f>
        <v>22.2</v>
      </c>
      <c r="C39" s="112">
        <f>[35]Janeiro!$D$6</f>
        <v>21.5</v>
      </c>
      <c r="D39" s="112">
        <f>[35]Janeiro!$D$7</f>
        <v>21.7</v>
      </c>
      <c r="E39" s="112">
        <f>[35]Janeiro!$D$8</f>
        <v>23.1</v>
      </c>
      <c r="F39" s="112">
        <f>[35]Janeiro!$D$9</f>
        <v>22.1</v>
      </c>
      <c r="G39" s="112">
        <f>[35]Janeiro!$D$10</f>
        <v>20.399999999999999</v>
      </c>
      <c r="H39" s="112">
        <f>[35]Janeiro!$D$11</f>
        <v>20.5</v>
      </c>
      <c r="I39" s="112">
        <f>[35]Janeiro!$D$12</f>
        <v>21.4</v>
      </c>
      <c r="J39" s="112">
        <f>[35]Janeiro!$D$13</f>
        <v>23.3</v>
      </c>
      <c r="K39" s="112">
        <f>[35]Janeiro!$D$14</f>
        <v>22.1</v>
      </c>
      <c r="L39" s="112">
        <f>[35]Janeiro!$D$15</f>
        <v>23.2</v>
      </c>
      <c r="M39" s="112">
        <f>[35]Janeiro!$D$16</f>
        <v>22.1</v>
      </c>
      <c r="N39" s="112">
        <f>[35]Janeiro!$D$17</f>
        <v>22.7</v>
      </c>
      <c r="O39" s="112">
        <f>[35]Janeiro!$D$18</f>
        <v>22.2</v>
      </c>
      <c r="P39" s="112">
        <f>[35]Janeiro!$D$19</f>
        <v>21.3</v>
      </c>
      <c r="Q39" s="112">
        <f>[35]Janeiro!$D$20</f>
        <v>21</v>
      </c>
      <c r="R39" s="112">
        <f>[35]Janeiro!$D$21</f>
        <v>23.9</v>
      </c>
      <c r="S39" s="112">
        <f>[35]Janeiro!$D$22</f>
        <v>22.5</v>
      </c>
      <c r="T39" s="112">
        <f>[35]Janeiro!$D$23</f>
        <v>22.9</v>
      </c>
      <c r="U39" s="112">
        <f>[35]Janeiro!$D$24</f>
        <v>22.6</v>
      </c>
      <c r="V39" s="112">
        <f>[35]Janeiro!$D$25</f>
        <v>22.5</v>
      </c>
      <c r="W39" s="112">
        <f>[35]Janeiro!$D$26</f>
        <v>22.6</v>
      </c>
      <c r="X39" s="110">
        <f>[35]Janeiro!$D$27</f>
        <v>23.3</v>
      </c>
      <c r="Y39" s="110">
        <f>[35]Janeiro!$D$28</f>
        <v>21.5</v>
      </c>
      <c r="Z39" s="110">
        <f>[35]Janeiro!$D$29</f>
        <v>23</v>
      </c>
      <c r="AA39" s="110">
        <f>[35]Janeiro!$D$30</f>
        <v>23.1</v>
      </c>
      <c r="AB39" s="110">
        <f>[35]Janeiro!$D$31</f>
        <v>22.5</v>
      </c>
      <c r="AC39" s="110">
        <f>[35]Janeiro!$D$32</f>
        <v>22.1</v>
      </c>
      <c r="AD39" s="110">
        <f>[35]Janeiro!$D$33</f>
        <v>21.6</v>
      </c>
      <c r="AE39" s="110">
        <f>[35]Janeiro!$D$34</f>
        <v>22</v>
      </c>
      <c r="AF39" s="110">
        <f>[35]Janeiro!$D$35</f>
        <v>20.2</v>
      </c>
      <c r="AG39" s="116">
        <f t="shared" si="3"/>
        <v>20.2</v>
      </c>
      <c r="AH39" s="115">
        <f t="shared" si="4"/>
        <v>22.164516129032261</v>
      </c>
      <c r="AL39" t="s">
        <v>35</v>
      </c>
    </row>
    <row r="40" spans="1:38" x14ac:dyDescent="0.2">
      <c r="A40" s="48" t="s">
        <v>17</v>
      </c>
      <c r="B40" s="112">
        <f>[36]Janeiro!$D$5</f>
        <v>19.2</v>
      </c>
      <c r="C40" s="112">
        <f>[36]Janeiro!$D$6</f>
        <v>20.6</v>
      </c>
      <c r="D40" s="112">
        <f>[36]Janeiro!$D$7</f>
        <v>19.3</v>
      </c>
      <c r="E40" s="112">
        <f>[36]Janeiro!$D$8</f>
        <v>20.100000000000001</v>
      </c>
      <c r="F40" s="112">
        <f>[36]Janeiro!$D$9</f>
        <v>16.899999999999999</v>
      </c>
      <c r="G40" s="112">
        <f>[36]Janeiro!$D$10</f>
        <v>14.8</v>
      </c>
      <c r="H40" s="112">
        <f>[36]Janeiro!$D$11</f>
        <v>16</v>
      </c>
      <c r="I40" s="112">
        <f>[36]Janeiro!$D$12</f>
        <v>18.8</v>
      </c>
      <c r="J40" s="112">
        <f>[36]Janeiro!$D$13</f>
        <v>19.399999999999999</v>
      </c>
      <c r="K40" s="112">
        <f>[36]Janeiro!$D$14</f>
        <v>21.3</v>
      </c>
      <c r="L40" s="112">
        <f>[36]Janeiro!$D$15</f>
        <v>20.7</v>
      </c>
      <c r="M40" s="112">
        <f>[36]Janeiro!$D$16</f>
        <v>19.7</v>
      </c>
      <c r="N40" s="112">
        <f>[36]Janeiro!$D$17</f>
        <v>23.2</v>
      </c>
      <c r="O40" s="112">
        <f>[36]Janeiro!$D$18</f>
        <v>21.8</v>
      </c>
      <c r="P40" s="112">
        <f>[36]Janeiro!$D$19</f>
        <v>20.2</v>
      </c>
      <c r="Q40" s="112">
        <f>[36]Janeiro!$D$20</f>
        <v>19.899999999999999</v>
      </c>
      <c r="R40" s="112">
        <f>[36]Janeiro!$D$21</f>
        <v>22.4</v>
      </c>
      <c r="S40" s="112">
        <f>[36]Janeiro!$D$22</f>
        <v>22.6</v>
      </c>
      <c r="T40" s="112">
        <f>[36]Janeiro!$D$23</f>
        <v>22.1</v>
      </c>
      <c r="U40" s="112">
        <f>[36]Janeiro!$D$24</f>
        <v>21.8</v>
      </c>
      <c r="V40" s="112">
        <f>[36]Janeiro!$D$25</f>
        <v>20.9</v>
      </c>
      <c r="W40" s="112">
        <f>[36]Janeiro!$D$26</f>
        <v>21.6</v>
      </c>
      <c r="X40" s="110">
        <f>[36]Janeiro!$D$27</f>
        <v>22.5</v>
      </c>
      <c r="Y40" s="110">
        <f>[36]Janeiro!$D$28</f>
        <v>20.5</v>
      </c>
      <c r="Z40" s="110">
        <f>[36]Janeiro!$D$29</f>
        <v>21.4</v>
      </c>
      <c r="AA40" s="110">
        <f>[36]Janeiro!$D$30</f>
        <v>20.399999999999999</v>
      </c>
      <c r="AB40" s="110">
        <f>[36]Janeiro!$D$31</f>
        <v>22</v>
      </c>
      <c r="AC40" s="110">
        <f>[36]Janeiro!$D$32</f>
        <v>21.6</v>
      </c>
      <c r="AD40" s="110">
        <f>[36]Janeiro!$D$33</f>
        <v>20.100000000000001</v>
      </c>
      <c r="AE40" s="110">
        <f>[36]Janeiro!$D$34</f>
        <v>20.2</v>
      </c>
      <c r="AF40" s="110">
        <f>[36]Janeiro!$D$35</f>
        <v>21.6</v>
      </c>
      <c r="AG40" s="116">
        <f t="shared" si="3"/>
        <v>14.8</v>
      </c>
      <c r="AH40" s="115">
        <f t="shared" si="4"/>
        <v>20.438709677419357</v>
      </c>
      <c r="AJ40" t="s">
        <v>35</v>
      </c>
      <c r="AK40" t="s">
        <v>35</v>
      </c>
      <c r="AL40" t="s">
        <v>35</v>
      </c>
    </row>
    <row r="41" spans="1:38" x14ac:dyDescent="0.2">
      <c r="A41" s="48" t="s">
        <v>136</v>
      </c>
      <c r="B41" s="112">
        <f>[37]Janeiro!$D$5</f>
        <v>20.8</v>
      </c>
      <c r="C41" s="112">
        <f>[37]Janeiro!$D$6</f>
        <v>21.1</v>
      </c>
      <c r="D41" s="112">
        <f>[37]Janeiro!$D$7</f>
        <v>22</v>
      </c>
      <c r="E41" s="112">
        <f>[37]Janeiro!$D$8</f>
        <v>21.8</v>
      </c>
      <c r="F41" s="112">
        <f>[37]Janeiro!$D$9</f>
        <v>18</v>
      </c>
      <c r="G41" s="112">
        <f>[37]Janeiro!$D$10</f>
        <v>16.600000000000001</v>
      </c>
      <c r="H41" s="112">
        <f>[37]Janeiro!$D$11</f>
        <v>16.5</v>
      </c>
      <c r="I41" s="112">
        <f>[37]Janeiro!$D$12</f>
        <v>17.399999999999999</v>
      </c>
      <c r="J41" s="112">
        <f>[37]Janeiro!$D$13</f>
        <v>19.899999999999999</v>
      </c>
      <c r="K41" s="112">
        <f>[37]Janeiro!$D$14</f>
        <v>22</v>
      </c>
      <c r="L41" s="112">
        <f>[37]Janeiro!$D$15</f>
        <v>22.6</v>
      </c>
      <c r="M41" s="112">
        <f>[37]Janeiro!$D$16</f>
        <v>20.9</v>
      </c>
      <c r="N41" s="112">
        <f>[37]Janeiro!$D$17</f>
        <v>21.3</v>
      </c>
      <c r="O41" s="112">
        <f>[37]Janeiro!$D$18</f>
        <v>21.9</v>
      </c>
      <c r="P41" s="112">
        <f>[37]Janeiro!$D$19</f>
        <v>20.6</v>
      </c>
      <c r="Q41" s="112">
        <f>[37]Janeiro!$D$20</f>
        <v>21.8</v>
      </c>
      <c r="R41" s="112">
        <f>[37]Janeiro!$D$21</f>
        <v>23.8</v>
      </c>
      <c r="S41" s="112">
        <f>[37]Janeiro!$D$22</f>
        <v>23.2</v>
      </c>
      <c r="T41" s="112">
        <f>[37]Janeiro!$D$23</f>
        <v>22.2</v>
      </c>
      <c r="U41" s="112">
        <f>[37]Janeiro!$D$24</f>
        <v>22.8</v>
      </c>
      <c r="V41" s="112">
        <f>[37]Janeiro!$D$25</f>
        <v>22.7</v>
      </c>
      <c r="W41" s="112">
        <f>[37]Janeiro!$D$26</f>
        <v>22.5</v>
      </c>
      <c r="X41" s="110">
        <f>[37]Janeiro!$D$27</f>
        <v>21.4</v>
      </c>
      <c r="Y41" s="110">
        <f>[37]Janeiro!$D$28</f>
        <v>21.8</v>
      </c>
      <c r="Z41" s="110">
        <f>[37]Janeiro!$D$29</f>
        <v>21.9</v>
      </c>
      <c r="AA41" s="110">
        <f>[37]Janeiro!$D$30</f>
        <v>22</v>
      </c>
      <c r="AB41" s="110">
        <f>[37]Janeiro!$D$31</f>
        <v>21.8</v>
      </c>
      <c r="AC41" s="110">
        <f>[37]Janeiro!$D$32</f>
        <v>21.9</v>
      </c>
      <c r="AD41" s="110">
        <f>[37]Janeiro!$D$33</f>
        <v>21.6</v>
      </c>
      <c r="AE41" s="110">
        <f>[37]Janeiro!$D$34</f>
        <v>21.4</v>
      </c>
      <c r="AF41" s="110">
        <f>[37]Janeiro!$D$35</f>
        <v>22.6</v>
      </c>
      <c r="AG41" s="116">
        <f t="shared" si="3"/>
        <v>16.5</v>
      </c>
      <c r="AH41" s="115">
        <f t="shared" si="4"/>
        <v>21.251612903225805</v>
      </c>
      <c r="AJ41" t="s">
        <v>35</v>
      </c>
    </row>
    <row r="42" spans="1:38" x14ac:dyDescent="0.2">
      <c r="A42" s="48" t="s">
        <v>18</v>
      </c>
      <c r="B42" s="112">
        <f>[38]Janeiro!$D$5</f>
        <v>20.3</v>
      </c>
      <c r="C42" s="112">
        <f>[38]Janeiro!$D$6</f>
        <v>20.3</v>
      </c>
      <c r="D42" s="112">
        <f>[38]Janeiro!$D$7</f>
        <v>20.7</v>
      </c>
      <c r="E42" s="112">
        <f>[38]Janeiro!$D$8</f>
        <v>20.9</v>
      </c>
      <c r="F42" s="112">
        <f>[38]Janeiro!$D$9</f>
        <v>20.6</v>
      </c>
      <c r="G42" s="112">
        <f>[38]Janeiro!$D$10</f>
        <v>21.9</v>
      </c>
      <c r="H42" s="112">
        <f>[38]Janeiro!$D$11</f>
        <v>25.4</v>
      </c>
      <c r="I42" s="112">
        <f>[38]Janeiro!$D$12</f>
        <v>24.8</v>
      </c>
      <c r="J42" s="112">
        <f>[38]Janeiro!$D$13</f>
        <v>24.9</v>
      </c>
      <c r="K42" s="112">
        <f>[38]Janeiro!$D$14</f>
        <v>24.9</v>
      </c>
      <c r="L42" s="112">
        <f>[38]Janeiro!$D$15</f>
        <v>25.2</v>
      </c>
      <c r="M42" s="112">
        <f>[38]Janeiro!$D$16</f>
        <v>20.3</v>
      </c>
      <c r="N42" s="112">
        <f>[38]Janeiro!$D$17</f>
        <v>20.5</v>
      </c>
      <c r="O42" s="112">
        <f>[38]Janeiro!$D$18</f>
        <v>20.100000000000001</v>
      </c>
      <c r="P42" s="112">
        <f>[38]Janeiro!$D$19</f>
        <v>20.6</v>
      </c>
      <c r="Q42" s="112">
        <f>[38]Janeiro!$D$20</f>
        <v>21.3</v>
      </c>
      <c r="R42" s="112">
        <f>[38]Janeiro!$D$21</f>
        <v>21</v>
      </c>
      <c r="S42" s="112">
        <f>[38]Janeiro!$D$22</f>
        <v>21</v>
      </c>
      <c r="T42" s="112">
        <f>[38]Janeiro!$D$23</f>
        <v>21.6</v>
      </c>
      <c r="U42" s="112">
        <f>[38]Janeiro!$D$24</f>
        <v>20.7</v>
      </c>
      <c r="V42" s="112">
        <f>[38]Janeiro!$D$25</f>
        <v>20.7</v>
      </c>
      <c r="W42" s="112">
        <f>[38]Janeiro!$D$26</f>
        <v>20.3</v>
      </c>
      <c r="X42" s="110">
        <f>[38]Janeiro!$D$27</f>
        <v>21.7</v>
      </c>
      <c r="Y42" s="110">
        <f>[38]Janeiro!$D$28</f>
        <v>20.9</v>
      </c>
      <c r="Z42" s="110">
        <f>[38]Janeiro!$D$29</f>
        <v>21.9</v>
      </c>
      <c r="AA42" s="110">
        <f>[38]Janeiro!$D$30</f>
        <v>21.6</v>
      </c>
      <c r="AB42" s="110">
        <f>[38]Janeiro!$D$31</f>
        <v>20.8</v>
      </c>
      <c r="AC42" s="110">
        <f>[38]Janeiro!$D$32</f>
        <v>21.3</v>
      </c>
      <c r="AD42" s="110">
        <f>[38]Janeiro!$D$33</f>
        <v>21.3</v>
      </c>
      <c r="AE42" s="110">
        <f>[38]Janeiro!$D$34</f>
        <v>20</v>
      </c>
      <c r="AF42" s="110">
        <f>[38]Janeiro!$D$35</f>
        <v>20.6</v>
      </c>
      <c r="AG42" s="116">
        <f t="shared" ref="AG42" si="5">MIN(B42:AF42)</f>
        <v>20</v>
      </c>
      <c r="AH42" s="115">
        <f t="shared" ref="AH42" si="6">AVERAGE(B42:AF42)</f>
        <v>21.551612903225802</v>
      </c>
      <c r="AJ42" t="s">
        <v>35</v>
      </c>
      <c r="AL42" s="12" t="s">
        <v>35</v>
      </c>
    </row>
    <row r="43" spans="1:38" x14ac:dyDescent="0.2">
      <c r="A43" s="48" t="s">
        <v>19</v>
      </c>
      <c r="B43" s="112">
        <f>[39]Janeiro!$D$5</f>
        <v>20.9</v>
      </c>
      <c r="C43" s="112">
        <f>[39]Janeiro!$D$6</f>
        <v>21.1</v>
      </c>
      <c r="D43" s="112">
        <f>[39]Janeiro!$D$7</f>
        <v>20.3</v>
      </c>
      <c r="E43" s="112">
        <f>[39]Janeiro!$D$8</f>
        <v>21.9</v>
      </c>
      <c r="F43" s="112">
        <f>[39]Janeiro!$D$9</f>
        <v>16.8</v>
      </c>
      <c r="G43" s="112">
        <f>[39]Janeiro!$D$10</f>
        <v>17</v>
      </c>
      <c r="H43" s="112">
        <f>[39]Janeiro!$D$11</f>
        <v>18.3</v>
      </c>
      <c r="I43" s="112">
        <f>[39]Janeiro!$D$12</f>
        <v>18.100000000000001</v>
      </c>
      <c r="J43" s="112">
        <f>[39]Janeiro!$D$13</f>
        <v>19.600000000000001</v>
      </c>
      <c r="K43" s="112">
        <f>[39]Janeiro!$D$14</f>
        <v>20.7</v>
      </c>
      <c r="L43" s="112">
        <f>[39]Janeiro!$D$15</f>
        <v>22.1</v>
      </c>
      <c r="M43" s="112">
        <f>[39]Janeiro!$D$16</f>
        <v>18.2</v>
      </c>
      <c r="N43" s="112">
        <f>[39]Janeiro!$D$17</f>
        <v>21.7</v>
      </c>
      <c r="O43" s="112">
        <f>[39]Janeiro!$D$18</f>
        <v>21.5</v>
      </c>
      <c r="P43" s="112">
        <f>[39]Janeiro!$D$19</f>
        <v>20</v>
      </c>
      <c r="Q43" s="112">
        <f>[39]Janeiro!$D$20</f>
        <v>20.7</v>
      </c>
      <c r="R43" s="112">
        <f>[39]Janeiro!$D$21</f>
        <v>22.9</v>
      </c>
      <c r="S43" s="112">
        <f>[39]Janeiro!$D$22</f>
        <v>22.1</v>
      </c>
      <c r="T43" s="112">
        <f>[39]Janeiro!$D$23</f>
        <v>22.2</v>
      </c>
      <c r="U43" s="112">
        <f>[39]Janeiro!$D$24</f>
        <v>21.8</v>
      </c>
      <c r="V43" s="112">
        <f>[39]Janeiro!$D$25</f>
        <v>20</v>
      </c>
      <c r="W43" s="112">
        <f>[39]Janeiro!$D$26</f>
        <v>21.9</v>
      </c>
      <c r="X43" s="110">
        <f>[39]Janeiro!$D$27</f>
        <v>21.2</v>
      </c>
      <c r="Y43" s="110">
        <f>[39]Janeiro!$D$28</f>
        <v>20.6</v>
      </c>
      <c r="Z43" s="110">
        <f>[39]Janeiro!$D$29</f>
        <v>20.5</v>
      </c>
      <c r="AA43" s="110">
        <f>[39]Janeiro!$D$30</f>
        <v>19.399999999999999</v>
      </c>
      <c r="AB43" s="110">
        <f>[39]Janeiro!$D$31</f>
        <v>21.4</v>
      </c>
      <c r="AC43" s="110">
        <f>[39]Janeiro!$D$32</f>
        <v>20.2</v>
      </c>
      <c r="AD43" s="110">
        <f>[39]Janeiro!$D$33</f>
        <v>20.9</v>
      </c>
      <c r="AE43" s="110">
        <f>[39]Janeiro!$D$34</f>
        <v>21</v>
      </c>
      <c r="AF43" s="110">
        <f>[39]Janeiro!$D$35</f>
        <v>19.5</v>
      </c>
      <c r="AG43" s="116">
        <f t="shared" si="3"/>
        <v>16.8</v>
      </c>
      <c r="AH43" s="115">
        <f t="shared" si="4"/>
        <v>20.467741935483868</v>
      </c>
      <c r="AI43" s="12" t="s">
        <v>35</v>
      </c>
      <c r="AJ43" t="s">
        <v>35</v>
      </c>
    </row>
    <row r="44" spans="1:38" x14ac:dyDescent="0.2">
      <c r="A44" s="48" t="s">
        <v>23</v>
      </c>
      <c r="B44" s="112">
        <f>[40]Janeiro!$D$5</f>
        <v>21.7</v>
      </c>
      <c r="C44" s="112">
        <f>[40]Janeiro!$D$6</f>
        <v>21</v>
      </c>
      <c r="D44" s="112">
        <f>[40]Janeiro!$D$7</f>
        <v>21.5</v>
      </c>
      <c r="E44" s="112">
        <f>[40]Janeiro!$D$8</f>
        <v>27.9</v>
      </c>
      <c r="F44" s="112">
        <f>[40]Janeiro!$D$9</f>
        <v>25.3</v>
      </c>
      <c r="G44" s="112">
        <f>[40]Janeiro!$D$10</f>
        <v>24.4</v>
      </c>
      <c r="H44" s="112">
        <f>[40]Janeiro!$D$11</f>
        <v>26.3</v>
      </c>
      <c r="I44" s="112">
        <f>[40]Janeiro!$D$12</f>
        <v>26</v>
      </c>
      <c r="J44" s="112">
        <f>[40]Janeiro!$D$13</f>
        <v>26.4</v>
      </c>
      <c r="K44" s="112">
        <f>[40]Janeiro!$D$14</f>
        <v>27.3</v>
      </c>
      <c r="L44" s="112">
        <f>[40]Janeiro!$D$15</f>
        <v>25.5</v>
      </c>
      <c r="M44" s="112">
        <f>[40]Janeiro!$D$16</f>
        <v>30.8</v>
      </c>
      <c r="N44" s="112">
        <f>[40]Janeiro!$D$17</f>
        <v>22.1</v>
      </c>
      <c r="O44" s="112">
        <f>[40]Janeiro!$D$18</f>
        <v>24.6</v>
      </c>
      <c r="P44" s="112">
        <f>[40]Janeiro!$D$19</f>
        <v>24.7</v>
      </c>
      <c r="Q44" s="112">
        <f>[40]Janeiro!$D$20</f>
        <v>32</v>
      </c>
      <c r="R44" s="112">
        <f>[40]Janeiro!$D$21</f>
        <v>24.6</v>
      </c>
      <c r="S44" s="112" t="str">
        <f>[40]Janeiro!$D$22</f>
        <v>*</v>
      </c>
      <c r="T44" s="112">
        <f>[40]Janeiro!$D$23</f>
        <v>25.1</v>
      </c>
      <c r="U44" s="112">
        <f>[40]Janeiro!$D$24</f>
        <v>27.7</v>
      </c>
      <c r="V44" s="112">
        <f>[40]Janeiro!$D$25</f>
        <v>23.4</v>
      </c>
      <c r="W44" s="112">
        <f>[40]Janeiro!$D$26</f>
        <v>25.2</v>
      </c>
      <c r="X44" s="110">
        <f>[40]Janeiro!$D$27</f>
        <v>22.8</v>
      </c>
      <c r="Y44" s="110">
        <f>[40]Janeiro!$D$28</f>
        <v>29.9</v>
      </c>
      <c r="Z44" s="110">
        <f>[40]Janeiro!$D$29</f>
        <v>29.8</v>
      </c>
      <c r="AA44" s="110">
        <f>[40]Janeiro!$D$30</f>
        <v>29.4</v>
      </c>
      <c r="AB44" s="110">
        <f>[40]Janeiro!$D$31</f>
        <v>22.1</v>
      </c>
      <c r="AC44" s="110">
        <f>[40]Janeiro!$D$32</f>
        <v>23.6</v>
      </c>
      <c r="AD44" s="110" t="str">
        <f>[40]Janeiro!$D$33</f>
        <v>*</v>
      </c>
      <c r="AE44" s="110">
        <f>[40]Janeiro!$D$34</f>
        <v>24.3</v>
      </c>
      <c r="AF44" s="110">
        <f>[40]Janeiro!$D$35</f>
        <v>22.2</v>
      </c>
      <c r="AG44" s="116">
        <f t="shared" si="3"/>
        <v>21</v>
      </c>
      <c r="AH44" s="115">
        <f t="shared" si="4"/>
        <v>25.434482758620689</v>
      </c>
    </row>
    <row r="45" spans="1:38" x14ac:dyDescent="0.2">
      <c r="A45" s="48" t="s">
        <v>34</v>
      </c>
      <c r="B45" s="112">
        <f>[41]Janeiro!$D$5</f>
        <v>23.1</v>
      </c>
      <c r="C45" s="112">
        <f>[41]Janeiro!$D$6</f>
        <v>22.8</v>
      </c>
      <c r="D45" s="112">
        <f>[41]Janeiro!$D$7</f>
        <v>21.3</v>
      </c>
      <c r="E45" s="112">
        <f>[41]Janeiro!$D$8</f>
        <v>20.9</v>
      </c>
      <c r="F45" s="112">
        <f>[41]Janeiro!$D$9</f>
        <v>21.3</v>
      </c>
      <c r="G45" s="112">
        <f>[41]Janeiro!$D$10</f>
        <v>23.2</v>
      </c>
      <c r="H45" s="112">
        <f>[41]Janeiro!$D$11</f>
        <v>21.3</v>
      </c>
      <c r="I45" s="112">
        <f>[41]Janeiro!$D$12</f>
        <v>22.5</v>
      </c>
      <c r="J45" s="112">
        <f>[41]Janeiro!$D$13</f>
        <v>22.6</v>
      </c>
      <c r="K45" s="112">
        <f>[41]Janeiro!$D$14</f>
        <v>22</v>
      </c>
      <c r="L45" s="112">
        <f>[41]Janeiro!$D$15</f>
        <v>21.5</v>
      </c>
      <c r="M45" s="112">
        <f>[41]Janeiro!$D$16</f>
        <v>21.4</v>
      </c>
      <c r="N45" s="112">
        <f>[41]Janeiro!$D$17</f>
        <v>20.5</v>
      </c>
      <c r="O45" s="112">
        <f>[41]Janeiro!$D$18</f>
        <v>21.7</v>
      </c>
      <c r="P45" s="112">
        <f>[41]Janeiro!$D$19</f>
        <v>21.4</v>
      </c>
      <c r="Q45" s="112">
        <f>[41]Janeiro!$D$20</f>
        <v>20</v>
      </c>
      <c r="R45" s="112">
        <f>[41]Janeiro!$D$21</f>
        <v>20.7</v>
      </c>
      <c r="S45" s="112">
        <f>[41]Janeiro!$D$22</f>
        <v>21.8</v>
      </c>
      <c r="T45" s="112">
        <f>[41]Janeiro!$D$23</f>
        <v>22.4</v>
      </c>
      <c r="U45" s="112">
        <f>[41]Janeiro!$D$24</f>
        <v>21.9</v>
      </c>
      <c r="V45" s="112">
        <f>[41]Janeiro!$D$25</f>
        <v>20.5</v>
      </c>
      <c r="W45" s="112">
        <f>[41]Janeiro!$D$26</f>
        <v>21.6</v>
      </c>
      <c r="X45" s="110">
        <f>[41]Janeiro!$D$27</f>
        <v>22.6</v>
      </c>
      <c r="Y45" s="110">
        <f>[41]Janeiro!$D$28</f>
        <v>22.9</v>
      </c>
      <c r="Z45" s="110">
        <f>[41]Janeiro!$D$29</f>
        <v>21.9</v>
      </c>
      <c r="AA45" s="110">
        <f>[41]Janeiro!$D$30</f>
        <v>22</v>
      </c>
      <c r="AB45" s="110">
        <f>[41]Janeiro!$D$31</f>
        <v>22.6</v>
      </c>
      <c r="AC45" s="110">
        <f>[41]Janeiro!$D$32</f>
        <v>22.8</v>
      </c>
      <c r="AD45" s="110">
        <f>[41]Janeiro!$D$33</f>
        <v>21.9</v>
      </c>
      <c r="AE45" s="110">
        <f>[41]Janeiro!$D$34</f>
        <v>21.1</v>
      </c>
      <c r="AF45" s="110">
        <f>[41]Janeiro!$D$35</f>
        <v>21.6</v>
      </c>
      <c r="AG45" s="116">
        <f t="shared" si="3"/>
        <v>20</v>
      </c>
      <c r="AH45" s="115">
        <f t="shared" si="4"/>
        <v>21.799999999999997</v>
      </c>
      <c r="AI45" s="12" t="s">
        <v>35</v>
      </c>
      <c r="AJ45" t="s">
        <v>35</v>
      </c>
      <c r="AL45" t="s">
        <v>35</v>
      </c>
    </row>
    <row r="46" spans="1:38" x14ac:dyDescent="0.2">
      <c r="A46" s="48" t="s">
        <v>20</v>
      </c>
      <c r="B46" s="112">
        <f>[42]Janeiro!$D$5</f>
        <v>21.7</v>
      </c>
      <c r="C46" s="112">
        <f>[42]Janeiro!$D$6</f>
        <v>22.1</v>
      </c>
      <c r="D46" s="112">
        <f>[42]Janeiro!$D$7</f>
        <v>24.1</v>
      </c>
      <c r="E46" s="112">
        <f>[42]Janeiro!$D$8</f>
        <v>23.8</v>
      </c>
      <c r="F46" s="112">
        <f>[42]Janeiro!$D$9</f>
        <v>22.4</v>
      </c>
      <c r="G46" s="112">
        <f>[42]Janeiro!$D$10</f>
        <v>23.3</v>
      </c>
      <c r="H46" s="112">
        <f>[42]Janeiro!$D$11</f>
        <v>24.3</v>
      </c>
      <c r="I46" s="112">
        <f>[42]Janeiro!$D$12</f>
        <v>24.1</v>
      </c>
      <c r="J46" s="112">
        <f>[42]Janeiro!$D$13</f>
        <v>24.6</v>
      </c>
      <c r="K46" s="112">
        <f>[42]Janeiro!$D$14</f>
        <v>23.2</v>
      </c>
      <c r="L46" s="112">
        <f>[42]Janeiro!$D$15</f>
        <v>24.5</v>
      </c>
      <c r="M46" s="112">
        <f>[42]Janeiro!$D$16</f>
        <v>22.6</v>
      </c>
      <c r="N46" s="112">
        <f>[42]Janeiro!$D$17</f>
        <v>22.2</v>
      </c>
      <c r="O46" s="112">
        <f>[42]Janeiro!$D$18</f>
        <v>23.1</v>
      </c>
      <c r="P46" s="112">
        <f>[42]Janeiro!$D$19</f>
        <v>21.5</v>
      </c>
      <c r="Q46" s="112">
        <f>[42]Janeiro!$D$20</f>
        <v>23.2</v>
      </c>
      <c r="R46" s="112">
        <f>[42]Janeiro!$D$21</f>
        <v>23.9</v>
      </c>
      <c r="S46" s="112">
        <f>[42]Janeiro!$D$22</f>
        <v>24.2</v>
      </c>
      <c r="T46" s="112">
        <f>[42]Janeiro!$D$23</f>
        <v>24.3</v>
      </c>
      <c r="U46" s="112">
        <f>[42]Janeiro!$D$24</f>
        <v>23.9</v>
      </c>
      <c r="V46" s="112">
        <f>[42]Janeiro!$D$25</f>
        <v>23.1</v>
      </c>
      <c r="W46" s="112">
        <f>[42]Janeiro!$D$26</f>
        <v>23.7</v>
      </c>
      <c r="X46" s="110">
        <f>[42]Janeiro!$D$27</f>
        <v>23.8</v>
      </c>
      <c r="Y46" s="110">
        <f>[42]Janeiro!$D$28</f>
        <v>23.2</v>
      </c>
      <c r="Z46" s="110">
        <f>[42]Janeiro!$D$29</f>
        <v>24.9</v>
      </c>
      <c r="AA46" s="110">
        <f>[42]Janeiro!$D$30</f>
        <v>24.1</v>
      </c>
      <c r="AB46" s="110">
        <f>[42]Janeiro!$D$31</f>
        <v>23</v>
      </c>
      <c r="AC46" s="110">
        <f>[42]Janeiro!$D$32</f>
        <v>22</v>
      </c>
      <c r="AD46" s="110">
        <f>[42]Janeiro!$D$33</f>
        <v>23.4</v>
      </c>
      <c r="AE46" s="110">
        <f>[42]Janeiro!$D$34</f>
        <v>23.9</v>
      </c>
      <c r="AF46" s="110">
        <f>[42]Janeiro!$D$5</f>
        <v>21.7</v>
      </c>
      <c r="AG46" s="116">
        <f t="shared" si="3"/>
        <v>21.5</v>
      </c>
      <c r="AH46" s="115">
        <f t="shared" si="4"/>
        <v>23.348387096774196</v>
      </c>
    </row>
    <row r="47" spans="1:38" s="5" customFormat="1" ht="17.100000000000001" customHeight="1" x14ac:dyDescent="0.2">
      <c r="A47" s="49" t="s">
        <v>199</v>
      </c>
      <c r="B47" s="113">
        <f t="shared" ref="B47:AF47" si="7">MIN(B5:B46)</f>
        <v>18.100000000000001</v>
      </c>
      <c r="C47" s="113">
        <f t="shared" si="7"/>
        <v>20.3</v>
      </c>
      <c r="D47" s="113">
        <f t="shared" si="7"/>
        <v>19.3</v>
      </c>
      <c r="E47" s="113">
        <f t="shared" si="7"/>
        <v>20.100000000000001</v>
      </c>
      <c r="F47" s="113">
        <f t="shared" si="7"/>
        <v>13.7</v>
      </c>
      <c r="G47" s="113">
        <f t="shared" si="7"/>
        <v>13</v>
      </c>
      <c r="H47" s="113">
        <f t="shared" si="7"/>
        <v>15.2</v>
      </c>
      <c r="I47" s="113">
        <f t="shared" si="7"/>
        <v>15.6</v>
      </c>
      <c r="J47" s="113">
        <f t="shared" si="7"/>
        <v>16.3</v>
      </c>
      <c r="K47" s="113">
        <f t="shared" si="7"/>
        <v>17.399999999999999</v>
      </c>
      <c r="L47" s="113">
        <f t="shared" si="7"/>
        <v>19.5</v>
      </c>
      <c r="M47" s="113">
        <f t="shared" si="7"/>
        <v>17.7</v>
      </c>
      <c r="N47" s="113">
        <f t="shared" si="7"/>
        <v>18.2</v>
      </c>
      <c r="O47" s="113">
        <f t="shared" si="7"/>
        <v>19.100000000000001</v>
      </c>
      <c r="P47" s="113">
        <f t="shared" si="7"/>
        <v>19.399999999999999</v>
      </c>
      <c r="Q47" s="113">
        <f t="shared" si="7"/>
        <v>18.100000000000001</v>
      </c>
      <c r="R47" s="113">
        <f t="shared" si="7"/>
        <v>20</v>
      </c>
      <c r="S47" s="113">
        <f t="shared" si="7"/>
        <v>20.8</v>
      </c>
      <c r="T47" s="113">
        <f t="shared" si="7"/>
        <v>20.8</v>
      </c>
      <c r="U47" s="113">
        <f t="shared" si="7"/>
        <v>20</v>
      </c>
      <c r="V47" s="113">
        <f t="shared" si="7"/>
        <v>19.899999999999999</v>
      </c>
      <c r="W47" s="113">
        <f t="shared" si="7"/>
        <v>20.3</v>
      </c>
      <c r="X47" s="113">
        <f t="shared" si="7"/>
        <v>19.7</v>
      </c>
      <c r="Y47" s="113">
        <f t="shared" si="7"/>
        <v>19.2</v>
      </c>
      <c r="Z47" s="113">
        <f t="shared" si="7"/>
        <v>20.5</v>
      </c>
      <c r="AA47" s="113">
        <f t="shared" si="7"/>
        <v>19.2</v>
      </c>
      <c r="AB47" s="113">
        <f t="shared" si="7"/>
        <v>20.7</v>
      </c>
      <c r="AC47" s="113">
        <f t="shared" si="7"/>
        <v>19.3</v>
      </c>
      <c r="AD47" s="113">
        <f t="shared" si="7"/>
        <v>19.7</v>
      </c>
      <c r="AE47" s="113">
        <f t="shared" si="7"/>
        <v>19.899999999999999</v>
      </c>
      <c r="AF47" s="113">
        <f t="shared" si="7"/>
        <v>19.5</v>
      </c>
      <c r="AG47" s="116">
        <f t="shared" si="3"/>
        <v>13</v>
      </c>
      <c r="AH47" s="115">
        <f t="shared" si="4"/>
        <v>18.725806451612904</v>
      </c>
      <c r="AL47" s="5" t="s">
        <v>35</v>
      </c>
    </row>
    <row r="48" spans="1:38" x14ac:dyDescent="0.2">
      <c r="A48" s="106" t="s">
        <v>227</v>
      </c>
      <c r="B48" s="39"/>
      <c r="C48" s="39"/>
      <c r="D48" s="39"/>
      <c r="E48" s="39"/>
      <c r="F48" s="39"/>
      <c r="G48" s="39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45"/>
      <c r="AE48" s="45"/>
      <c r="AF48" s="50"/>
      <c r="AG48" s="43"/>
      <c r="AH48" s="44"/>
    </row>
    <row r="49" spans="1:39" x14ac:dyDescent="0.2">
      <c r="A49" s="106" t="s">
        <v>228</v>
      </c>
      <c r="B49" s="40"/>
      <c r="C49" s="40"/>
      <c r="D49" s="40"/>
      <c r="E49" s="40"/>
      <c r="F49" s="40"/>
      <c r="G49" s="40"/>
      <c r="H49" s="40"/>
      <c r="I49" s="40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9"/>
      <c r="U49" s="99"/>
      <c r="V49" s="99"/>
      <c r="W49" s="99"/>
      <c r="X49" s="99"/>
      <c r="Y49" s="97"/>
      <c r="Z49" s="97"/>
      <c r="AA49" s="97"/>
      <c r="AB49" s="97"/>
      <c r="AC49" s="97"/>
      <c r="AD49" s="97"/>
      <c r="AE49" s="97"/>
      <c r="AF49" s="97"/>
      <c r="AG49" s="43"/>
      <c r="AH49" s="42"/>
      <c r="AL49" t="s">
        <v>35</v>
      </c>
      <c r="AM49" t="s">
        <v>35</v>
      </c>
    </row>
    <row r="50" spans="1:39" x14ac:dyDescent="0.2">
      <c r="A50" s="41"/>
      <c r="B50" s="97"/>
      <c r="C50" s="97"/>
      <c r="D50" s="97"/>
      <c r="E50" s="97"/>
      <c r="F50" s="97"/>
      <c r="G50" s="97"/>
      <c r="H50" s="97"/>
      <c r="I50" s="97"/>
      <c r="J50" s="98"/>
      <c r="K50" s="98"/>
      <c r="L50" s="98"/>
      <c r="M50" s="98"/>
      <c r="N50" s="98"/>
      <c r="O50" s="98"/>
      <c r="P50" s="98"/>
      <c r="Q50" s="97"/>
      <c r="R50" s="97"/>
      <c r="S50" s="97"/>
      <c r="T50" s="100"/>
      <c r="U50" s="100"/>
      <c r="V50" s="100"/>
      <c r="W50" s="100"/>
      <c r="X50" s="100"/>
      <c r="Y50" s="97"/>
      <c r="Z50" s="97"/>
      <c r="AA50" s="97"/>
      <c r="AB50" s="97"/>
      <c r="AC50" s="97"/>
      <c r="AD50" s="45"/>
      <c r="AE50" s="45"/>
      <c r="AF50" s="45"/>
      <c r="AG50" s="43"/>
      <c r="AH50" s="42"/>
    </row>
    <row r="51" spans="1:39" x14ac:dyDescent="0.2">
      <c r="A51" s="137" t="s">
        <v>255</v>
      </c>
      <c r="B51" s="137"/>
      <c r="C51" s="137"/>
      <c r="D51" s="137"/>
      <c r="E51" s="137"/>
      <c r="F51" s="137"/>
      <c r="G51" s="137"/>
      <c r="H51" s="39"/>
      <c r="I51" s="39"/>
      <c r="J51" s="39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45"/>
      <c r="AF51" s="45"/>
      <c r="AG51" s="43"/>
      <c r="AH51" s="75"/>
    </row>
    <row r="52" spans="1:39" x14ac:dyDescent="0.2">
      <c r="A52" s="137" t="s">
        <v>256</v>
      </c>
      <c r="B52" s="137"/>
      <c r="C52" s="137"/>
      <c r="D52" s="137"/>
      <c r="E52" s="137"/>
      <c r="F52" s="137"/>
      <c r="G52" s="13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45"/>
      <c r="AG52" s="43"/>
      <c r="AH52" s="44"/>
      <c r="AK52" t="s">
        <v>35</v>
      </c>
      <c r="AL52" t="s">
        <v>35</v>
      </c>
    </row>
    <row r="53" spans="1:39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46"/>
      <c r="AG53" s="43"/>
      <c r="AH53" s="44"/>
      <c r="AL53" t="s">
        <v>35</v>
      </c>
    </row>
    <row r="54" spans="1:39" ht="13.5" thickBot="1" x14ac:dyDescent="0.25">
      <c r="A54" s="51"/>
      <c r="B54" s="52"/>
      <c r="C54" s="52"/>
      <c r="D54" s="52"/>
      <c r="E54" s="52"/>
      <c r="F54" s="52"/>
      <c r="G54" s="52" t="s">
        <v>35</v>
      </c>
      <c r="H54" s="52"/>
      <c r="I54" s="52"/>
      <c r="J54" s="52"/>
      <c r="K54" s="52"/>
      <c r="L54" s="52" t="s">
        <v>35</v>
      </c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3"/>
      <c r="AH54" s="76"/>
      <c r="AL54" s="12" t="s">
        <v>35</v>
      </c>
    </row>
    <row r="55" spans="1:39" x14ac:dyDescent="0.2">
      <c r="AJ55" t="s">
        <v>35</v>
      </c>
    </row>
    <row r="57" spans="1:39" x14ac:dyDescent="0.2">
      <c r="AD57" s="2" t="s">
        <v>35</v>
      </c>
    </row>
    <row r="58" spans="1:39" x14ac:dyDescent="0.2">
      <c r="AL58" s="12" t="s">
        <v>35</v>
      </c>
    </row>
    <row r="59" spans="1:39" x14ac:dyDescent="0.2">
      <c r="AI59" s="12" t="s">
        <v>35</v>
      </c>
      <c r="AJ59" t="s">
        <v>35</v>
      </c>
      <c r="AM59" s="12" t="s">
        <v>35</v>
      </c>
    </row>
    <row r="62" spans="1:39" x14ac:dyDescent="0.2">
      <c r="I62" s="2" t="s">
        <v>35</v>
      </c>
      <c r="Y62" s="2" t="s">
        <v>35</v>
      </c>
      <c r="AB62" s="2" t="s">
        <v>35</v>
      </c>
      <c r="AI62" t="s">
        <v>35</v>
      </c>
    </row>
    <row r="69" spans="35:39" x14ac:dyDescent="0.2">
      <c r="AI69" s="12" t="s">
        <v>35</v>
      </c>
      <c r="AM69" t="s">
        <v>35</v>
      </c>
    </row>
    <row r="70" spans="35:39" x14ac:dyDescent="0.2">
      <c r="AM70" s="12" t="s">
        <v>35</v>
      </c>
    </row>
  </sheetData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S3:S4"/>
    <mergeCell ref="J3:J4"/>
    <mergeCell ref="AF3:AF4"/>
    <mergeCell ref="AE3:AE4"/>
    <mergeCell ref="Z3:Z4"/>
    <mergeCell ref="U3:U4"/>
    <mergeCell ref="T3:T4"/>
    <mergeCell ref="V3:V4"/>
    <mergeCell ref="C3:C4"/>
    <mergeCell ref="D3:D4"/>
    <mergeCell ref="N3:N4"/>
    <mergeCell ref="A51:G51"/>
    <mergeCell ref="A52:G52"/>
    <mergeCell ref="A2:A4"/>
    <mergeCell ref="G3:G4"/>
    <mergeCell ref="H3:H4"/>
    <mergeCell ref="B3:B4"/>
    <mergeCell ref="E3:E4"/>
    <mergeCell ref="F3:F4"/>
    <mergeCell ref="I3:I4"/>
    <mergeCell ref="K3:K4"/>
    <mergeCell ref="L3:L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topLeftCell="A7" zoomScale="90" zoomScaleNormal="90" workbookViewId="0">
      <selection activeCell="A19" sqref="A19:XFD19"/>
    </sheetView>
  </sheetViews>
  <sheetFormatPr defaultRowHeight="12.75" x14ac:dyDescent="0.2"/>
  <cols>
    <col min="1" max="1" width="19.7109375" style="2" bestFit="1" customWidth="1"/>
    <col min="2" max="2" width="6.85546875" style="2" bestFit="1" customWidth="1"/>
    <col min="3" max="5" width="5.42578125" style="2" bestFit="1" customWidth="1"/>
    <col min="6" max="6" width="6.85546875" style="2" bestFit="1" customWidth="1"/>
    <col min="7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43" t="s">
        <v>207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5"/>
    </row>
    <row r="2" spans="1:37" s="4" customFormat="1" ht="20.100000000000001" customHeight="1" x14ac:dyDescent="0.2">
      <c r="A2" s="146" t="s">
        <v>21</v>
      </c>
      <c r="B2" s="139" t="s">
        <v>259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40"/>
    </row>
    <row r="3" spans="1:37" s="5" customFormat="1" ht="20.100000000000001" customHeight="1" x14ac:dyDescent="0.2">
      <c r="A3" s="146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150" t="s">
        <v>26</v>
      </c>
    </row>
    <row r="4" spans="1:37" s="5" customFormat="1" ht="20.100000000000001" customHeight="1" x14ac:dyDescent="0.2">
      <c r="A4" s="146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50"/>
    </row>
    <row r="5" spans="1:37" s="5" customFormat="1" x14ac:dyDescent="0.2">
      <c r="A5" s="48" t="s">
        <v>30</v>
      </c>
      <c r="B5" s="110">
        <f>[1]Janeiro!$E$5</f>
        <v>71.625</v>
      </c>
      <c r="C5" s="110">
        <f>[1]Janeiro!$E$6</f>
        <v>76.541666666666671</v>
      </c>
      <c r="D5" s="110">
        <f>[1]Janeiro!$E$7</f>
        <v>75.291666666666671</v>
      </c>
      <c r="E5" s="110">
        <f>[1]Janeiro!$E$8</f>
        <v>69.083333333333329</v>
      </c>
      <c r="F5" s="110">
        <f>[1]Janeiro!$E$9</f>
        <v>67.5</v>
      </c>
      <c r="G5" s="110">
        <f>[1]Janeiro!$E$10</f>
        <v>59.625</v>
      </c>
      <c r="H5" s="110">
        <f>[1]Janeiro!$E$11</f>
        <v>57.083333333333336</v>
      </c>
      <c r="I5" s="110">
        <f>[1]Janeiro!$E$12</f>
        <v>60.208333333333336</v>
      </c>
      <c r="J5" s="110">
        <f>[1]Janeiro!$E$13</f>
        <v>62.958333333333336</v>
      </c>
      <c r="K5" s="110">
        <f>[1]Janeiro!$E$14</f>
        <v>66.125</v>
      </c>
      <c r="L5" s="110">
        <f>[1]Janeiro!$E$15</f>
        <v>66.583333333333329</v>
      </c>
      <c r="M5" s="110">
        <f>[1]Janeiro!$E$16</f>
        <v>72.708333333333329</v>
      </c>
      <c r="N5" s="110">
        <f>[1]Janeiro!$E$17</f>
        <v>73.875</v>
      </c>
      <c r="O5" s="110">
        <f>[1]Janeiro!$E$18</f>
        <v>63.833333333333336</v>
      </c>
      <c r="P5" s="110">
        <f>[1]Janeiro!$E$19</f>
        <v>61.375</v>
      </c>
      <c r="Q5" s="110">
        <f>[1]Janeiro!$E$20</f>
        <v>71.25</v>
      </c>
      <c r="R5" s="110">
        <f>[1]Janeiro!$E$21</f>
        <v>89.208333333333329</v>
      </c>
      <c r="S5" s="110">
        <f>[1]Janeiro!$E$22</f>
        <v>87.583333333333329</v>
      </c>
      <c r="T5" s="110">
        <f>[1]Janeiro!$E$23</f>
        <v>80.125</v>
      </c>
      <c r="U5" s="110">
        <f>[1]Janeiro!$E$24</f>
        <v>80.083333333333329</v>
      </c>
      <c r="V5" s="110">
        <f>[1]Janeiro!$E$25</f>
        <v>72.291666666666671</v>
      </c>
      <c r="W5" s="110">
        <f>[1]Janeiro!$E$26</f>
        <v>64.625</v>
      </c>
      <c r="X5" s="110">
        <f>[1]Janeiro!$E$27</f>
        <v>61.291666666666664</v>
      </c>
      <c r="Y5" s="110">
        <f>[1]Janeiro!$E$28</f>
        <v>68.083333333333329</v>
      </c>
      <c r="Z5" s="110">
        <f>[1]Janeiro!$E$29</f>
        <v>71</v>
      </c>
      <c r="AA5" s="110">
        <f>[1]Janeiro!$E$30</f>
        <v>68.291666666666671</v>
      </c>
      <c r="AB5" s="110">
        <f>[1]Janeiro!$E$31</f>
        <v>82.708333333333329</v>
      </c>
      <c r="AC5" s="110">
        <f>[1]Janeiro!$E$32</f>
        <v>86.125</v>
      </c>
      <c r="AD5" s="110">
        <f>[1]Janeiro!$E$33</f>
        <v>79.375</v>
      </c>
      <c r="AE5" s="110">
        <f>[1]Janeiro!$E$34</f>
        <v>79.916666666666671</v>
      </c>
      <c r="AF5" s="110">
        <f>[1]Janeiro!$E$35</f>
        <v>81.5</v>
      </c>
      <c r="AG5" s="117">
        <f t="shared" ref="AG5:AG47" si="1">AVERAGE(B5:AF5)</f>
        <v>71.866935483870961</v>
      </c>
    </row>
    <row r="6" spans="1:37" x14ac:dyDescent="0.2">
      <c r="A6" s="48" t="s">
        <v>0</v>
      </c>
      <c r="B6" s="112">
        <f>[2]Janeiro!$E$5</f>
        <v>58.25</v>
      </c>
      <c r="C6" s="112">
        <f>[2]Janeiro!$E$6</f>
        <v>71.875</v>
      </c>
      <c r="D6" s="112">
        <f>[2]Janeiro!$E$7</f>
        <v>67.857142857142861</v>
      </c>
      <c r="E6" s="112">
        <f>[2]Janeiro!$E$8</f>
        <v>59.875</v>
      </c>
      <c r="F6" s="112">
        <f>[2]Janeiro!$E$9</f>
        <v>51.208333333333336</v>
      </c>
      <c r="G6" s="112">
        <f>[2]Janeiro!$E$10</f>
        <v>49.958333333333336</v>
      </c>
      <c r="H6" s="112">
        <f>[2]Janeiro!$E$11</f>
        <v>49.875</v>
      </c>
      <c r="I6" s="112">
        <f>[2]Janeiro!$E$12</f>
        <v>46.041666666666664</v>
      </c>
      <c r="J6" s="112">
        <f>[2]Janeiro!$E$13</f>
        <v>50.375</v>
      </c>
      <c r="K6" s="112">
        <f>[2]Janeiro!$E$14</f>
        <v>52.875</v>
      </c>
      <c r="L6" s="112">
        <f>[2]Janeiro!$E$15</f>
        <v>51.958333333333336</v>
      </c>
      <c r="M6" s="112">
        <f>[2]Janeiro!$E$16</f>
        <v>46</v>
      </c>
      <c r="N6" s="112">
        <f>[2]Janeiro!$E$17</f>
        <v>53.208333333333336</v>
      </c>
      <c r="O6" s="112">
        <f>[2]Janeiro!$E$18</f>
        <v>61.208333333333336</v>
      </c>
      <c r="P6" s="112">
        <f>[2]Janeiro!$E$19</f>
        <v>68.041666666666671</v>
      </c>
      <c r="Q6" s="112">
        <f>[2]Janeiro!$E$20</f>
        <v>62</v>
      </c>
      <c r="R6" s="112">
        <f>[2]Janeiro!$E$21</f>
        <v>63.625</v>
      </c>
      <c r="S6" s="112">
        <f>[2]Janeiro!$E$22</f>
        <v>72.25</v>
      </c>
      <c r="T6" s="112">
        <f>[2]Janeiro!$E$23</f>
        <v>68.388888888888886</v>
      </c>
      <c r="U6" s="112">
        <f>[2]Janeiro!$E$24</f>
        <v>83.588235294117652</v>
      </c>
      <c r="V6" s="112">
        <f>[2]Janeiro!$E$25</f>
        <v>85.090909090909093</v>
      </c>
      <c r="W6" s="112">
        <f>[2]Janeiro!$E$26</f>
        <v>70.227272727272734</v>
      </c>
      <c r="X6" s="112">
        <f>[2]Janeiro!$E$27</f>
        <v>78.375</v>
      </c>
      <c r="Y6" s="112">
        <f>[2]Janeiro!$E$28</f>
        <v>56.428571428571431</v>
      </c>
      <c r="Z6" s="112">
        <f>[2]Janeiro!$E$29</f>
        <v>65</v>
      </c>
      <c r="AA6" s="112">
        <f>[2]Janeiro!$E$30</f>
        <v>84.409090909090907</v>
      </c>
      <c r="AB6" s="112">
        <f>[2]Janeiro!$E$31</f>
        <v>88.6</v>
      </c>
      <c r="AC6" s="112">
        <f>[2]Janeiro!$E$32</f>
        <v>76.333333333333329</v>
      </c>
      <c r="AD6" s="112">
        <f>[2]Janeiro!$E$33</f>
        <v>77.772727272727266</v>
      </c>
      <c r="AE6" s="112">
        <f>[2]Janeiro!$E$34</f>
        <v>75.833333333333329</v>
      </c>
      <c r="AF6" s="112">
        <f>[2]Janeiro!$E$35</f>
        <v>65.0625</v>
      </c>
      <c r="AG6" s="117">
        <f t="shared" si="1"/>
        <v>64.890064681786683</v>
      </c>
    </row>
    <row r="7" spans="1:37" x14ac:dyDescent="0.2">
      <c r="A7" s="48" t="s">
        <v>85</v>
      </c>
      <c r="B7" s="112">
        <f>[3]Janeiro!$E$5</f>
        <v>61.958333333333336</v>
      </c>
      <c r="C7" s="112">
        <f>[3]Janeiro!$E$6</f>
        <v>82.083333333333329</v>
      </c>
      <c r="D7" s="112">
        <f>[3]Janeiro!$E$7</f>
        <v>82.625</v>
      </c>
      <c r="E7" s="112">
        <f>[3]Janeiro!$E$8</f>
        <v>66.791666666666671</v>
      </c>
      <c r="F7" s="112">
        <f>[3]Janeiro!$E$9</f>
        <v>52.166666666666664</v>
      </c>
      <c r="G7" s="112">
        <f>[3]Janeiro!$E$10</f>
        <v>46.791666666666664</v>
      </c>
      <c r="H7" s="112">
        <f>[3]Janeiro!$E$11</f>
        <v>50.5</v>
      </c>
      <c r="I7" s="112">
        <f>[3]Janeiro!$E$12</f>
        <v>47.333333333333336</v>
      </c>
      <c r="J7" s="112">
        <f>[3]Janeiro!$E$13</f>
        <v>53.333333333333336</v>
      </c>
      <c r="K7" s="112">
        <f>[3]Janeiro!$E$14</f>
        <v>57.291666666666664</v>
      </c>
      <c r="L7" s="112">
        <f>[3]Janeiro!$E$15</f>
        <v>61.541666666666664</v>
      </c>
      <c r="M7" s="112">
        <f>[3]Janeiro!$E$16</f>
        <v>57.083333333333336</v>
      </c>
      <c r="N7" s="112">
        <f>[3]Janeiro!$E$17</f>
        <v>60.333333333333336</v>
      </c>
      <c r="O7" s="112">
        <f>[3]Janeiro!$E$18</f>
        <v>61.083333333333336</v>
      </c>
      <c r="P7" s="112">
        <f>[3]Janeiro!$E$19</f>
        <v>54.958333333333336</v>
      </c>
      <c r="Q7" s="112">
        <f>[3]Janeiro!$E$20</f>
        <v>55.5</v>
      </c>
      <c r="R7" s="112">
        <f>[3]Janeiro!$E$21</f>
        <v>73.75</v>
      </c>
      <c r="S7" s="112">
        <f>[3]Janeiro!$E$22</f>
        <v>89.541666666666671</v>
      </c>
      <c r="T7" s="112">
        <f>[3]Janeiro!$E$23</f>
        <v>82.458333333333329</v>
      </c>
      <c r="U7" s="112">
        <f>[3]Janeiro!$E$24</f>
        <v>87.291666666666671</v>
      </c>
      <c r="V7" s="112">
        <f>[3]Janeiro!$E$25</f>
        <v>79.333333333333329</v>
      </c>
      <c r="W7" s="112">
        <f>[3]Janeiro!$E$26</f>
        <v>72.708333333333329</v>
      </c>
      <c r="X7" s="112">
        <f>[3]Janeiro!$E$27</f>
        <v>78.041666666666671</v>
      </c>
      <c r="Y7" s="112">
        <f>[3]Janeiro!$E$28</f>
        <v>77.583333333333329</v>
      </c>
      <c r="Z7" s="112">
        <f>[3]Janeiro!$E$29</f>
        <v>64.833333333333329</v>
      </c>
      <c r="AA7" s="112">
        <f>[3]Janeiro!$E$30</f>
        <v>75.875</v>
      </c>
      <c r="AB7" s="112">
        <f>[3]Janeiro!$E$31</f>
        <v>78.791666666666671</v>
      </c>
      <c r="AC7" s="112">
        <f>[3]Janeiro!$E$32</f>
        <v>88.666666666666671</v>
      </c>
      <c r="AD7" s="112">
        <f>[3]Janeiro!$E$33</f>
        <v>79.5</v>
      </c>
      <c r="AE7" s="112">
        <f>[3]Janeiro!$E$34</f>
        <v>75.541666666666671</v>
      </c>
      <c r="AF7" s="112">
        <f>[3]Janeiro!$E$35</f>
        <v>80.666666666666671</v>
      </c>
      <c r="AG7" s="117">
        <f t="shared" si="1"/>
        <v>68.901881720430097</v>
      </c>
    </row>
    <row r="8" spans="1:37" x14ac:dyDescent="0.2">
      <c r="A8" s="48" t="s">
        <v>1</v>
      </c>
      <c r="B8" s="112">
        <f>[4]Janeiro!$E$5</f>
        <v>67.916666666666671</v>
      </c>
      <c r="C8" s="112">
        <f>[4]Janeiro!$E$6</f>
        <v>71.75</v>
      </c>
      <c r="D8" s="112">
        <f>[4]Janeiro!$E$7</f>
        <v>77</v>
      </c>
      <c r="E8" s="112">
        <f>[4]Janeiro!$E$8</f>
        <v>73.375</v>
      </c>
      <c r="F8" s="112">
        <f>[4]Janeiro!$E$9</f>
        <v>66.666666666666671</v>
      </c>
      <c r="G8" s="112">
        <f>[4]Janeiro!$E$10</f>
        <v>66.583333333333329</v>
      </c>
      <c r="H8" s="112">
        <f>[4]Janeiro!$E$11</f>
        <v>66.75</v>
      </c>
      <c r="I8" s="112">
        <f>[4]Janeiro!$E$12</f>
        <v>64.875</v>
      </c>
      <c r="J8" s="112">
        <f>[4]Janeiro!$E$13</f>
        <v>65.75</v>
      </c>
      <c r="K8" s="112">
        <f>[4]Janeiro!$E$14</f>
        <v>67.583333333333329</v>
      </c>
      <c r="L8" s="112">
        <f>[4]Janeiro!$E$15</f>
        <v>63.208333333333336</v>
      </c>
      <c r="M8" s="112">
        <f>[4]Janeiro!$E$16</f>
        <v>64.041666666666671</v>
      </c>
      <c r="N8" s="112">
        <f>[4]Janeiro!$E$17</f>
        <v>65.916666666666671</v>
      </c>
      <c r="O8" s="112">
        <f>[4]Janeiro!$E$18</f>
        <v>71.583333333333329</v>
      </c>
      <c r="P8" s="112">
        <f>[4]Janeiro!$E$19</f>
        <v>72.125</v>
      </c>
      <c r="Q8" s="112">
        <f>[4]Janeiro!$E$20</f>
        <v>63.458333333333336</v>
      </c>
      <c r="R8" s="112">
        <f>[4]Janeiro!$E$21</f>
        <v>65.583333333333329</v>
      </c>
      <c r="S8" s="112">
        <f>[4]Janeiro!$E$22</f>
        <v>79.916666666666671</v>
      </c>
      <c r="T8" s="112">
        <f>[4]Janeiro!$E$23</f>
        <v>79.208333333333329</v>
      </c>
      <c r="U8" s="112">
        <f>[4]Janeiro!$E$24</f>
        <v>76.416666666666671</v>
      </c>
      <c r="V8" s="112">
        <f>[4]Janeiro!$E$25</f>
        <v>76.458333333333329</v>
      </c>
      <c r="W8" s="112">
        <f>[4]Janeiro!$E$26</f>
        <v>75</v>
      </c>
      <c r="X8" s="112">
        <f>[4]Janeiro!$E$27</f>
        <v>80.833333333333329</v>
      </c>
      <c r="Y8" s="112">
        <f>[4]Janeiro!$E$28</f>
        <v>70</v>
      </c>
      <c r="Z8" s="112">
        <f>[4]Janeiro!$E$29</f>
        <v>70.375</v>
      </c>
      <c r="AA8" s="112">
        <f>[4]Janeiro!$E$30</f>
        <v>63.875</v>
      </c>
      <c r="AB8" s="112">
        <f>[4]Janeiro!$E$31</f>
        <v>64.166666666666671</v>
      </c>
      <c r="AC8" s="112">
        <f>[4]Janeiro!$E$32</f>
        <v>65.958333333333329</v>
      </c>
      <c r="AD8" s="112">
        <f>[4]Janeiro!$E$33</f>
        <v>71.375</v>
      </c>
      <c r="AE8" s="112">
        <f>[4]Janeiro!$E$34</f>
        <v>79.333333333333329</v>
      </c>
      <c r="AF8" s="112">
        <f>[4]Janeiro!$E$35</f>
        <v>70.291666666666671</v>
      </c>
      <c r="AG8" s="117">
        <f t="shared" si="1"/>
        <v>70.237903225806434</v>
      </c>
    </row>
    <row r="9" spans="1:37" x14ac:dyDescent="0.2">
      <c r="A9" s="48" t="s">
        <v>146</v>
      </c>
      <c r="B9" s="112">
        <f>[5]Janeiro!$E$5</f>
        <v>55.444444444444443</v>
      </c>
      <c r="C9" s="112">
        <f>[5]Janeiro!$E$6</f>
        <v>68.208333333333329</v>
      </c>
      <c r="D9" s="112">
        <f>[5]Janeiro!$E$7</f>
        <v>73.541666666666671</v>
      </c>
      <c r="E9" s="112">
        <f>[5]Janeiro!$E$8</f>
        <v>62.041666666666664</v>
      </c>
      <c r="F9" s="112">
        <f>[5]Janeiro!$E$9</f>
        <v>41.208333333333336</v>
      </c>
      <c r="G9" s="112">
        <f>[5]Janeiro!$E$10</f>
        <v>39.125</v>
      </c>
      <c r="H9" s="112">
        <f>[5]Janeiro!$E$11</f>
        <v>40.625</v>
      </c>
      <c r="I9" s="112">
        <f>[5]Janeiro!$E$12</f>
        <v>38.916666666666664</v>
      </c>
      <c r="J9" s="112">
        <f>[5]Janeiro!$E$13</f>
        <v>43.111111111111114</v>
      </c>
      <c r="K9" s="112">
        <f>[5]Janeiro!$E$14</f>
        <v>48.25</v>
      </c>
      <c r="L9" s="112">
        <f>[5]Janeiro!$E$15</f>
        <v>46.083333333333336</v>
      </c>
      <c r="M9" s="112">
        <f>[5]Janeiro!$E$16</f>
        <v>42.791666666666664</v>
      </c>
      <c r="N9" s="112">
        <f>[5]Janeiro!$E$17</f>
        <v>47.166666666666664</v>
      </c>
      <c r="O9" s="112">
        <f>[5]Janeiro!$E$18</f>
        <v>65.208333333333329</v>
      </c>
      <c r="P9" s="112">
        <f>[5]Janeiro!$E$19</f>
        <v>75.333333333333329</v>
      </c>
      <c r="Q9" s="112">
        <f>[5]Janeiro!$E$20</f>
        <v>57.952380952380949</v>
      </c>
      <c r="R9" s="112">
        <f>[5]Janeiro!$E$21</f>
        <v>59</v>
      </c>
      <c r="S9" s="112">
        <f>[5]Janeiro!$E$22</f>
        <v>77.25</v>
      </c>
      <c r="T9" s="112">
        <f>[5]Janeiro!$E$23</f>
        <v>74.708333333333329</v>
      </c>
      <c r="U9" s="112">
        <f>[5]Janeiro!$E$24</f>
        <v>93.625</v>
      </c>
      <c r="V9" s="112">
        <f>[5]Janeiro!$E$25</f>
        <v>79.291666666666671</v>
      </c>
      <c r="W9" s="112">
        <f>[5]Janeiro!$E$26</f>
        <v>74.25</v>
      </c>
      <c r="X9" s="112">
        <f>[5]Janeiro!$E$27</f>
        <v>71.541666666666671</v>
      </c>
      <c r="Y9" s="112">
        <f>[5]Janeiro!$E$28</f>
        <v>73.333333333333329</v>
      </c>
      <c r="Z9" s="112">
        <f>[5]Janeiro!$E$29</f>
        <v>60.652173913043477</v>
      </c>
      <c r="AA9" s="112">
        <f>[5]Janeiro!$E$30</f>
        <v>80.5</v>
      </c>
      <c r="AB9" s="112">
        <f>[5]Janeiro!$E$31</f>
        <v>85.75</v>
      </c>
      <c r="AC9" s="112">
        <f>[5]Janeiro!$E$32</f>
        <v>82.791666666666671</v>
      </c>
      <c r="AD9" s="112">
        <f>[5]Janeiro!$E$33</f>
        <v>74.833333333333329</v>
      </c>
      <c r="AE9" s="112">
        <f>[5]Janeiro!$E$34</f>
        <v>71</v>
      </c>
      <c r="AF9" s="112">
        <f>[5]Janeiro!$E$35</f>
        <v>72.875</v>
      </c>
      <c r="AG9" s="117">
        <f t="shared" si="1"/>
        <v>63.755164852289681</v>
      </c>
      <c r="AK9" t="s">
        <v>35</v>
      </c>
    </row>
    <row r="10" spans="1:37" x14ac:dyDescent="0.2">
      <c r="A10" s="48" t="s">
        <v>91</v>
      </c>
      <c r="B10" s="112">
        <f>[6]Janeiro!$E$5</f>
        <v>76.041666666666671</v>
      </c>
      <c r="C10" s="112">
        <f>[6]Janeiro!$E$6</f>
        <v>83</v>
      </c>
      <c r="D10" s="112">
        <f>[6]Janeiro!$E$7</f>
        <v>89.375</v>
      </c>
      <c r="E10" s="112">
        <f>[6]Janeiro!$E$8</f>
        <v>88.791666666666671</v>
      </c>
      <c r="F10" s="112">
        <f>[6]Janeiro!$E$9</f>
        <v>84.458333333333329</v>
      </c>
      <c r="G10" s="112">
        <f>[6]Janeiro!$E$10</f>
        <v>80.416666666666671</v>
      </c>
      <c r="H10" s="112">
        <f>[6]Janeiro!$E$11</f>
        <v>79.25</v>
      </c>
      <c r="I10" s="112">
        <f>[6]Janeiro!$E$12</f>
        <v>80.916666666666671</v>
      </c>
      <c r="J10" s="112">
        <f>[6]Janeiro!$E$13</f>
        <v>80.541666666666671</v>
      </c>
      <c r="K10" s="112">
        <f>[6]Janeiro!$E$14</f>
        <v>78.083333333333329</v>
      </c>
      <c r="L10" s="112">
        <f>[6]Janeiro!$E$15</f>
        <v>81.916666666666671</v>
      </c>
      <c r="M10" s="112">
        <f>[6]Janeiro!$E$16</f>
        <v>77.5</v>
      </c>
      <c r="N10" s="112">
        <f>[6]Janeiro!$E$17</f>
        <v>87.5</v>
      </c>
      <c r="O10" s="112">
        <f>[6]Janeiro!$E$18</f>
        <v>87.666666666666671</v>
      </c>
      <c r="P10" s="112">
        <f>[6]Janeiro!$E$19</f>
        <v>77.833333333333329</v>
      </c>
      <c r="Q10" s="112">
        <f>[6]Janeiro!$E$20</f>
        <v>73.608695652173907</v>
      </c>
      <c r="R10" s="112">
        <f>[6]Janeiro!$E$21</f>
        <v>88.958333333333329</v>
      </c>
      <c r="S10" s="112">
        <f>[6]Janeiro!$E$22</f>
        <v>96.739130434782609</v>
      </c>
      <c r="T10" s="112">
        <f>[6]Janeiro!$E$23</f>
        <v>90.208333333333329</v>
      </c>
      <c r="U10" s="112">
        <f>[6]Janeiro!$E$24</f>
        <v>86.5</v>
      </c>
      <c r="V10" s="112">
        <f>[6]Janeiro!$E$25</f>
        <v>83.347826086956516</v>
      </c>
      <c r="W10" s="112">
        <f>[6]Janeiro!$E$26</f>
        <v>86.291666666666671</v>
      </c>
      <c r="X10" s="112">
        <f>[6]Janeiro!$E$27</f>
        <v>85.125</v>
      </c>
      <c r="Y10" s="112">
        <f>[6]Janeiro!$E$28</f>
        <v>79.625</v>
      </c>
      <c r="Z10" s="112">
        <f>[6]Janeiro!$E$29</f>
        <v>75.125</v>
      </c>
      <c r="AA10" s="112">
        <f>[6]Janeiro!$E$30</f>
        <v>83.291666666666671</v>
      </c>
      <c r="AB10" s="112">
        <f>[6]Janeiro!$E$31</f>
        <v>85.958333333333329</v>
      </c>
      <c r="AC10" s="112">
        <f>[6]Janeiro!$E$32</f>
        <v>83.166666666666671</v>
      </c>
      <c r="AD10" s="112">
        <f>[6]Janeiro!$E$33</f>
        <v>87.333333333333329</v>
      </c>
      <c r="AE10" s="112">
        <f>[6]Janeiro!$E$34</f>
        <v>87.458333333333329</v>
      </c>
      <c r="AF10" s="112">
        <f>[6]Janeiro!$E$35</f>
        <v>87.695652173913047</v>
      </c>
      <c r="AG10" s="117">
        <f t="shared" si="1"/>
        <v>83.668536699392249</v>
      </c>
    </row>
    <row r="11" spans="1:37" x14ac:dyDescent="0.2">
      <c r="A11" s="48" t="s">
        <v>49</v>
      </c>
      <c r="B11" s="112">
        <f>[7]Janeiro!$E$5</f>
        <v>71.652173913043484</v>
      </c>
      <c r="C11" s="112">
        <f>[7]Janeiro!$E$6</f>
        <v>73.421052631578945</v>
      </c>
      <c r="D11" s="112">
        <f>[7]Janeiro!$E$7</f>
        <v>67.222222222222229</v>
      </c>
      <c r="E11" s="112">
        <f>[7]Janeiro!$E$8</f>
        <v>63.61904761904762</v>
      </c>
      <c r="F11" s="112">
        <f>[7]Janeiro!$E$9</f>
        <v>49.791666666666664</v>
      </c>
      <c r="G11" s="112">
        <f>[7]Janeiro!$E$10</f>
        <v>46.125</v>
      </c>
      <c r="H11" s="112">
        <f>[7]Janeiro!$E$11</f>
        <v>43.291666666666664</v>
      </c>
      <c r="I11" s="112">
        <f>[7]Janeiro!$E$12</f>
        <v>50.916666666666664</v>
      </c>
      <c r="J11" s="112">
        <f>[7]Janeiro!$E$13</f>
        <v>60.958333333333336</v>
      </c>
      <c r="K11" s="112">
        <f>[7]Janeiro!$E$14</f>
        <v>60.708333333333336</v>
      </c>
      <c r="L11" s="112">
        <f>[7]Janeiro!$E$15</f>
        <v>57.083333333333336</v>
      </c>
      <c r="M11" s="112">
        <f>[7]Janeiro!$E$16</f>
        <v>72.421052631578945</v>
      </c>
      <c r="N11" s="112">
        <f>[7]Janeiro!$E$17</f>
        <v>62.875</v>
      </c>
      <c r="O11" s="112">
        <f>[7]Janeiro!$E$18</f>
        <v>50.125</v>
      </c>
      <c r="P11" s="112">
        <f>[7]Janeiro!$E$19</f>
        <v>47.333333333333336</v>
      </c>
      <c r="Q11" s="112">
        <f>[7]Janeiro!$E$20</f>
        <v>61.166666666666664</v>
      </c>
      <c r="R11" s="112">
        <f>[7]Janeiro!$E$21</f>
        <v>73.1875</v>
      </c>
      <c r="S11" s="112">
        <f>[7]Janeiro!$E$22</f>
        <v>78.235294117647058</v>
      </c>
      <c r="T11" s="112">
        <f>[7]Janeiro!$E$23</f>
        <v>63.46153846153846</v>
      </c>
      <c r="U11" s="112">
        <f>[7]Janeiro!$E$24</f>
        <v>67.849999999999994</v>
      </c>
      <c r="V11" s="112">
        <f>[7]Janeiro!$E$25</f>
        <v>66.347826086956516</v>
      </c>
      <c r="W11" s="112">
        <f>[7]Janeiro!$E$26</f>
        <v>69.791666666666671</v>
      </c>
      <c r="X11" s="112">
        <f>[7]Janeiro!$E$27</f>
        <v>77.260869565217391</v>
      </c>
      <c r="Y11" s="112">
        <f>[7]Janeiro!$E$28</f>
        <v>65.294117647058826</v>
      </c>
      <c r="Z11" s="112">
        <f>[7]Janeiro!$E$29</f>
        <v>63.304347826086953</v>
      </c>
      <c r="AA11" s="112">
        <f>[7]Janeiro!$E$30</f>
        <v>60.384615384615387</v>
      </c>
      <c r="AB11" s="112">
        <f>[7]Janeiro!$E$31</f>
        <v>71.473684210526315</v>
      </c>
      <c r="AC11" s="112">
        <f>[7]Janeiro!$E$32</f>
        <v>79</v>
      </c>
      <c r="AD11" s="112">
        <f>[7]Janeiro!$E$33</f>
        <v>67.400000000000006</v>
      </c>
      <c r="AE11" s="112">
        <f>[7]Janeiro!$E$34</f>
        <v>70.150000000000006</v>
      </c>
      <c r="AF11" s="112">
        <f>[7]Janeiro!$E$35</f>
        <v>74.416666666666671</v>
      </c>
      <c r="AG11" s="117">
        <f t="shared" si="1"/>
        <v>64.073183085498457</v>
      </c>
    </row>
    <row r="12" spans="1:37" x14ac:dyDescent="0.2">
      <c r="A12" s="48" t="s">
        <v>94</v>
      </c>
      <c r="B12" s="112">
        <f>[8]Janeiro!$E$5</f>
        <v>64</v>
      </c>
      <c r="C12" s="112">
        <f>[8]Janeiro!$E$6</f>
        <v>76.833333333333329</v>
      </c>
      <c r="D12" s="112">
        <f>[8]Janeiro!$E$7</f>
        <v>79.208333333333329</v>
      </c>
      <c r="E12" s="112">
        <f>[8]Janeiro!$E$8</f>
        <v>74.708333333333329</v>
      </c>
      <c r="F12" s="112">
        <f>[8]Janeiro!$E$9</f>
        <v>64</v>
      </c>
      <c r="G12" s="112">
        <f>[8]Janeiro!$E$10</f>
        <v>53.666666666666664</v>
      </c>
      <c r="H12" s="112">
        <f>[8]Janeiro!$E$11</f>
        <v>55.583333333333336</v>
      </c>
      <c r="I12" s="112">
        <f>[8]Janeiro!$E$12</f>
        <v>58.125</v>
      </c>
      <c r="J12" s="112">
        <f>[8]Janeiro!$E$13</f>
        <v>63.375</v>
      </c>
      <c r="K12" s="112">
        <f>[8]Janeiro!$E$14</f>
        <v>69.291666666666671</v>
      </c>
      <c r="L12" s="112">
        <f>[8]Janeiro!$E$15</f>
        <v>59.708333333333336</v>
      </c>
      <c r="M12" s="112">
        <f>[8]Janeiro!$E$16</f>
        <v>58.5</v>
      </c>
      <c r="N12" s="112">
        <f>[8]Janeiro!$E$17</f>
        <v>61.708333333333336</v>
      </c>
      <c r="O12" s="112">
        <f>[8]Janeiro!$E$18</f>
        <v>67.625</v>
      </c>
      <c r="P12" s="112">
        <f>[8]Janeiro!$E$19</f>
        <v>68.25</v>
      </c>
      <c r="Q12" s="112">
        <f>[8]Janeiro!$E$20</f>
        <v>66.083333333333329</v>
      </c>
      <c r="R12" s="112">
        <f>[8]Janeiro!$E$21</f>
        <v>61.833333333333336</v>
      </c>
      <c r="S12" s="112">
        <f>[8]Janeiro!$E$22</f>
        <v>72.458333333333329</v>
      </c>
      <c r="T12" s="112">
        <f>[8]Janeiro!$E$23</f>
        <v>83.166666666666671</v>
      </c>
      <c r="U12" s="112">
        <f>[8]Janeiro!$E$24</f>
        <v>83.291666666666671</v>
      </c>
      <c r="V12" s="112">
        <f>[8]Janeiro!$E$25</f>
        <v>85.208333333333329</v>
      </c>
      <c r="W12" s="112">
        <f>[8]Janeiro!$E$26</f>
        <v>82.625</v>
      </c>
      <c r="X12" s="112">
        <f>[8]Janeiro!$E$27</f>
        <v>87.791666666666671</v>
      </c>
      <c r="Y12" s="112">
        <f>[8]Janeiro!$E$28</f>
        <v>75.173913043478265</v>
      </c>
      <c r="Z12" s="112">
        <f>[8]Janeiro!$E$29</f>
        <v>68.041666666666671</v>
      </c>
      <c r="AA12" s="112">
        <f>[8]Janeiro!$E$30</f>
        <v>71.875</v>
      </c>
      <c r="AB12" s="112">
        <f>[8]Janeiro!$E$31</f>
        <v>78.791666666666671</v>
      </c>
      <c r="AC12" s="112">
        <f>[8]Janeiro!$E$32</f>
        <v>76.083333333333329</v>
      </c>
      <c r="AD12" s="112">
        <f>[8]Janeiro!$E$33</f>
        <v>85.166666666666671</v>
      </c>
      <c r="AE12" s="112">
        <f>[8]Janeiro!$E$34</f>
        <v>85.75</v>
      </c>
      <c r="AF12" s="112">
        <f>[8]Janeiro!$E$35</f>
        <v>81.333333333333329</v>
      </c>
      <c r="AG12" s="117">
        <f t="shared" si="1"/>
        <v>71.58894343151006</v>
      </c>
    </row>
    <row r="13" spans="1:37" x14ac:dyDescent="0.2">
      <c r="A13" s="48" t="s">
        <v>101</v>
      </c>
      <c r="B13" s="112">
        <f>[9]Janeiro!$E$5</f>
        <v>58.083333333333336</v>
      </c>
      <c r="C13" s="112">
        <f>[9]Janeiro!$E$6</f>
        <v>77.958333333333329</v>
      </c>
      <c r="D13" s="112">
        <f>[9]Janeiro!$E$7</f>
        <v>79.666666666666671</v>
      </c>
      <c r="E13" s="112">
        <f>[9]Janeiro!$E$8</f>
        <v>68.208333333333329</v>
      </c>
      <c r="F13" s="112">
        <f>[9]Janeiro!$E$9</f>
        <v>52</v>
      </c>
      <c r="G13" s="112">
        <f>[9]Janeiro!$E$10</f>
        <v>50.791666666666664</v>
      </c>
      <c r="H13" s="112">
        <f>[9]Janeiro!$E$11</f>
        <v>49.958333333333336</v>
      </c>
      <c r="I13" s="112">
        <f>[9]Janeiro!$E$12</f>
        <v>44.208333333333336</v>
      </c>
      <c r="J13" s="112">
        <f>[9]Janeiro!$E$13</f>
        <v>52.5</v>
      </c>
      <c r="K13" s="112">
        <f>[9]Janeiro!$E$14</f>
        <v>56.958333333333336</v>
      </c>
      <c r="L13" s="112">
        <f>[9]Janeiro!$E$15</f>
        <v>56.583333333333336</v>
      </c>
      <c r="M13" s="112">
        <f>[9]Janeiro!$E$16</f>
        <v>49.416666666666664</v>
      </c>
      <c r="N13" s="112">
        <f>[9]Janeiro!$E$17</f>
        <v>61.041666666666664</v>
      </c>
      <c r="O13" s="112">
        <f>[9]Janeiro!$E$18</f>
        <v>65.625</v>
      </c>
      <c r="P13" s="112">
        <f>[9]Janeiro!$E$19</f>
        <v>61.583333333333336</v>
      </c>
      <c r="Q13" s="112">
        <f>[9]Janeiro!$E$20</f>
        <v>59.375</v>
      </c>
      <c r="R13" s="112">
        <f>[9]Janeiro!$E$21</f>
        <v>60.25</v>
      </c>
      <c r="S13" s="112">
        <f>[9]Janeiro!$E$22</f>
        <v>70.25</v>
      </c>
      <c r="T13" s="112">
        <f>[9]Janeiro!$E$23</f>
        <v>78.083333333333329</v>
      </c>
      <c r="U13" s="112">
        <f>[9]Janeiro!$E$24</f>
        <v>83.833333333333329</v>
      </c>
      <c r="V13" s="112">
        <f>[9]Janeiro!$E$25</f>
        <v>77.173913043478265</v>
      </c>
      <c r="W13" s="112">
        <f>[9]Janeiro!$E$26</f>
        <v>70.041666666666671</v>
      </c>
      <c r="X13" s="112">
        <f>[9]Janeiro!$E$27</f>
        <v>77.041666666666671</v>
      </c>
      <c r="Y13" s="112">
        <f>[9]Janeiro!$E$28</f>
        <v>75.291666666666671</v>
      </c>
      <c r="Z13" s="112">
        <f>[9]Janeiro!$E$29</f>
        <v>61.125</v>
      </c>
      <c r="AA13" s="112">
        <f>[9]Janeiro!$E$30</f>
        <v>83.708333333333329</v>
      </c>
      <c r="AB13" s="112">
        <f>[9]Janeiro!$E$31</f>
        <v>86.791666666666671</v>
      </c>
      <c r="AC13" s="112">
        <f>[9]Janeiro!$E$32</f>
        <v>89.291666666666671</v>
      </c>
      <c r="AD13" s="112">
        <f>[9]Janeiro!$E$33</f>
        <v>72.208333333333329</v>
      </c>
      <c r="AE13" s="112">
        <f>[9]Janeiro!$E$34</f>
        <v>78.5</v>
      </c>
      <c r="AF13" s="112">
        <f>[9]Janeiro!$E$35</f>
        <v>83.75</v>
      </c>
      <c r="AG13" s="117">
        <f t="shared" si="1"/>
        <v>67.461255259467052</v>
      </c>
      <c r="AK13" t="s">
        <v>35</v>
      </c>
    </row>
    <row r="14" spans="1:37" x14ac:dyDescent="0.2">
      <c r="A14" s="48" t="s">
        <v>147</v>
      </c>
      <c r="B14" s="112">
        <f>[10]Janeiro!$E$5</f>
        <v>77.6875</v>
      </c>
      <c r="C14" s="112">
        <f>[10]Janeiro!$E$6</f>
        <v>78.588235294117652</v>
      </c>
      <c r="D14" s="112">
        <f>[10]Janeiro!$E$7</f>
        <v>83</v>
      </c>
      <c r="E14" s="112">
        <f>[10]Janeiro!$E$8</f>
        <v>77.666666666666671</v>
      </c>
      <c r="F14" s="112">
        <f>[10]Janeiro!$E$9</f>
        <v>71.727272727272734</v>
      </c>
      <c r="G14" s="112">
        <f>[10]Janeiro!$E$10</f>
        <v>71.769230769230774</v>
      </c>
      <c r="H14" s="112">
        <f>[10]Janeiro!$E$11</f>
        <v>66</v>
      </c>
      <c r="I14" s="112">
        <f>[10]Janeiro!$E$12</f>
        <v>64.166666666666671</v>
      </c>
      <c r="J14" s="112">
        <f>[10]Janeiro!$E$13</f>
        <v>71.714285714285708</v>
      </c>
      <c r="K14" s="112">
        <f>[10]Janeiro!$E$14</f>
        <v>62.230769230769234</v>
      </c>
      <c r="L14" s="112">
        <f>[10]Janeiro!$E$15</f>
        <v>69.8</v>
      </c>
      <c r="M14" s="112">
        <f>[10]Janeiro!$E$16</f>
        <v>60.230769230769234</v>
      </c>
      <c r="N14" s="112">
        <f>[10]Janeiro!$E$17</f>
        <v>88.727272727272734</v>
      </c>
      <c r="O14" s="112">
        <f>[10]Janeiro!$E$18</f>
        <v>68.75</v>
      </c>
      <c r="P14" s="112">
        <f>[10]Janeiro!$E$19</f>
        <v>51.92307692307692</v>
      </c>
      <c r="Q14" s="112">
        <f>[10]Janeiro!$E$20</f>
        <v>53.5</v>
      </c>
      <c r="R14" s="112">
        <f>[10]Janeiro!$E$21</f>
        <v>85.375</v>
      </c>
      <c r="S14" s="112" t="str">
        <f>[10]Janeiro!$E$22</f>
        <v>*</v>
      </c>
      <c r="T14" s="112">
        <f>[10]Janeiro!$E$23</f>
        <v>76.599999999999994</v>
      </c>
      <c r="U14" s="112">
        <f>[10]Janeiro!$E$24</f>
        <v>87.1</v>
      </c>
      <c r="V14" s="112">
        <f>[10]Janeiro!$E$25</f>
        <v>73.555555555555557</v>
      </c>
      <c r="W14" s="112">
        <f>[10]Janeiro!$E$26</f>
        <v>67.416666666666671</v>
      </c>
      <c r="X14" s="112">
        <f>[10]Janeiro!$E$27</f>
        <v>76.230769230769226</v>
      </c>
      <c r="Y14" s="112">
        <f>[10]Janeiro!$E$28</f>
        <v>71.1875</v>
      </c>
      <c r="Z14" s="112">
        <f>[10]Janeiro!$E$29</f>
        <v>74.058823529411768</v>
      </c>
      <c r="AA14" s="112">
        <f>[10]Janeiro!$E$30</f>
        <v>72.833333333333329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7">
        <f t="shared" si="1"/>
        <v>72.073575770634591</v>
      </c>
      <c r="AI14" s="126"/>
    </row>
    <row r="15" spans="1:37" x14ac:dyDescent="0.2">
      <c r="A15" s="48" t="s">
        <v>2</v>
      </c>
      <c r="B15" s="112">
        <f>[11]Janeiro!$E$5</f>
        <v>61.25</v>
      </c>
      <c r="C15" s="112">
        <f>[11]Janeiro!$E$6</f>
        <v>72</v>
      </c>
      <c r="D15" s="112">
        <f>[11]Janeiro!$E$7</f>
        <v>74</v>
      </c>
      <c r="E15" s="112">
        <f>[11]Janeiro!$E$8</f>
        <v>67.75</v>
      </c>
      <c r="F15" s="112">
        <f>[11]Janeiro!$E$9</f>
        <v>64.791666666666671</v>
      </c>
      <c r="G15" s="112">
        <f>[11]Janeiro!$E$10</f>
        <v>56.541666666666664</v>
      </c>
      <c r="H15" s="112">
        <f>[11]Janeiro!$E$11</f>
        <v>63.25</v>
      </c>
      <c r="I15" s="112">
        <f>[11]Janeiro!$E$12</f>
        <v>63.708333333333336</v>
      </c>
      <c r="J15" s="112">
        <f>[11]Janeiro!$E$13</f>
        <v>63.041666666666664</v>
      </c>
      <c r="K15" s="112">
        <f>[11]Janeiro!$E$14</f>
        <v>58.708333333333336</v>
      </c>
      <c r="L15" s="112">
        <f>[11]Janeiro!$E$15</f>
        <v>65.541666666666671</v>
      </c>
      <c r="M15" s="112">
        <f>[11]Janeiro!$E$16</f>
        <v>61.416666666666664</v>
      </c>
      <c r="N15" s="112">
        <f>[11]Janeiro!$E$17</f>
        <v>69.458333333333329</v>
      </c>
      <c r="O15" s="112">
        <f>[11]Janeiro!$E$18</f>
        <v>70.333333333333329</v>
      </c>
      <c r="P15" s="112">
        <f>[11]Janeiro!$E$19</f>
        <v>63.291666666666664</v>
      </c>
      <c r="Q15" s="112">
        <f>[11]Janeiro!$E$20</f>
        <v>58.75</v>
      </c>
      <c r="R15" s="112">
        <f>[11]Janeiro!$E$21</f>
        <v>70.125</v>
      </c>
      <c r="S15" s="112">
        <f>[11]Janeiro!$E$22</f>
        <v>89.333333333333329</v>
      </c>
      <c r="T15" s="112">
        <f>[11]Janeiro!$E$23</f>
        <v>78.041666666666671</v>
      </c>
      <c r="U15" s="112">
        <f>[11]Janeiro!$E$24</f>
        <v>76.25</v>
      </c>
      <c r="V15" s="112">
        <f>[11]Janeiro!$E$25</f>
        <v>72.958333333333329</v>
      </c>
      <c r="W15" s="112">
        <f>[11]Janeiro!$E$26</f>
        <v>69.583333333333329</v>
      </c>
      <c r="X15" s="112">
        <f>[11]Janeiro!$E$27</f>
        <v>74.666666666666671</v>
      </c>
      <c r="Y15" s="112">
        <f>[11]Janeiro!$E$28</f>
        <v>71.875</v>
      </c>
      <c r="Z15" s="112">
        <f>[11]Janeiro!$E$29</f>
        <v>67.583333333333329</v>
      </c>
      <c r="AA15" s="112">
        <f>[11]Janeiro!$E$30</f>
        <v>66.708333333333329</v>
      </c>
      <c r="AB15" s="112">
        <f>[11]Janeiro!$E$31</f>
        <v>70.958333333333329</v>
      </c>
      <c r="AC15" s="112">
        <f>[11]Janeiro!$E$32</f>
        <v>70.916666666666671</v>
      </c>
      <c r="AD15" s="112">
        <f>[11]Janeiro!$E$33</f>
        <v>74.25</v>
      </c>
      <c r="AE15" s="112">
        <f>[11]Janeiro!$E$34</f>
        <v>78.75</v>
      </c>
      <c r="AF15" s="112">
        <f>[11]Janeiro!$E$35</f>
        <v>72.291666666666671</v>
      </c>
      <c r="AG15" s="117">
        <f t="shared" si="1"/>
        <v>68.97177419354837</v>
      </c>
      <c r="AI15" s="12" t="s">
        <v>35</v>
      </c>
    </row>
    <row r="16" spans="1:37" x14ac:dyDescent="0.2">
      <c r="A16" s="48" t="s">
        <v>3</v>
      </c>
      <c r="B16" s="112">
        <f>[12]Janeiro!$E$5</f>
        <v>74.526315789473685</v>
      </c>
      <c r="C16" s="112">
        <f>[12]Janeiro!$E$6</f>
        <v>67.909090909090907</v>
      </c>
      <c r="D16" s="112">
        <f>[12]Janeiro!$E$7</f>
        <v>77.916666666666671</v>
      </c>
      <c r="E16" s="112">
        <f>[12]Janeiro!$E$8</f>
        <v>80.36363636363636</v>
      </c>
      <c r="F16" s="112">
        <f>[12]Janeiro!$E$9</f>
        <v>59.916666666666664</v>
      </c>
      <c r="G16" s="112">
        <f>[12]Janeiro!$E$10</f>
        <v>72.642857142857139</v>
      </c>
      <c r="H16" s="112">
        <f>[12]Janeiro!$E$11</f>
        <v>67.75</v>
      </c>
      <c r="I16" s="112">
        <f>[12]Janeiro!$E$12</f>
        <v>67.928571428571431</v>
      </c>
      <c r="J16" s="112">
        <f>[12]Janeiro!$E$13</f>
        <v>67.1875</v>
      </c>
      <c r="K16" s="112">
        <f>[12]Janeiro!$E$14</f>
        <v>64.625</v>
      </c>
      <c r="L16" s="112">
        <f>[12]Janeiro!$E$15</f>
        <v>67.0625</v>
      </c>
      <c r="M16" s="112">
        <f>[12]Janeiro!$E$16</f>
        <v>70.384615384615387</v>
      </c>
      <c r="N16" s="112">
        <f>[12]Janeiro!$E$17</f>
        <v>64.416666666666671</v>
      </c>
      <c r="O16" s="112">
        <f>[12]Janeiro!$E$18</f>
        <v>54.928571428571431</v>
      </c>
      <c r="P16" s="112">
        <f>[12]Janeiro!$E$19</f>
        <v>62.958333333333336</v>
      </c>
      <c r="Q16" s="112">
        <f>[12]Janeiro!$E$20</f>
        <v>71.384615384615387</v>
      </c>
      <c r="R16" s="112">
        <f>[12]Janeiro!$E$21</f>
        <v>77.7</v>
      </c>
      <c r="S16" s="112">
        <f>[12]Janeiro!$E$22</f>
        <v>67.400000000000006</v>
      </c>
      <c r="T16" s="112">
        <f>[12]Janeiro!$E$23</f>
        <v>60.5</v>
      </c>
      <c r="U16" s="112">
        <f>[12]Janeiro!$E$24</f>
        <v>69.3125</v>
      </c>
      <c r="V16" s="112">
        <f>[12]Janeiro!$E$25</f>
        <v>60.888888888888886</v>
      </c>
      <c r="W16" s="112">
        <f>[12]Janeiro!$E$26</f>
        <v>59.157894736842103</v>
      </c>
      <c r="X16" s="112">
        <f>[12]Janeiro!$E$27</f>
        <v>68.111111111111114</v>
      </c>
      <c r="Y16" s="112">
        <f>[12]Janeiro!$E$28</f>
        <v>64.055555555555557</v>
      </c>
      <c r="Z16" s="112">
        <f>[12]Janeiro!$E$29</f>
        <v>65.94736842105263</v>
      </c>
      <c r="AA16" s="112">
        <f>[12]Janeiro!$E$30</f>
        <v>67.066666666666663</v>
      </c>
      <c r="AB16" s="112">
        <f>[12]Janeiro!$E$31</f>
        <v>73.733333333333334</v>
      </c>
      <c r="AC16" s="112">
        <f>[12]Janeiro!$E$32</f>
        <v>64.599999999999994</v>
      </c>
      <c r="AD16" s="112">
        <f>[12]Janeiro!$E$33</f>
        <v>57.25</v>
      </c>
      <c r="AE16" s="112">
        <f>[12]Janeiro!$E$34</f>
        <v>69.647058823529406</v>
      </c>
      <c r="AF16" s="112">
        <f>[12]Janeiro!$E$35</f>
        <v>87.5</v>
      </c>
      <c r="AG16" s="117">
        <f>AVERAGE(B16:AF16)</f>
        <v>67.895870474249847</v>
      </c>
      <c r="AI16" s="12"/>
    </row>
    <row r="17" spans="1:37" hidden="1" x14ac:dyDescent="0.2">
      <c r="A17" s="48" t="s">
        <v>4</v>
      </c>
      <c r="B17" s="112" t="str">
        <f>[13]Janeiro!$E$5</f>
        <v>*</v>
      </c>
      <c r="C17" s="112" t="str">
        <f>[13]Janeiro!$E$6</f>
        <v>*</v>
      </c>
      <c r="D17" s="112" t="str">
        <f>[13]Janeiro!$E$7</f>
        <v>*</v>
      </c>
      <c r="E17" s="112" t="str">
        <f>[13]Janeiro!$E$8</f>
        <v>*</v>
      </c>
      <c r="F17" s="112" t="str">
        <f>[13]Janeiro!$E$9</f>
        <v>*</v>
      </c>
      <c r="G17" s="112" t="str">
        <f>[13]Janeiro!$E$10</f>
        <v>*</v>
      </c>
      <c r="H17" s="112" t="str">
        <f>[13]Janeiro!$E$11</f>
        <v>*</v>
      </c>
      <c r="I17" s="112" t="str">
        <f>[13]Janeiro!$E$12</f>
        <v>*</v>
      </c>
      <c r="J17" s="112" t="str">
        <f>[13]Janeiro!$E$13</f>
        <v>*</v>
      </c>
      <c r="K17" s="112" t="str">
        <f>[13]Janeiro!$E$14</f>
        <v>*</v>
      </c>
      <c r="L17" s="112" t="str">
        <f>[13]Janeiro!$E$15</f>
        <v>*</v>
      </c>
      <c r="M17" s="112" t="str">
        <f>[13]Janeiro!$E$16</f>
        <v>*</v>
      </c>
      <c r="N17" s="112" t="str">
        <f>[13]Janeiro!$E$17</f>
        <v>*</v>
      </c>
      <c r="O17" s="112" t="str">
        <f>[13]Janeiro!$E$18</f>
        <v>*</v>
      </c>
      <c r="P17" s="112" t="str">
        <f>[13]Janeiro!$E$19</f>
        <v>*</v>
      </c>
      <c r="Q17" s="112" t="str">
        <f>[13]Janeiro!$E$20</f>
        <v>*</v>
      </c>
      <c r="R17" s="112" t="str">
        <f>[13]Janeiro!$E$21</f>
        <v>*</v>
      </c>
      <c r="S17" s="112" t="str">
        <f>[13]Janeiro!$E$22</f>
        <v>*</v>
      </c>
      <c r="T17" s="112" t="str">
        <f>[13]Janeiro!$E$23</f>
        <v>*</v>
      </c>
      <c r="U17" s="112" t="str">
        <f>[13]Janeiro!$E$24</f>
        <v>*</v>
      </c>
      <c r="V17" s="112" t="str">
        <f>[13]Janeiro!$E$25</f>
        <v>*</v>
      </c>
      <c r="W17" s="112" t="str">
        <f>[13]Janeiro!$E$26</f>
        <v>*</v>
      </c>
      <c r="X17" s="112" t="str">
        <f>[13]Janeiro!$E$27</f>
        <v>*</v>
      </c>
      <c r="Y17" s="112" t="str">
        <f>[13]Janeiro!$E$28</f>
        <v>*</v>
      </c>
      <c r="Z17" s="112" t="str">
        <f>[13]Janeiro!$E$29</f>
        <v>*</v>
      </c>
      <c r="AA17" s="112" t="str">
        <f>[13]Janeiro!$E$30</f>
        <v>*</v>
      </c>
      <c r="AB17" s="112" t="str">
        <f>[13]Janeiro!$E$31</f>
        <v>*</v>
      </c>
      <c r="AC17" s="112" t="str">
        <f>[13]Janeiro!$E$32</f>
        <v>*</v>
      </c>
      <c r="AD17" s="112" t="str">
        <f>[13]Janeiro!$E$33</f>
        <v>*</v>
      </c>
      <c r="AE17" s="112" t="str">
        <f>[13]Janeiro!$E$34</f>
        <v>*</v>
      </c>
      <c r="AF17" s="112" t="str">
        <f>[13]Janeiro!$E$35</f>
        <v>*</v>
      </c>
      <c r="AG17" s="117" t="e">
        <f t="shared" si="1"/>
        <v>#DIV/0!</v>
      </c>
      <c r="AI17" t="s">
        <v>35</v>
      </c>
    </row>
    <row r="18" spans="1:37" x14ac:dyDescent="0.2">
      <c r="A18" s="48" t="s">
        <v>5</v>
      </c>
      <c r="B18" s="112">
        <f>[14]Janeiro!$E$5</f>
        <v>52.916666666666664</v>
      </c>
      <c r="C18" s="112">
        <f>[14]Janeiro!$E$6</f>
        <v>64.541666666666671</v>
      </c>
      <c r="D18" s="112">
        <f>[14]Janeiro!$E$7</f>
        <v>77.125</v>
      </c>
      <c r="E18" s="112">
        <f>[14]Janeiro!$E$8</f>
        <v>74.208333333333329</v>
      </c>
      <c r="F18" s="112">
        <f>[14]Janeiro!$E$9</f>
        <v>75.25</v>
      </c>
      <c r="G18" s="112">
        <f>[14]Janeiro!$E$10</f>
        <v>71.291666666666671</v>
      </c>
      <c r="H18" s="112">
        <f>[14]Janeiro!$E$11</f>
        <v>72.333333333333329</v>
      </c>
      <c r="I18" s="112">
        <f>[14]Janeiro!$E$12</f>
        <v>62.625</v>
      </c>
      <c r="J18" s="112">
        <f>[14]Janeiro!$E$13</f>
        <v>63.291666666666664</v>
      </c>
      <c r="K18" s="112">
        <f>[14]Janeiro!$E$14</f>
        <v>58.166666666666664</v>
      </c>
      <c r="L18" s="112">
        <f>[14]Janeiro!$E$15</f>
        <v>62.25</v>
      </c>
      <c r="M18" s="112">
        <f>[14]Janeiro!$E$16</f>
        <v>71.166666666666671</v>
      </c>
      <c r="N18" s="112">
        <f>[14]Janeiro!$E$17</f>
        <v>67.5</v>
      </c>
      <c r="O18" s="112">
        <f>[14]Janeiro!$E$18</f>
        <v>66.375</v>
      </c>
      <c r="P18" s="112">
        <f>[14]Janeiro!$E$19</f>
        <v>58.625</v>
      </c>
      <c r="Q18" s="112">
        <f>[14]Janeiro!$E$20</f>
        <v>58</v>
      </c>
      <c r="R18" s="112">
        <f>[14]Janeiro!$E$21</f>
        <v>61.916666666666664</v>
      </c>
      <c r="S18" s="112">
        <f>[14]Janeiro!$E$22</f>
        <v>70.208333333333329</v>
      </c>
      <c r="T18" s="112">
        <f>[14]Janeiro!$E$23</f>
        <v>73.166666666666671</v>
      </c>
      <c r="U18" s="112">
        <f>[14]Janeiro!$E$24</f>
        <v>77.708333333333329</v>
      </c>
      <c r="V18" s="112">
        <f>[14]Janeiro!$E$25</f>
        <v>78.666666666666671</v>
      </c>
      <c r="W18" s="112">
        <f>[14]Janeiro!$E$26</f>
        <v>77.666666666666671</v>
      </c>
      <c r="X18" s="112">
        <f>[14]Janeiro!$E$27</f>
        <v>67.125</v>
      </c>
      <c r="Y18" s="112">
        <f>[14]Janeiro!$E$28</f>
        <v>63.75</v>
      </c>
      <c r="Z18" s="112">
        <f>[14]Janeiro!$E$29</f>
        <v>62.625</v>
      </c>
      <c r="AA18" s="112">
        <f>[14]Janeiro!$E$30</f>
        <v>66.958333333333329</v>
      </c>
      <c r="AB18" s="112">
        <f>[14]Janeiro!$E$31</f>
        <v>64.291666666666671</v>
      </c>
      <c r="AC18" s="112">
        <f>[14]Janeiro!$E$32</f>
        <v>60.333333333333336</v>
      </c>
      <c r="AD18" s="112">
        <f>[14]Janeiro!$E$33</f>
        <v>65.541666666666671</v>
      </c>
      <c r="AE18" s="112">
        <f>[14]Janeiro!$E$34</f>
        <v>68.625</v>
      </c>
      <c r="AF18" s="112">
        <f>[14]Janeiro!$E$35</f>
        <v>72.125</v>
      </c>
      <c r="AG18" s="117">
        <f t="shared" si="1"/>
        <v>67.302419354838705</v>
      </c>
      <c r="AH18" s="12" t="s">
        <v>35</v>
      </c>
    </row>
    <row r="19" spans="1:37" hidden="1" x14ac:dyDescent="0.2">
      <c r="A19" s="48" t="s">
        <v>33</v>
      </c>
      <c r="B19" s="112" t="str">
        <f>[15]Janeiro!$E$5</f>
        <v>*</v>
      </c>
      <c r="C19" s="112" t="str">
        <f>[15]Janeiro!$E$6</f>
        <v>*</v>
      </c>
      <c r="D19" s="112" t="str">
        <f>[15]Janeiro!$E$7</f>
        <v>*</v>
      </c>
      <c r="E19" s="112" t="str">
        <f>[15]Janeiro!$E$8</f>
        <v>*</v>
      </c>
      <c r="F19" s="112" t="str">
        <f>[15]Janeiro!$E$9</f>
        <v>*</v>
      </c>
      <c r="G19" s="112" t="str">
        <f>[15]Janeiro!$E$10</f>
        <v>*</v>
      </c>
      <c r="H19" s="112" t="str">
        <f>[15]Janeiro!$E$11</f>
        <v>*</v>
      </c>
      <c r="I19" s="112" t="str">
        <f>[15]Janeiro!$E$12</f>
        <v>*</v>
      </c>
      <c r="J19" s="112" t="str">
        <f>[15]Janeiro!$E$13</f>
        <v>*</v>
      </c>
      <c r="K19" s="112" t="str">
        <f>[15]Janeiro!$E$14</f>
        <v>*</v>
      </c>
      <c r="L19" s="112" t="str">
        <f>[15]Janeiro!$E$15</f>
        <v>*</v>
      </c>
      <c r="M19" s="112" t="str">
        <f>[15]Janeiro!$E$16</f>
        <v>*</v>
      </c>
      <c r="N19" s="112" t="str">
        <f>[15]Janeiro!$E$17</f>
        <v>*</v>
      </c>
      <c r="O19" s="112" t="str">
        <f>[15]Janeiro!$E$18</f>
        <v>*</v>
      </c>
      <c r="P19" s="112" t="str">
        <f>[15]Janeiro!$E$19</f>
        <v>*</v>
      </c>
      <c r="Q19" s="112" t="str">
        <f>[15]Janeiro!$E$20</f>
        <v>*</v>
      </c>
      <c r="R19" s="112" t="str">
        <f>[15]Janeiro!$E$21</f>
        <v>*</v>
      </c>
      <c r="S19" s="112" t="str">
        <f>[15]Janeiro!$E$22</f>
        <v>*</v>
      </c>
      <c r="T19" s="112" t="str">
        <f>[15]Janeiro!$E$23</f>
        <v>*</v>
      </c>
      <c r="U19" s="112" t="str">
        <f>[15]Janeiro!$E$24</f>
        <v>*</v>
      </c>
      <c r="V19" s="112" t="str">
        <f>[15]Janeiro!$E$25</f>
        <v>*</v>
      </c>
      <c r="W19" s="112" t="str">
        <f>[15]Janeiro!$E$26</f>
        <v>*</v>
      </c>
      <c r="X19" s="112" t="str">
        <f>[15]Janeiro!$E$27</f>
        <v>*</v>
      </c>
      <c r="Y19" s="112" t="str">
        <f>[15]Janeiro!$E$28</f>
        <v>*</v>
      </c>
      <c r="Z19" s="112" t="str">
        <f>[15]Janeiro!$E$29</f>
        <v>*</v>
      </c>
      <c r="AA19" s="112" t="str">
        <f>[15]Janeiro!$E$30</f>
        <v>*</v>
      </c>
      <c r="AB19" s="112" t="str">
        <f>[15]Janeiro!$E$31</f>
        <v>*</v>
      </c>
      <c r="AC19" s="112" t="str">
        <f>[15]Janeiro!$E$32</f>
        <v>*</v>
      </c>
      <c r="AD19" s="112" t="str">
        <f>[15]Janeiro!$E$33</f>
        <v>*</v>
      </c>
      <c r="AE19" s="112" t="str">
        <f>[15]Janeiro!$E$34</f>
        <v>*</v>
      </c>
      <c r="AF19" s="112" t="str">
        <f>[15]Janeiro!$E$35</f>
        <v>*</v>
      </c>
      <c r="AG19" s="117" t="e">
        <f t="shared" si="1"/>
        <v>#DIV/0!</v>
      </c>
      <c r="AI19" t="s">
        <v>35</v>
      </c>
      <c r="AJ19" t="s">
        <v>35</v>
      </c>
    </row>
    <row r="20" spans="1:37" x14ac:dyDescent="0.2">
      <c r="A20" s="48" t="s">
        <v>6</v>
      </c>
      <c r="B20" s="112">
        <f>[16]Janeiro!$E$5</f>
        <v>69.541666666666671</v>
      </c>
      <c r="C20" s="112">
        <f>[16]Janeiro!$E$6</f>
        <v>71.25</v>
      </c>
      <c r="D20" s="112">
        <f>[16]Janeiro!$E$7</f>
        <v>75.826086956521735</v>
      </c>
      <c r="E20" s="112">
        <f>[16]Janeiro!$E$8</f>
        <v>81.7</v>
      </c>
      <c r="F20" s="112">
        <f>[16]Janeiro!$E$9</f>
        <v>77.045454545454547</v>
      </c>
      <c r="G20" s="112">
        <f>[16]Janeiro!$E$10</f>
        <v>79.25</v>
      </c>
      <c r="H20" s="112">
        <f>[16]Janeiro!$E$11</f>
        <v>84.63636363636364</v>
      </c>
      <c r="I20" s="112">
        <f>[16]Janeiro!$E$12</f>
        <v>81.409090909090907</v>
      </c>
      <c r="J20" s="112">
        <f>[16]Janeiro!$E$13</f>
        <v>75.347826086956516</v>
      </c>
      <c r="K20" s="112">
        <f>[16]Janeiro!$E$14</f>
        <v>70.315789473684205</v>
      </c>
      <c r="L20" s="112">
        <f>[16]Janeiro!$E$15</f>
        <v>71.904761904761898</v>
      </c>
      <c r="M20" s="112">
        <f>[16]Janeiro!$E$16</f>
        <v>71.150000000000006</v>
      </c>
      <c r="N20" s="112">
        <f>[16]Janeiro!$E$17</f>
        <v>78.409090909090907</v>
      </c>
      <c r="O20" s="112">
        <f>[16]Janeiro!$E$18</f>
        <v>76</v>
      </c>
      <c r="P20" s="112">
        <f>[16]Janeiro!$E$19</f>
        <v>70.208333333333329</v>
      </c>
      <c r="Q20" s="112">
        <f>[16]Janeiro!$E$20</f>
        <v>67.857142857142861</v>
      </c>
      <c r="R20" s="112">
        <f>[16]Janeiro!$E$21</f>
        <v>78.523809523809518</v>
      </c>
      <c r="S20" s="112">
        <f>[16]Janeiro!$E$22</f>
        <v>86.304347826086953</v>
      </c>
      <c r="T20" s="112">
        <f>[16]Janeiro!$E$23</f>
        <v>80.86363636363636</v>
      </c>
      <c r="U20" s="112">
        <f>[16]Janeiro!$E$24</f>
        <v>77.652173913043484</v>
      </c>
      <c r="V20" s="112">
        <f>[16]Janeiro!$E$25</f>
        <v>76.956521739130437</v>
      </c>
      <c r="W20" s="112">
        <f>[16]Janeiro!$E$26</f>
        <v>73.590909090909093</v>
      </c>
      <c r="X20" s="112">
        <f>[16]Janeiro!$E$27</f>
        <v>77.727272727272734</v>
      </c>
      <c r="Y20" s="112">
        <f>[16]Janeiro!$E$28</f>
        <v>69.782608695652172</v>
      </c>
      <c r="Z20" s="112">
        <f>[16]Janeiro!$E$29</f>
        <v>66.650000000000006</v>
      </c>
      <c r="AA20" s="112">
        <f>[16]Janeiro!$E$30</f>
        <v>71.285714285714292</v>
      </c>
      <c r="AB20" s="112">
        <f>[16]Janeiro!$E$31</f>
        <v>79.318181818181813</v>
      </c>
      <c r="AC20" s="112">
        <f>[16]Janeiro!$E$32</f>
        <v>75.904761904761898</v>
      </c>
      <c r="AD20" s="112">
        <f>[16]Janeiro!$E$33</f>
        <v>78.19047619047619</v>
      </c>
      <c r="AE20" s="112">
        <f>[16]Janeiro!$E$34</f>
        <v>78.739130434782609</v>
      </c>
      <c r="AF20" s="112">
        <f>[16]Janeiro!$E$35</f>
        <v>88.714285714285708</v>
      </c>
      <c r="AG20" s="117">
        <f t="shared" si="1"/>
        <v>76.195336693768084</v>
      </c>
      <c r="AK20" t="s">
        <v>35</v>
      </c>
    </row>
    <row r="21" spans="1:37" x14ac:dyDescent="0.2">
      <c r="A21" s="48" t="s">
        <v>7</v>
      </c>
      <c r="B21" s="112">
        <f>[17]Janeiro!$E$5</f>
        <v>53.333333333333336</v>
      </c>
      <c r="C21" s="112">
        <f>[17]Janeiro!$E$6</f>
        <v>74.958333333333329</v>
      </c>
      <c r="D21" s="112">
        <f>[17]Janeiro!$E$7</f>
        <v>82.916666666666671</v>
      </c>
      <c r="E21" s="112">
        <f>[17]Janeiro!$E$8</f>
        <v>70.125</v>
      </c>
      <c r="F21" s="112">
        <f>[17]Janeiro!$E$9</f>
        <v>49.333333333333336</v>
      </c>
      <c r="G21" s="112">
        <f>[17]Janeiro!$E$10</f>
        <v>44.166666666666664</v>
      </c>
      <c r="H21" s="112">
        <f>[17]Janeiro!$E$11</f>
        <v>43.5</v>
      </c>
      <c r="I21" s="112">
        <f>[17]Janeiro!$E$12</f>
        <v>42</v>
      </c>
      <c r="J21" s="112">
        <f>[17]Janeiro!$E$13</f>
        <v>48</v>
      </c>
      <c r="K21" s="112">
        <f>[17]Janeiro!$E$14</f>
        <v>57.208333333333336</v>
      </c>
      <c r="L21" s="112">
        <f>[17]Janeiro!$E$15</f>
        <v>55.791666666666664</v>
      </c>
      <c r="M21" s="112">
        <f>[17]Janeiro!$E$16</f>
        <v>43.958333333333336</v>
      </c>
      <c r="N21" s="112">
        <f>[17]Janeiro!$E$17</f>
        <v>58.291666666666664</v>
      </c>
      <c r="O21" s="112">
        <f>[17]Janeiro!$E$18</f>
        <v>72.5</v>
      </c>
      <c r="P21" s="112">
        <f>[17]Janeiro!$E$19</f>
        <v>63.875</v>
      </c>
      <c r="Q21" s="112">
        <f>[17]Janeiro!$E$20</f>
        <v>61.708333333333336</v>
      </c>
      <c r="R21" s="112">
        <f>[17]Janeiro!$E$21</f>
        <v>62.333333333333336</v>
      </c>
      <c r="S21" s="112">
        <f>[17]Janeiro!$E$22</f>
        <v>80.5</v>
      </c>
      <c r="T21" s="112">
        <f>[17]Janeiro!$E$23</f>
        <v>83.666666666666671</v>
      </c>
      <c r="U21" s="112">
        <f>[17]Janeiro!$E$24</f>
        <v>84</v>
      </c>
      <c r="V21" s="112">
        <f>[17]Janeiro!$E$25</f>
        <v>76.125</v>
      </c>
      <c r="W21" s="112">
        <f>[17]Janeiro!$E$26</f>
        <v>72.458333333333329</v>
      </c>
      <c r="X21" s="112">
        <f>[17]Janeiro!$E$27</f>
        <v>80.083333333333329</v>
      </c>
      <c r="Y21" s="112">
        <f>[17]Janeiro!$E$28</f>
        <v>75.916666666666671</v>
      </c>
      <c r="Z21" s="112">
        <f>[17]Janeiro!$E$29</f>
        <v>59.458333333333336</v>
      </c>
      <c r="AA21" s="112">
        <f>[17]Janeiro!$E$30</f>
        <v>77.875</v>
      </c>
      <c r="AB21" s="112">
        <f>[17]Janeiro!$E$31</f>
        <v>83.583333333333329</v>
      </c>
      <c r="AC21" s="112">
        <f>[17]Janeiro!$E$32</f>
        <v>90.916666666666671</v>
      </c>
      <c r="AD21" s="112">
        <f>[17]Janeiro!$E$33</f>
        <v>74.875</v>
      </c>
      <c r="AE21" s="112">
        <f>[17]Janeiro!$E$34</f>
        <v>71.125</v>
      </c>
      <c r="AF21" s="112">
        <f>[17]Janeiro!$E$35</f>
        <v>77.208333333333329</v>
      </c>
      <c r="AG21" s="117">
        <f t="shared" si="1"/>
        <v>66.831989247311824</v>
      </c>
    </row>
    <row r="22" spans="1:37" x14ac:dyDescent="0.2">
      <c r="A22" s="48" t="s">
        <v>148</v>
      </c>
      <c r="B22" s="112">
        <f>[18]Janeiro!$E$5</f>
        <v>64.125</v>
      </c>
      <c r="C22" s="112">
        <f>[18]Janeiro!$E$6</f>
        <v>79.666666666666671</v>
      </c>
      <c r="D22" s="112">
        <f>[18]Janeiro!$E$7</f>
        <v>85.166666666666671</v>
      </c>
      <c r="E22" s="112">
        <f>[18]Janeiro!$E$8</f>
        <v>75.166666666666671</v>
      </c>
      <c r="F22" s="112">
        <f>[18]Janeiro!$E$9</f>
        <v>61.333333333333336</v>
      </c>
      <c r="G22" s="112">
        <f>[18]Janeiro!$E$10</f>
        <v>58.5</v>
      </c>
      <c r="H22" s="112">
        <f>[18]Janeiro!$E$11</f>
        <v>58.333333333333336</v>
      </c>
      <c r="I22" s="112">
        <f>[18]Janeiro!$E$12</f>
        <v>56.166666666666664</v>
      </c>
      <c r="J22" s="112">
        <f>[18]Janeiro!$E$13</f>
        <v>57.583333333333336</v>
      </c>
      <c r="K22" s="112">
        <f>[18]Janeiro!$E$14</f>
        <v>61.125</v>
      </c>
      <c r="L22" s="112">
        <f>[18]Janeiro!$E$15</f>
        <v>65.791666666666671</v>
      </c>
      <c r="M22" s="112">
        <f>[18]Janeiro!$E$16</f>
        <v>57</v>
      </c>
      <c r="N22" s="112">
        <f>[18]Janeiro!$E$17</f>
        <v>65.916666666666671</v>
      </c>
      <c r="O22" s="112">
        <f>[18]Janeiro!$E$18</f>
        <v>77.208333333333329</v>
      </c>
      <c r="P22" s="112">
        <f>[18]Janeiro!$E$19</f>
        <v>70.208333333333329</v>
      </c>
      <c r="Q22" s="112">
        <f>[18]Janeiro!$E$20</f>
        <v>70.041666666666671</v>
      </c>
      <c r="R22" s="112">
        <f>[18]Janeiro!$E$21</f>
        <v>71.791666666666671</v>
      </c>
      <c r="S22" s="112">
        <f>[18]Janeiro!$E$22</f>
        <v>87.916666666666671</v>
      </c>
      <c r="T22" s="112">
        <f>[18]Janeiro!$E$23</f>
        <v>83.083333333333329</v>
      </c>
      <c r="U22" s="112">
        <f>[18]Janeiro!$E$24</f>
        <v>85.5</v>
      </c>
      <c r="V22" s="112">
        <f>[18]Janeiro!$E$25</f>
        <v>85.416666666666671</v>
      </c>
      <c r="W22" s="112">
        <f>[18]Janeiro!$E$26</f>
        <v>83.75</v>
      </c>
      <c r="X22" s="112">
        <f>[18]Janeiro!$E$27</f>
        <v>86.375</v>
      </c>
      <c r="Y22" s="112">
        <f>[18]Janeiro!$E$28</f>
        <v>83.375</v>
      </c>
      <c r="Z22" s="112">
        <f>[18]Janeiro!$E$29</f>
        <v>72.875</v>
      </c>
      <c r="AA22" s="112">
        <f>[18]Janeiro!$E$30</f>
        <v>82.166666666666671</v>
      </c>
      <c r="AB22" s="112">
        <f>[18]Janeiro!$E$31</f>
        <v>87.75</v>
      </c>
      <c r="AC22" s="112">
        <f>[18]Janeiro!$E$32</f>
        <v>92.375</v>
      </c>
      <c r="AD22" s="112">
        <f>[18]Janeiro!$E$33</f>
        <v>82.5</v>
      </c>
      <c r="AE22" s="112">
        <f>[18]Janeiro!$E$34</f>
        <v>78.75</v>
      </c>
      <c r="AF22" s="112">
        <f>[18]Janeiro!$E$35</f>
        <v>88.666666666666671</v>
      </c>
      <c r="AG22" s="117">
        <f t="shared" si="1"/>
        <v>74.69758064516131</v>
      </c>
      <c r="AI22" t="s">
        <v>35</v>
      </c>
      <c r="AK22" t="s">
        <v>35</v>
      </c>
    </row>
    <row r="23" spans="1:37" x14ac:dyDescent="0.2">
      <c r="A23" s="48" t="s">
        <v>149</v>
      </c>
      <c r="B23" s="112">
        <f>[19]Janeiro!$E$5</f>
        <v>64.666666666666671</v>
      </c>
      <c r="C23" s="112">
        <f>[19]Janeiro!$E$6</f>
        <v>79.260869565217391</v>
      </c>
      <c r="D23" s="112">
        <f>[19]Janeiro!$E$7</f>
        <v>76.916666666666671</v>
      </c>
      <c r="E23" s="112">
        <f>[19]Janeiro!$E$8</f>
        <v>67.916666666666671</v>
      </c>
      <c r="F23" s="112">
        <f>[19]Janeiro!$E$9</f>
        <v>57.333333333333336</v>
      </c>
      <c r="G23" s="112">
        <f>[19]Janeiro!$E$10</f>
        <v>60.125</v>
      </c>
      <c r="H23" s="112">
        <f>[19]Janeiro!$E$11</f>
        <v>57.166666666666664</v>
      </c>
      <c r="I23" s="112">
        <f>[19]Janeiro!$E$12</f>
        <v>55.125</v>
      </c>
      <c r="J23" s="112">
        <f>[19]Janeiro!$E$13</f>
        <v>57.291666666666664</v>
      </c>
      <c r="K23" s="112">
        <f>[19]Janeiro!$E$14</f>
        <v>60.125</v>
      </c>
      <c r="L23" s="112">
        <f>[19]Janeiro!$E$15</f>
        <v>64.652173913043484</v>
      </c>
      <c r="M23" s="112">
        <f>[19]Janeiro!$E$16</f>
        <v>54.708333333333336</v>
      </c>
      <c r="N23" s="112">
        <f>[19]Janeiro!$E$17</f>
        <v>58.5</v>
      </c>
      <c r="O23" s="112">
        <f>[19]Janeiro!$E$18</f>
        <v>63.25</v>
      </c>
      <c r="P23" s="112">
        <f>[19]Janeiro!$E$19</f>
        <v>68.958333333333329</v>
      </c>
      <c r="Q23" s="112">
        <f>[19]Janeiro!$E$20</f>
        <v>66.956521739130437</v>
      </c>
      <c r="R23" s="112" t="s">
        <v>197</v>
      </c>
      <c r="S23" s="112">
        <f>[19]Janeiro!$E$22</f>
        <v>68.541666666666671</v>
      </c>
      <c r="T23" s="112">
        <f>[19]Janeiro!$E$23</f>
        <v>71</v>
      </c>
      <c r="U23" s="112">
        <f>[19]Janeiro!$E$24</f>
        <v>79.434782608695656</v>
      </c>
      <c r="V23" s="112">
        <f>[19]Janeiro!$E$25</f>
        <v>73.434782608695656</v>
      </c>
      <c r="W23" s="112">
        <f>[19]Janeiro!$E$26</f>
        <v>66.666666666666671</v>
      </c>
      <c r="X23" s="112">
        <f>[19]Janeiro!$E$27</f>
        <v>70.083333333333329</v>
      </c>
      <c r="Y23" s="112">
        <f>[19]Janeiro!$E$28</f>
        <v>69.875</v>
      </c>
      <c r="Z23" s="112">
        <f>[19]Janeiro!$E$29</f>
        <v>68.75</v>
      </c>
      <c r="AA23" s="112">
        <f>[19]Janeiro!$E$30</f>
        <v>77.208333333333329</v>
      </c>
      <c r="AB23" s="112">
        <f>[19]Janeiro!$E$31</f>
        <v>84.125</v>
      </c>
      <c r="AC23" s="112">
        <f>[19]Janeiro!$E$32</f>
        <v>83.708333333333329</v>
      </c>
      <c r="AD23" s="112">
        <f>[19]Janeiro!$E$33</f>
        <v>77.916666666666671</v>
      </c>
      <c r="AE23" s="112">
        <f>[19]Janeiro!$E$34</f>
        <v>75.333333333333329</v>
      </c>
      <c r="AF23" s="112">
        <f>[19]Janeiro!$E$35</f>
        <v>71.375</v>
      </c>
      <c r="AG23" s="117">
        <f t="shared" si="1"/>
        <v>68.346859903381656</v>
      </c>
      <c r="AH23" s="12" t="s">
        <v>35</v>
      </c>
      <c r="AK23" t="s">
        <v>35</v>
      </c>
    </row>
    <row r="24" spans="1:37" x14ac:dyDescent="0.2">
      <c r="A24" s="48" t="s">
        <v>150</v>
      </c>
      <c r="B24" s="112">
        <f>[20]Janeiro!$E$5</f>
        <v>58.875</v>
      </c>
      <c r="C24" s="112">
        <f>[20]Janeiro!$E$6</f>
        <v>79.416666666666671</v>
      </c>
      <c r="D24" s="112">
        <f>[20]Janeiro!$E$7</f>
        <v>87.125</v>
      </c>
      <c r="E24" s="112">
        <f>[20]Janeiro!$E$8</f>
        <v>73.791666666666671</v>
      </c>
      <c r="F24" s="112">
        <f>[20]Janeiro!$E$9</f>
        <v>58.083333333333336</v>
      </c>
      <c r="G24" s="112">
        <f>[20]Janeiro!$E$10</f>
        <v>47.083333333333336</v>
      </c>
      <c r="H24" s="112">
        <f>[20]Janeiro!$E$11</f>
        <v>53.291666666666664</v>
      </c>
      <c r="I24" s="112">
        <f>[20]Janeiro!$E$12</f>
        <v>50.291666666666664</v>
      </c>
      <c r="J24" s="112">
        <f>[20]Janeiro!$E$13</f>
        <v>55.166666666666664</v>
      </c>
      <c r="K24" s="112">
        <f>[20]Janeiro!$E$14</f>
        <v>61.166666666666664</v>
      </c>
      <c r="L24" s="112">
        <f>[20]Janeiro!$E$15</f>
        <v>65.125</v>
      </c>
      <c r="M24" s="112">
        <f>[20]Janeiro!$E$16</f>
        <v>45.208333333333336</v>
      </c>
      <c r="N24" s="112">
        <f>[20]Janeiro!$E$17</f>
        <v>62.25</v>
      </c>
      <c r="O24" s="112">
        <f>[20]Janeiro!$E$18</f>
        <v>78.708333333333329</v>
      </c>
      <c r="P24" s="112">
        <f>[20]Janeiro!$E$19</f>
        <v>71.375</v>
      </c>
      <c r="Q24" s="112">
        <f>[20]Janeiro!$E$20</f>
        <v>68.75</v>
      </c>
      <c r="R24" s="112">
        <f>[20]Janeiro!$E$21</f>
        <v>67.541666666666671</v>
      </c>
      <c r="S24" s="112">
        <f>[20]Janeiro!$E$22</f>
        <v>84.208333333333329</v>
      </c>
      <c r="T24" s="112">
        <f>[20]Janeiro!$E$23</f>
        <v>85.375</v>
      </c>
      <c r="U24" s="112">
        <f>[20]Janeiro!$E$24</f>
        <v>87.958333333333329</v>
      </c>
      <c r="V24" s="112">
        <f>[20]Janeiro!$E$25</f>
        <v>80.956521739130437</v>
      </c>
      <c r="W24" s="112">
        <f>[20]Janeiro!$E$26</f>
        <v>79.833333333333329</v>
      </c>
      <c r="X24" s="112">
        <f>[20]Janeiro!$E$27</f>
        <v>87.791666666666671</v>
      </c>
      <c r="Y24" s="112">
        <f>[20]Janeiro!$E$28</f>
        <v>78.583333333333329</v>
      </c>
      <c r="Z24" s="112">
        <f>[20]Janeiro!$E$29</f>
        <v>65.166666666666671</v>
      </c>
      <c r="AA24" s="112">
        <f>[20]Janeiro!$E$30</f>
        <v>79.347826086956516</v>
      </c>
      <c r="AB24" s="112">
        <f>[20]Janeiro!$E$31</f>
        <v>88.875</v>
      </c>
      <c r="AC24" s="112">
        <f>[20]Janeiro!$E$32</f>
        <v>91.791666666666671</v>
      </c>
      <c r="AD24" s="112">
        <f>[20]Janeiro!$E$33</f>
        <v>79.25</v>
      </c>
      <c r="AE24" s="112">
        <f>[20]Janeiro!$E$34</f>
        <v>75.458333333333329</v>
      </c>
      <c r="AF24" s="112">
        <f>[20]Janeiro!$E$35</f>
        <v>86.416666666666671</v>
      </c>
      <c r="AG24" s="117">
        <f t="shared" si="1"/>
        <v>72.072989714819997</v>
      </c>
      <c r="AJ24" t="s">
        <v>35</v>
      </c>
      <c r="AK24" t="s">
        <v>35</v>
      </c>
    </row>
    <row r="25" spans="1:37" x14ac:dyDescent="0.2">
      <c r="A25" s="48" t="s">
        <v>8</v>
      </c>
      <c r="B25" s="112">
        <f>[21]Janeiro!$E$5</f>
        <v>65.666666666666671</v>
      </c>
      <c r="C25" s="112">
        <f>[21]Janeiro!$E$6</f>
        <v>76.849999999999994</v>
      </c>
      <c r="D25" s="112">
        <f>[21]Janeiro!$E$7</f>
        <v>67.529411764705884</v>
      </c>
      <c r="E25" s="112">
        <f>[21]Janeiro!$E$8</f>
        <v>58.916666666666664</v>
      </c>
      <c r="F25" s="112">
        <f>[21]Janeiro!$E$9</f>
        <v>44.25</v>
      </c>
      <c r="G25" s="112">
        <f>[21]Janeiro!$E$10</f>
        <v>47.791666666666664</v>
      </c>
      <c r="H25" s="112">
        <f>[21]Janeiro!$E$11</f>
        <v>46.708333333333336</v>
      </c>
      <c r="I25" s="112">
        <f>[21]Janeiro!$E$12</f>
        <v>45.666666666666664</v>
      </c>
      <c r="J25" s="112">
        <f>[21]Janeiro!$E$13</f>
        <v>55.5</v>
      </c>
      <c r="K25" s="112">
        <f>[21]Janeiro!$E$14</f>
        <v>64.208333333333329</v>
      </c>
      <c r="L25" s="112">
        <f>[21]Janeiro!$E$15</f>
        <v>62.708333333333336</v>
      </c>
      <c r="M25" s="112">
        <f>[21]Janeiro!$E$16</f>
        <v>54.583333333333336</v>
      </c>
      <c r="N25" s="112">
        <f>[21]Janeiro!$E$17</f>
        <v>60.583333333333336</v>
      </c>
      <c r="O25" s="112">
        <f>[21]Janeiro!$E$18</f>
        <v>57.916666666666664</v>
      </c>
      <c r="P25" s="112">
        <f>[21]Janeiro!$E$19</f>
        <v>64.681818181818187</v>
      </c>
      <c r="Q25" s="112">
        <f>[21]Janeiro!$E$20</f>
        <v>61.041666666666664</v>
      </c>
      <c r="R25" s="112">
        <f>[21]Janeiro!$E$21</f>
        <v>63.625</v>
      </c>
      <c r="S25" s="112">
        <f>[21]Janeiro!$E$22</f>
        <v>68.368421052631575</v>
      </c>
      <c r="T25" s="112">
        <f>[21]Janeiro!$E$23</f>
        <v>68.555555555555557</v>
      </c>
      <c r="U25" s="112">
        <f>[21]Janeiro!$E$24</f>
        <v>71</v>
      </c>
      <c r="V25" s="112">
        <f>[21]Janeiro!$E$25</f>
        <v>70.5625</v>
      </c>
      <c r="W25" s="112">
        <f>[21]Janeiro!$E$26</f>
        <v>68.681818181818187</v>
      </c>
      <c r="X25" s="112">
        <f>[21]Janeiro!$E$27</f>
        <v>76.05263157894737</v>
      </c>
      <c r="Y25" s="112">
        <f>[21]Janeiro!$E$28</f>
        <v>66.461538461538467</v>
      </c>
      <c r="Z25" s="112">
        <f>[21]Janeiro!$E$29</f>
        <v>67.349999999999994</v>
      </c>
      <c r="AA25" s="112">
        <f>[21]Janeiro!$E$30</f>
        <v>71.75</v>
      </c>
      <c r="AB25" s="112">
        <f>[21]Janeiro!$E$31</f>
        <v>77.8</v>
      </c>
      <c r="AC25" s="112">
        <f>[21]Janeiro!$E$32</f>
        <v>73.666666666666671</v>
      </c>
      <c r="AD25" s="112">
        <f>[21]Janeiro!$E$33</f>
        <v>72.235294117647058</v>
      </c>
      <c r="AE25" s="112">
        <f>[21]Janeiro!$E$34</f>
        <v>83.166666666666671</v>
      </c>
      <c r="AF25" s="112">
        <f>[21]Janeiro!$E$35</f>
        <v>71.588235294117652</v>
      </c>
      <c r="AG25" s="117">
        <f t="shared" si="1"/>
        <v>64.692491102863883</v>
      </c>
    </row>
    <row r="26" spans="1:37" x14ac:dyDescent="0.2">
      <c r="A26" s="48" t="s">
        <v>9</v>
      </c>
      <c r="B26" s="112">
        <f>[22]Janeiro!$E$5</f>
        <v>59.333333333333336</v>
      </c>
      <c r="C26" s="112">
        <f>[22]Janeiro!$E$6</f>
        <v>77.875</v>
      </c>
      <c r="D26" s="112">
        <f>[22]Janeiro!$E$7</f>
        <v>80.041666666666671</v>
      </c>
      <c r="E26" s="112">
        <f>[22]Janeiro!$E$8</f>
        <v>62.958333333333336</v>
      </c>
      <c r="F26" s="112">
        <f>[22]Janeiro!$E$9</f>
        <v>44.541666666666664</v>
      </c>
      <c r="G26" s="112">
        <f>[22]Janeiro!$E$10</f>
        <v>37.125</v>
      </c>
      <c r="H26" s="112">
        <f>[22]Janeiro!$E$11</f>
        <v>39.625</v>
      </c>
      <c r="I26" s="112">
        <f>[22]Janeiro!$E$12</f>
        <v>40.375</v>
      </c>
      <c r="J26" s="112">
        <f>[22]Janeiro!$E$13</f>
        <v>50.125</v>
      </c>
      <c r="K26" s="112">
        <f>[22]Janeiro!$E$14</f>
        <v>55</v>
      </c>
      <c r="L26" s="112">
        <f>[22]Janeiro!$E$15</f>
        <v>58.708333333333336</v>
      </c>
      <c r="M26" s="112">
        <f>[22]Janeiro!$E$16</f>
        <v>53.291666666666664</v>
      </c>
      <c r="N26" s="112">
        <f>[22]Janeiro!$E$17</f>
        <v>58.291666666666664</v>
      </c>
      <c r="O26" s="112">
        <f>[22]Janeiro!$E$18</f>
        <v>58.666666666666664</v>
      </c>
      <c r="P26" s="112">
        <f>[22]Janeiro!$E$19</f>
        <v>51.916666666666664</v>
      </c>
      <c r="Q26" s="112">
        <f>[22]Janeiro!$E$20</f>
        <v>50.708333333333336</v>
      </c>
      <c r="R26" s="112">
        <f>[22]Janeiro!$E$21</f>
        <v>71.083333333333329</v>
      </c>
      <c r="S26" s="112">
        <f>[22]Janeiro!$E$22</f>
        <v>84.458333333333329</v>
      </c>
      <c r="T26" s="112">
        <f>[22]Janeiro!$E$23</f>
        <v>78.291666666666671</v>
      </c>
      <c r="U26" s="112">
        <f>[22]Janeiro!$E$24</f>
        <v>83.916666666666671</v>
      </c>
      <c r="V26" s="112">
        <f>[22]Janeiro!$E$25</f>
        <v>78.041666666666671</v>
      </c>
      <c r="W26" s="112">
        <f>[22]Janeiro!$E$26</f>
        <v>67.958333333333329</v>
      </c>
      <c r="X26" s="112">
        <f>[22]Janeiro!$E$27</f>
        <v>73.375</v>
      </c>
      <c r="Y26" s="112">
        <f>[22]Janeiro!$E$28</f>
        <v>72.708333333333329</v>
      </c>
      <c r="Z26" s="112">
        <f>[22]Janeiro!$E$29</f>
        <v>57.958333333333336</v>
      </c>
      <c r="AA26" s="112">
        <f>[22]Janeiro!$E$30</f>
        <v>74.625</v>
      </c>
      <c r="AB26" s="112">
        <f>[22]Janeiro!$E$31</f>
        <v>75.625</v>
      </c>
      <c r="AC26" s="112">
        <f>[22]Janeiro!$E$32</f>
        <v>85.291666666666671</v>
      </c>
      <c r="AD26" s="112">
        <f>[22]Janeiro!$E$33</f>
        <v>74.583333333333329</v>
      </c>
      <c r="AE26" s="112">
        <f>[22]Janeiro!$E$34</f>
        <v>70.125</v>
      </c>
      <c r="AF26" s="112">
        <f>[22]Janeiro!$E$35</f>
        <v>74.75</v>
      </c>
      <c r="AG26" s="117">
        <f t="shared" si="1"/>
        <v>64.560483870967744</v>
      </c>
      <c r="AJ26" t="s">
        <v>35</v>
      </c>
    </row>
    <row r="27" spans="1:37" x14ac:dyDescent="0.2">
      <c r="A27" s="48" t="s">
        <v>32</v>
      </c>
      <c r="B27" s="112">
        <f>[23]Janeiro!$E$5</f>
        <v>56.75</v>
      </c>
      <c r="C27" s="112">
        <f>[23]Janeiro!$E$6</f>
        <v>65.375</v>
      </c>
      <c r="D27" s="112">
        <f>[23]Janeiro!$E$7</f>
        <v>62.470588235294116</v>
      </c>
      <c r="E27" s="112">
        <f>[23]Janeiro!$E$8</f>
        <v>61.588235294117645</v>
      </c>
      <c r="F27" s="112">
        <f>[23]Janeiro!$E$9</f>
        <v>48.277777777777779</v>
      </c>
      <c r="G27" s="112">
        <f>[23]Janeiro!$E$10</f>
        <v>50.333333333333336</v>
      </c>
      <c r="H27" s="112">
        <f>[23]Janeiro!$E$11</f>
        <v>48.5</v>
      </c>
      <c r="I27" s="112">
        <f>[23]Janeiro!$E$12</f>
        <v>53.291666666666664</v>
      </c>
      <c r="J27" s="112">
        <f>[23]Janeiro!$E$13</f>
        <v>53.458333333333336</v>
      </c>
      <c r="K27" s="112">
        <f>[23]Janeiro!$E$14</f>
        <v>65.291666666666671</v>
      </c>
      <c r="L27" s="112">
        <f>[23]Janeiro!$E$15</f>
        <v>56.4</v>
      </c>
      <c r="M27" s="112">
        <f>[23]Janeiro!$E$16</f>
        <v>48.272727272727273</v>
      </c>
      <c r="N27" s="112">
        <f>[23]Janeiro!$E$17</f>
        <v>53.75</v>
      </c>
      <c r="O27" s="112">
        <f>[23]Janeiro!$E$18</f>
        <v>58.875</v>
      </c>
      <c r="P27" s="112">
        <f>[23]Janeiro!$E$19</f>
        <v>61.5</v>
      </c>
      <c r="Q27" s="112">
        <f>[23]Janeiro!$E$20</f>
        <v>54.916666666666664</v>
      </c>
      <c r="R27" s="112">
        <f>[23]Janeiro!$E$21</f>
        <v>54.791666666666664</v>
      </c>
      <c r="S27" s="112">
        <f>[23]Janeiro!$E$22</f>
        <v>63.545454545454547</v>
      </c>
      <c r="T27" s="112">
        <f>[23]Janeiro!$E$23</f>
        <v>61.416666666666664</v>
      </c>
      <c r="U27" s="112">
        <f>[23]Janeiro!$E$24</f>
        <v>66</v>
      </c>
      <c r="V27" s="112">
        <f>[23]Janeiro!$E$25</f>
        <v>69.615384615384613</v>
      </c>
      <c r="W27" s="112">
        <f>[23]Janeiro!$E$26</f>
        <v>72.375</v>
      </c>
      <c r="X27" s="112">
        <f>[23]Janeiro!$E$27</f>
        <v>64.333333333333329</v>
      </c>
      <c r="Y27" s="112">
        <f>[23]Janeiro!$E$28</f>
        <v>48.666666666666664</v>
      </c>
      <c r="Z27" s="112">
        <f>[23]Janeiro!$E$29</f>
        <v>55.789473684210527</v>
      </c>
      <c r="AA27" s="112">
        <f>[23]Janeiro!$E$30</f>
        <v>60.45</v>
      </c>
      <c r="AB27" s="112">
        <f>[23]Janeiro!$E$31</f>
        <v>66.083333333333329</v>
      </c>
      <c r="AC27" s="112">
        <f>[23]Janeiro!$E$32</f>
        <v>69.958333333333329</v>
      </c>
      <c r="AD27" s="112">
        <f>[23]Janeiro!$E$33</f>
        <v>72.7</v>
      </c>
      <c r="AE27" s="112">
        <f>[23]Janeiro!$E$34</f>
        <v>62.3125</v>
      </c>
      <c r="AF27" s="112">
        <f>[23]Janeiro!$E$35</f>
        <v>65</v>
      </c>
      <c r="AG27" s="117">
        <f t="shared" si="1"/>
        <v>59.744800261020416</v>
      </c>
      <c r="AK27" t="s">
        <v>35</v>
      </c>
    </row>
    <row r="28" spans="1:37" x14ac:dyDescent="0.2">
      <c r="A28" s="48" t="s">
        <v>10</v>
      </c>
      <c r="B28" s="112">
        <f>[24]Janeiro!$E$5</f>
        <v>59.25</v>
      </c>
      <c r="C28" s="112">
        <f>[24]Janeiro!$E$6</f>
        <v>74.125</v>
      </c>
      <c r="D28" s="112">
        <f>[24]Janeiro!$E$7</f>
        <v>79.666666666666671</v>
      </c>
      <c r="E28" s="112">
        <f>[24]Janeiro!$E$8</f>
        <v>67.25</v>
      </c>
      <c r="F28" s="112">
        <f>[24]Janeiro!$E$9</f>
        <v>50.5</v>
      </c>
      <c r="G28" s="112">
        <f>[24]Janeiro!$E$10</f>
        <v>48.75</v>
      </c>
      <c r="H28" s="112">
        <f>[24]Janeiro!$E$11</f>
        <v>49</v>
      </c>
      <c r="I28" s="112">
        <f>[24]Janeiro!$E$12</f>
        <v>43.833333333333336</v>
      </c>
      <c r="J28" s="112">
        <f>[24]Janeiro!$E$13</f>
        <v>51.375</v>
      </c>
      <c r="K28" s="112">
        <f>[24]Janeiro!$E$14</f>
        <v>58.75</v>
      </c>
      <c r="L28" s="112">
        <f>[24]Janeiro!$E$15</f>
        <v>58.541666666666664</v>
      </c>
      <c r="M28" s="112">
        <f>[24]Janeiro!$E$16</f>
        <v>50.5</v>
      </c>
      <c r="N28" s="112">
        <f>[24]Janeiro!$E$17</f>
        <v>58.333333333333336</v>
      </c>
      <c r="O28" s="112">
        <f>[24]Janeiro!$E$18</f>
        <v>62.125</v>
      </c>
      <c r="P28" s="112">
        <f>[24]Janeiro!$E$19</f>
        <v>60.958333333333336</v>
      </c>
      <c r="Q28" s="112">
        <f>[24]Janeiro!$E$20</f>
        <v>58.166666666666664</v>
      </c>
      <c r="R28" s="112">
        <f>[24]Janeiro!$E$21</f>
        <v>58.875</v>
      </c>
      <c r="S28" s="112">
        <f>[24]Janeiro!$E$22</f>
        <v>71.666666666666671</v>
      </c>
      <c r="T28" s="112">
        <f>[24]Janeiro!$E$23</f>
        <v>75.041666666666671</v>
      </c>
      <c r="U28" s="112">
        <f>[24]Janeiro!$E$24</f>
        <v>85.75</v>
      </c>
      <c r="V28" s="112">
        <f>[24]Janeiro!$E$25</f>
        <v>80.166666666666671</v>
      </c>
      <c r="W28" s="112">
        <f>[24]Janeiro!$E$26</f>
        <v>72.708333333333329</v>
      </c>
      <c r="X28" s="112">
        <f>[24]Janeiro!$E$27</f>
        <v>76.25</v>
      </c>
      <c r="Y28" s="112">
        <f>[24]Janeiro!$E$28</f>
        <v>74.125</v>
      </c>
      <c r="Z28" s="112">
        <f>[24]Janeiro!$E$29</f>
        <v>68.541666666666671</v>
      </c>
      <c r="AA28" s="112">
        <f>[24]Janeiro!$E$30</f>
        <v>86.458333333333329</v>
      </c>
      <c r="AB28" s="112">
        <f>[24]Janeiro!$E$31</f>
        <v>89.375</v>
      </c>
      <c r="AC28" s="112">
        <f>[24]Janeiro!$E$32</f>
        <v>89.75</v>
      </c>
      <c r="AD28" s="112">
        <f>[24]Janeiro!$E$33</f>
        <v>77.958333333333329</v>
      </c>
      <c r="AE28" s="112">
        <f>[24]Janeiro!$E$34</f>
        <v>77.041666666666671</v>
      </c>
      <c r="AF28" s="112">
        <f>[24]Janeiro!$E$35</f>
        <v>80.625</v>
      </c>
      <c r="AG28" s="117">
        <f t="shared" si="1"/>
        <v>67.59543010752688</v>
      </c>
      <c r="AJ28" t="s">
        <v>35</v>
      </c>
      <c r="AK28" t="s">
        <v>35</v>
      </c>
    </row>
    <row r="29" spans="1:37" x14ac:dyDescent="0.2">
      <c r="A29" s="48" t="s">
        <v>151</v>
      </c>
      <c r="B29" s="112">
        <f>[25]Janeiro!$E$5</f>
        <v>63</v>
      </c>
      <c r="C29" s="112">
        <f>[25]Janeiro!$E$6</f>
        <v>80.666666666666671</v>
      </c>
      <c r="D29" s="112">
        <f>[25]Janeiro!$E$7</f>
        <v>76.416666666666671</v>
      </c>
      <c r="E29" s="112">
        <f>[25]Janeiro!$E$8</f>
        <v>69</v>
      </c>
      <c r="F29" s="112">
        <f>[25]Janeiro!$E$9</f>
        <v>47.583333333333336</v>
      </c>
      <c r="G29" s="112">
        <f>[25]Janeiro!$E$10</f>
        <v>45.708333333333336</v>
      </c>
      <c r="H29" s="112">
        <f>[25]Janeiro!$E$11</f>
        <v>48.5</v>
      </c>
      <c r="I29" s="112">
        <f>[25]Janeiro!$E$12</f>
        <v>43.583333333333336</v>
      </c>
      <c r="J29" s="112">
        <f>[25]Janeiro!$E$13</f>
        <v>48.083333333333336</v>
      </c>
      <c r="K29" s="112">
        <f>[25]Janeiro!$E$14</f>
        <v>55.958333333333336</v>
      </c>
      <c r="L29" s="112">
        <f>[25]Janeiro!$E$15</f>
        <v>54.791666666666664</v>
      </c>
      <c r="M29" s="112">
        <f>[25]Janeiro!$E$16</f>
        <v>45.125</v>
      </c>
      <c r="N29" s="112">
        <f>[25]Janeiro!$E$17</f>
        <v>58.75</v>
      </c>
      <c r="O29" s="112">
        <f>[25]Janeiro!$E$18</f>
        <v>69</v>
      </c>
      <c r="P29" s="112">
        <f>[25]Janeiro!$E$19</f>
        <v>68.833333333333329</v>
      </c>
      <c r="Q29" s="112">
        <f>[25]Janeiro!$E$20</f>
        <v>66.75</v>
      </c>
      <c r="R29" s="112">
        <f>[25]Janeiro!$E$21</f>
        <v>63.833333333333336</v>
      </c>
      <c r="S29" s="112">
        <f>[25]Janeiro!$E$22</f>
        <v>81.041666666666671</v>
      </c>
      <c r="T29" s="112">
        <f>[25]Janeiro!$E$23</f>
        <v>84.708333333333329</v>
      </c>
      <c r="U29" s="112">
        <f>[25]Janeiro!$E$24</f>
        <v>86.541666666666671</v>
      </c>
      <c r="V29" s="112">
        <f>[25]Janeiro!$E$25</f>
        <v>79.166666666666671</v>
      </c>
      <c r="W29" s="112">
        <f>[25]Janeiro!$E$26</f>
        <v>76.25</v>
      </c>
      <c r="X29" s="112">
        <f>[25]Janeiro!$E$27</f>
        <v>82.041666666666671</v>
      </c>
      <c r="Y29" s="112">
        <f>[25]Janeiro!$E$28</f>
        <v>78.75</v>
      </c>
      <c r="Z29" s="112">
        <f>[25]Janeiro!$E$29</f>
        <v>69.791666666666671</v>
      </c>
      <c r="AA29" s="112">
        <f>[25]Janeiro!$E$30</f>
        <v>85.541666666666671</v>
      </c>
      <c r="AB29" s="112">
        <f>[25]Janeiro!$E$31</f>
        <v>89.208333333333329</v>
      </c>
      <c r="AC29" s="112">
        <f>[25]Janeiro!$E$32</f>
        <v>90.333333333333329</v>
      </c>
      <c r="AD29" s="112">
        <f>[25]Janeiro!$E$33</f>
        <v>76.708333333333329</v>
      </c>
      <c r="AE29" s="112">
        <f>[25]Janeiro!$E$34</f>
        <v>78.25</v>
      </c>
      <c r="AF29" s="112">
        <f>[25]Janeiro!$E$35</f>
        <v>80.666666666666671</v>
      </c>
      <c r="AG29" s="117">
        <f t="shared" si="1"/>
        <v>69.180107526881727</v>
      </c>
      <c r="AH29" s="12" t="s">
        <v>35</v>
      </c>
      <c r="AJ29" t="s">
        <v>35</v>
      </c>
    </row>
    <row r="30" spans="1:37" x14ac:dyDescent="0.2">
      <c r="A30" s="48" t="s">
        <v>11</v>
      </c>
      <c r="B30" s="112">
        <f>[26]Janeiro!$E$5</f>
        <v>68.583333333333329</v>
      </c>
      <c r="C30" s="112">
        <f>[26]Janeiro!$E$6</f>
        <v>85.166666666666671</v>
      </c>
      <c r="D30" s="112">
        <f>[26]Janeiro!$E$7</f>
        <v>81.083333333333329</v>
      </c>
      <c r="E30" s="112">
        <f>[26]Janeiro!$E$8</f>
        <v>74.875</v>
      </c>
      <c r="F30" s="112">
        <f>[26]Janeiro!$E$9</f>
        <v>63.875</v>
      </c>
      <c r="G30" s="112">
        <f>[26]Janeiro!$E$10</f>
        <v>65.5</v>
      </c>
      <c r="H30" s="112">
        <f>[26]Janeiro!$E$11</f>
        <v>66.208333333333329</v>
      </c>
      <c r="I30" s="112">
        <f>[26]Janeiro!$E$12</f>
        <v>65.541666666666671</v>
      </c>
      <c r="J30" s="112">
        <f>[26]Janeiro!$E$13</f>
        <v>69.375</v>
      </c>
      <c r="K30" s="112">
        <f>[26]Janeiro!$E$14</f>
        <v>70.541666666666671</v>
      </c>
      <c r="L30" s="112">
        <f>[26]Janeiro!$E$15</f>
        <v>66.416666666666671</v>
      </c>
      <c r="M30" s="112">
        <f>[26]Janeiro!$E$16</f>
        <v>58.375</v>
      </c>
      <c r="N30" s="112">
        <f>[26]Janeiro!$E$17</f>
        <v>70.958333333333329</v>
      </c>
      <c r="O30" s="112">
        <f>[26]Janeiro!$E$18</f>
        <v>74.5</v>
      </c>
      <c r="P30" s="112">
        <f>[26]Janeiro!$E$19</f>
        <v>74.458333333333329</v>
      </c>
      <c r="Q30" s="112">
        <f>[26]Janeiro!$E$20</f>
        <v>72.166666666666671</v>
      </c>
      <c r="R30" s="112">
        <f>[26]Janeiro!$E$21</f>
        <v>71.833333333333329</v>
      </c>
      <c r="S30" s="112">
        <f>[26]Janeiro!$E$22</f>
        <v>80.583333333333329</v>
      </c>
      <c r="T30" s="112">
        <f>[26]Janeiro!$E$23</f>
        <v>82.75</v>
      </c>
      <c r="U30" s="112">
        <f>[26]Janeiro!$E$24</f>
        <v>80</v>
      </c>
      <c r="V30" s="112">
        <f>[26]Janeiro!$E$25</f>
        <v>77.5</v>
      </c>
      <c r="W30" s="112">
        <f>[26]Janeiro!$E$26</f>
        <v>77.041666666666671</v>
      </c>
      <c r="X30" s="112">
        <f>[26]Janeiro!$E$27</f>
        <v>84.291666666666671</v>
      </c>
      <c r="Y30" s="112">
        <f>[26]Janeiro!$E$28</f>
        <v>78.666666666666671</v>
      </c>
      <c r="Z30" s="112">
        <f>[26]Janeiro!$E$29</f>
        <v>70.625</v>
      </c>
      <c r="AA30" s="112">
        <f>[26]Janeiro!$E$30</f>
        <v>75.083333333333329</v>
      </c>
      <c r="AB30" s="112">
        <f>[26]Janeiro!$E$31</f>
        <v>80.583333333333329</v>
      </c>
      <c r="AC30" s="112">
        <f>[26]Janeiro!$E$32</f>
        <v>85.083333333333329</v>
      </c>
      <c r="AD30" s="112">
        <f>[26]Janeiro!$E$33</f>
        <v>79.083333333333329</v>
      </c>
      <c r="AE30" s="112">
        <f>[26]Janeiro!$E$34</f>
        <v>74</v>
      </c>
      <c r="AF30" s="112">
        <f>[26]Janeiro!$E$35</f>
        <v>76.958333333333329</v>
      </c>
      <c r="AG30" s="117">
        <f t="shared" si="1"/>
        <v>74.248655913978496</v>
      </c>
      <c r="AK30" t="s">
        <v>35</v>
      </c>
    </row>
    <row r="31" spans="1:37" s="5" customFormat="1" x14ac:dyDescent="0.2">
      <c r="A31" s="48" t="s">
        <v>12</v>
      </c>
      <c r="B31" s="112">
        <f>[27]Janeiro!$E$5</f>
        <v>65.130434782608702</v>
      </c>
      <c r="C31" s="112">
        <f>[27]Janeiro!$E$6</f>
        <v>74</v>
      </c>
      <c r="D31" s="112">
        <f>[27]Janeiro!$E$7</f>
        <v>78.086956521739125</v>
      </c>
      <c r="E31" s="112">
        <f>[27]Janeiro!$E$8</f>
        <v>74.476190476190482</v>
      </c>
      <c r="F31" s="112">
        <f>[27]Janeiro!$E$9</f>
        <v>66.571428571428569</v>
      </c>
      <c r="G31" s="112">
        <f>[27]Janeiro!$E$10</f>
        <v>64.409090909090907</v>
      </c>
      <c r="H31" s="112">
        <f>[27]Janeiro!$E$11</f>
        <v>71.391304347826093</v>
      </c>
      <c r="I31" s="112">
        <f>[27]Janeiro!$E$12</f>
        <v>65.19047619047619</v>
      </c>
      <c r="J31" s="112">
        <f>[27]Janeiro!$E$13</f>
        <v>68.7</v>
      </c>
      <c r="K31" s="112">
        <f>[27]Janeiro!$E$14</f>
        <v>70.047619047619051</v>
      </c>
      <c r="L31" s="112">
        <f>[27]Janeiro!$E$15</f>
        <v>71.36363636363636</v>
      </c>
      <c r="M31" s="112">
        <f>[27]Janeiro!$E$16</f>
        <v>66.545454545454547</v>
      </c>
      <c r="N31" s="112">
        <f>[27]Janeiro!$E$17</f>
        <v>65.666666666666671</v>
      </c>
      <c r="O31" s="112">
        <f>[27]Janeiro!$E$18</f>
        <v>66.545454545454547</v>
      </c>
      <c r="P31" s="112">
        <f>[27]Janeiro!$E$19</f>
        <v>71.260869565217391</v>
      </c>
      <c r="Q31" s="112">
        <f>[27]Janeiro!$E$20</f>
        <v>63.428571428571431</v>
      </c>
      <c r="R31" s="112">
        <f>[27]Janeiro!$E$21</f>
        <v>60.18181818181818</v>
      </c>
      <c r="S31" s="112">
        <f>[27]Janeiro!$E$22</f>
        <v>72.652173913043484</v>
      </c>
      <c r="T31" s="112">
        <f>[27]Janeiro!$E$23</f>
        <v>76.38095238095238</v>
      </c>
      <c r="U31" s="112">
        <f>[27]Janeiro!$E$24</f>
        <v>74.95</v>
      </c>
      <c r="V31" s="112">
        <f>[27]Janeiro!$E$25</f>
        <v>76.727272727272734</v>
      </c>
      <c r="W31" s="112">
        <f>[27]Janeiro!$E$26</f>
        <v>79.130434782608702</v>
      </c>
      <c r="X31" s="112">
        <f>[27]Janeiro!$E$27</f>
        <v>76.125</v>
      </c>
      <c r="Y31" s="112">
        <f>[27]Janeiro!$E$28</f>
        <v>67.476190476190482</v>
      </c>
      <c r="Z31" s="112">
        <f>[27]Janeiro!$E$29</f>
        <v>69.826086956521735</v>
      </c>
      <c r="AA31" s="112">
        <f>[27]Janeiro!$E$30</f>
        <v>64.272727272727266</v>
      </c>
      <c r="AB31" s="112">
        <f>[27]Janeiro!$E$31</f>
        <v>68.13636363636364</v>
      </c>
      <c r="AC31" s="112">
        <f>[27]Janeiro!$E$32</f>
        <v>63.857142857142854</v>
      </c>
      <c r="AD31" s="112">
        <f>[27]Janeiro!$E$33</f>
        <v>73.695652173913047</v>
      </c>
      <c r="AE31" s="112">
        <f>[27]Janeiro!$E$34</f>
        <v>83.454545454545453</v>
      </c>
      <c r="AF31" s="112">
        <f>[27]Janeiro!$E$35</f>
        <v>75.86363636363636</v>
      </c>
      <c r="AG31" s="117">
        <f t="shared" si="1"/>
        <v>70.501424230281188</v>
      </c>
    </row>
    <row r="32" spans="1:37" x14ac:dyDescent="0.2">
      <c r="A32" s="48" t="s">
        <v>13</v>
      </c>
      <c r="B32" s="112">
        <f>[28]Janeiro!$E$5</f>
        <v>68.75</v>
      </c>
      <c r="C32" s="112">
        <f>[28]Janeiro!$E$6</f>
        <v>79.083333333333329</v>
      </c>
      <c r="D32" s="112">
        <f>[28]Janeiro!$E$7</f>
        <v>78.291666666666671</v>
      </c>
      <c r="E32" s="112">
        <f>[28]Janeiro!$E$8</f>
        <v>83.5</v>
      </c>
      <c r="F32" s="112">
        <f>[28]Janeiro!$E$9</f>
        <v>85.625</v>
      </c>
      <c r="G32" s="112">
        <f>[28]Janeiro!$E$10</f>
        <v>81.625</v>
      </c>
      <c r="H32" s="112">
        <f>[28]Janeiro!$E$11</f>
        <v>82</v>
      </c>
      <c r="I32" s="112">
        <f>[28]Janeiro!$E$12</f>
        <v>76.833333333333329</v>
      </c>
      <c r="J32" s="112">
        <f>[28]Janeiro!$E$13</f>
        <v>75.666666666666671</v>
      </c>
      <c r="K32" s="112">
        <f>[28]Janeiro!$E$14</f>
        <v>71.208333333333329</v>
      </c>
      <c r="L32" s="112">
        <f>[28]Janeiro!$E$15</f>
        <v>73.916666666666671</v>
      </c>
      <c r="M32" s="112">
        <f>[28]Janeiro!$E$16</f>
        <v>76.25</v>
      </c>
      <c r="N32" s="112">
        <f>[28]Janeiro!$E$17</f>
        <v>78.625</v>
      </c>
      <c r="O32" s="112">
        <f>[28]Janeiro!$E$18</f>
        <v>75.666666666666671</v>
      </c>
      <c r="P32" s="112">
        <f>[28]Janeiro!$E$19</f>
        <v>71.166666666666671</v>
      </c>
      <c r="Q32" s="112">
        <f>[28]Janeiro!$E$20</f>
        <v>70.208333333333329</v>
      </c>
      <c r="R32" s="112">
        <f>[28]Janeiro!$E$21</f>
        <v>73.5</v>
      </c>
      <c r="S32" s="112">
        <f>[28]Janeiro!$E$22</f>
        <v>73.291666666666671</v>
      </c>
      <c r="T32" s="112">
        <f>[28]Janeiro!$E$23</f>
        <v>81.333333333333329</v>
      </c>
      <c r="U32" s="112">
        <f>[28]Janeiro!$E$24</f>
        <v>87.208333333333329</v>
      </c>
      <c r="V32" s="112">
        <f>[28]Janeiro!$E$25</f>
        <v>82.583333333333329</v>
      </c>
      <c r="W32" s="112">
        <f>[28]Janeiro!$E$26</f>
        <v>77.25</v>
      </c>
      <c r="X32" s="112">
        <f>[28]Janeiro!$E$27</f>
        <v>79.458333333333329</v>
      </c>
      <c r="Y32" s="112">
        <f>[28]Janeiro!$E$28</f>
        <v>75.666666666666671</v>
      </c>
      <c r="Z32" s="112">
        <f>[28]Janeiro!$E$29</f>
        <v>75.708333333333329</v>
      </c>
      <c r="AA32" s="112">
        <f>[28]Janeiro!$E$30</f>
        <v>76.125</v>
      </c>
      <c r="AB32" s="112">
        <f>[28]Janeiro!$E$31</f>
        <v>78.916666666666671</v>
      </c>
      <c r="AC32" s="112">
        <f>[28]Janeiro!$E$32</f>
        <v>72.041666666666671</v>
      </c>
      <c r="AD32" s="112">
        <f>[28]Janeiro!$E$33</f>
        <v>80.791666666666671</v>
      </c>
      <c r="AE32" s="112">
        <f>[28]Janeiro!$E$34</f>
        <v>81.083333333333329</v>
      </c>
      <c r="AF32" s="112">
        <f>[28]Janeiro!$E$35</f>
        <v>84.375</v>
      </c>
      <c r="AG32" s="117">
        <f t="shared" si="1"/>
        <v>77.669354838709666</v>
      </c>
      <c r="AJ32" t="s">
        <v>35</v>
      </c>
    </row>
    <row r="33" spans="1:38" x14ac:dyDescent="0.2">
      <c r="A33" s="48" t="s">
        <v>152</v>
      </c>
      <c r="B33" s="112">
        <f>[29]Janeiro!$E$5</f>
        <v>66.166666666666671</v>
      </c>
      <c r="C33" s="112">
        <f>[29]Janeiro!$E$6</f>
        <v>79.25</v>
      </c>
      <c r="D33" s="112">
        <f>[29]Janeiro!$E$7</f>
        <v>80.458333333333329</v>
      </c>
      <c r="E33" s="112">
        <f>[29]Janeiro!$E$8</f>
        <v>71.833333333333329</v>
      </c>
      <c r="F33" s="112">
        <f>[29]Janeiro!$E$9</f>
        <v>66.208333333333329</v>
      </c>
      <c r="G33" s="112">
        <f>[29]Janeiro!$E$10</f>
        <v>62.416666666666664</v>
      </c>
      <c r="H33" s="112">
        <f>[29]Janeiro!$E$11</f>
        <v>63.833333333333336</v>
      </c>
      <c r="I33" s="112">
        <f>[29]Janeiro!$E$12</f>
        <v>65.458333333333329</v>
      </c>
      <c r="J33" s="112">
        <f>[29]Janeiro!$E$13</f>
        <v>65.791666666666671</v>
      </c>
      <c r="K33" s="112">
        <f>[29]Janeiro!$E$14</f>
        <v>63.916666666666664</v>
      </c>
      <c r="L33" s="112">
        <f>[29]Janeiro!$E$15</f>
        <v>68.708333333333329</v>
      </c>
      <c r="M33" s="112">
        <f>[29]Janeiro!$E$16</f>
        <v>61.833333333333336</v>
      </c>
      <c r="N33" s="112">
        <f>[29]Janeiro!$E$17</f>
        <v>69.375</v>
      </c>
      <c r="O33" s="112">
        <f>[29]Janeiro!$E$18</f>
        <v>76.583333333333329</v>
      </c>
      <c r="P33" s="112">
        <f>[29]Janeiro!$E$19</f>
        <v>68.708333333333329</v>
      </c>
      <c r="Q33" s="112">
        <f>[29]Janeiro!$E$20</f>
        <v>67.083333333333329</v>
      </c>
      <c r="R33" s="112">
        <f>[29]Janeiro!$E$21</f>
        <v>69.208333333333329</v>
      </c>
      <c r="S33" s="112">
        <f>[29]Janeiro!$E$22</f>
        <v>87.666666666666671</v>
      </c>
      <c r="T33" s="112">
        <f>[29]Janeiro!$E$23</f>
        <v>80.041666666666671</v>
      </c>
      <c r="U33" s="112">
        <f>[29]Janeiro!$E$24</f>
        <v>82.375</v>
      </c>
      <c r="V33" s="112">
        <f>[29]Janeiro!$E$25</f>
        <v>76.782608695652172</v>
      </c>
      <c r="W33" s="112">
        <f>[29]Janeiro!$E$26</f>
        <v>75</v>
      </c>
      <c r="X33" s="112">
        <f>[29]Janeiro!$E$27</f>
        <v>83.583333333333329</v>
      </c>
      <c r="Y33" s="112">
        <f>[29]Janeiro!$E$28</f>
        <v>76.5</v>
      </c>
      <c r="Z33" s="112">
        <f>[29]Janeiro!$E$29</f>
        <v>68.125</v>
      </c>
      <c r="AA33" s="112">
        <f>[29]Janeiro!$E$30</f>
        <v>74.416666666666671</v>
      </c>
      <c r="AB33" s="112">
        <f>[29]Janeiro!$E$31</f>
        <v>80.041666666666671</v>
      </c>
      <c r="AC33" s="112">
        <f>[29]Janeiro!$E$32</f>
        <v>85.541666666666671</v>
      </c>
      <c r="AD33" s="112">
        <f>[29]Janeiro!$E$33</f>
        <v>85.916666666666671</v>
      </c>
      <c r="AE33" s="112">
        <f>[29]Janeiro!$E$34</f>
        <v>79.166666666666671</v>
      </c>
      <c r="AF33" s="112">
        <f>[29]Janeiro!$E$35</f>
        <v>78</v>
      </c>
      <c r="AG33" s="117">
        <f t="shared" si="1"/>
        <v>73.54809490416082</v>
      </c>
      <c r="AK33" t="s">
        <v>35</v>
      </c>
    </row>
    <row r="34" spans="1:38" x14ac:dyDescent="0.2">
      <c r="A34" s="48" t="s">
        <v>123</v>
      </c>
      <c r="B34" s="112">
        <f>[30]Janeiro!$E$5</f>
        <v>64.583333333333329</v>
      </c>
      <c r="C34" s="112">
        <f>[30]Janeiro!$E$6</f>
        <v>85.416666666666671</v>
      </c>
      <c r="D34" s="112">
        <f>[30]Janeiro!$E$7</f>
        <v>83.875</v>
      </c>
      <c r="E34" s="112">
        <f>[30]Janeiro!$E$8</f>
        <v>75.166666666666671</v>
      </c>
      <c r="F34" s="112">
        <f>[30]Janeiro!$E$9</f>
        <v>60.875</v>
      </c>
      <c r="G34" s="112">
        <f>[30]Janeiro!$E$10</f>
        <v>52.291666666666664</v>
      </c>
      <c r="H34" s="112">
        <f>[30]Janeiro!$E$11</f>
        <v>50.708333333333336</v>
      </c>
      <c r="I34" s="112">
        <f>[30]Janeiro!$E$12</f>
        <v>51.166666666666664</v>
      </c>
      <c r="J34" s="112">
        <f>[30]Janeiro!$E$13</f>
        <v>55.666666666666664</v>
      </c>
      <c r="K34" s="112">
        <f>[30]Janeiro!$E$14</f>
        <v>60.625</v>
      </c>
      <c r="L34" s="112">
        <f>[30]Janeiro!$E$15</f>
        <v>67</v>
      </c>
      <c r="M34" s="112">
        <f>[30]Janeiro!$E$16</f>
        <v>66.333333333333329</v>
      </c>
      <c r="N34" s="112">
        <f>[30]Janeiro!$E$17</f>
        <v>61.958333333333336</v>
      </c>
      <c r="O34" s="112">
        <f>[30]Janeiro!$E$18</f>
        <v>58.958333333333336</v>
      </c>
      <c r="P34" s="112">
        <f>[30]Janeiro!$E$19</f>
        <v>54</v>
      </c>
      <c r="Q34" s="112">
        <f>[30]Janeiro!$E$20</f>
        <v>56.708333333333336</v>
      </c>
      <c r="R34" s="112">
        <f>[30]Janeiro!$E$21</f>
        <v>82.166666666666671</v>
      </c>
      <c r="S34" s="112">
        <f>[30]Janeiro!$E$22</f>
        <v>93.25</v>
      </c>
      <c r="T34" s="112">
        <f>[30]Janeiro!$E$23</f>
        <v>83.333333333333329</v>
      </c>
      <c r="U34" s="112">
        <f>[30]Janeiro!$E$24</f>
        <v>83.541666666666671</v>
      </c>
      <c r="V34" s="112">
        <f>[30]Janeiro!$E$25</f>
        <v>78.541666666666671</v>
      </c>
      <c r="W34" s="112">
        <f>[30]Janeiro!$E$26</f>
        <v>71.916666666666671</v>
      </c>
      <c r="X34" s="112">
        <f>[30]Janeiro!$E$27</f>
        <v>73.166666666666671</v>
      </c>
      <c r="Y34" s="112">
        <f>[30]Janeiro!$E$28</f>
        <v>79.708333333333329</v>
      </c>
      <c r="Z34" s="112">
        <f>[30]Janeiro!$E$29</f>
        <v>70.166666666666671</v>
      </c>
      <c r="AA34" s="112">
        <f>[30]Janeiro!$E$30</f>
        <v>77.666666666666671</v>
      </c>
      <c r="AB34" s="112">
        <f>[30]Janeiro!$E$31</f>
        <v>82.083333333333329</v>
      </c>
      <c r="AC34" s="112">
        <f>[30]Janeiro!$E$32</f>
        <v>88.583333333333329</v>
      </c>
      <c r="AD34" s="112">
        <f>[30]Janeiro!$E$33</f>
        <v>80</v>
      </c>
      <c r="AE34" s="112">
        <f>[30]Janeiro!$E$34</f>
        <v>77.416666666666671</v>
      </c>
      <c r="AF34" s="112">
        <f>[30]Janeiro!$E$35</f>
        <v>83.208333333333329</v>
      </c>
      <c r="AG34" s="117">
        <f t="shared" si="1"/>
        <v>71.29301075268819</v>
      </c>
      <c r="AK34" t="s">
        <v>35</v>
      </c>
    </row>
    <row r="35" spans="1:38" x14ac:dyDescent="0.2">
      <c r="A35" s="48" t="s">
        <v>14</v>
      </c>
      <c r="B35" s="112">
        <f>[31]Janeiro!$E$5</f>
        <v>72.625</v>
      </c>
      <c r="C35" s="112">
        <f>[31]Janeiro!$E$6</f>
        <v>73.36363636363636</v>
      </c>
      <c r="D35" s="112">
        <f>[31]Janeiro!$E$7</f>
        <v>82.434782608695656</v>
      </c>
      <c r="E35" s="112">
        <f>[31]Janeiro!$E$8</f>
        <v>80.272727272727266</v>
      </c>
      <c r="F35" s="112">
        <f>[31]Janeiro!$E$9</f>
        <v>71.875</v>
      </c>
      <c r="G35" s="112">
        <f>[31]Janeiro!$E$10</f>
        <v>76.416666666666671</v>
      </c>
      <c r="H35" s="112">
        <f>[31]Janeiro!$E$11</f>
        <v>71.625</v>
      </c>
      <c r="I35" s="112">
        <f>[31]Janeiro!$E$12</f>
        <v>72.916666666666671</v>
      </c>
      <c r="J35" s="112">
        <f>[31]Janeiro!$E$13</f>
        <v>69.958333333333329</v>
      </c>
      <c r="K35" s="112">
        <f>[31]Janeiro!$E$14</f>
        <v>69.833333333333329</v>
      </c>
      <c r="L35" s="112">
        <f>[31]Janeiro!$E$15</f>
        <v>68.375</v>
      </c>
      <c r="M35" s="112">
        <f>[31]Janeiro!$E$16</f>
        <v>73.583333333333329</v>
      </c>
      <c r="N35" s="112">
        <f>[31]Janeiro!$E$17</f>
        <v>71.625</v>
      </c>
      <c r="O35" s="112">
        <f>[31]Janeiro!$E$18</f>
        <v>62.333333333333336</v>
      </c>
      <c r="P35" s="112">
        <f>[31]Janeiro!$E$19</f>
        <v>60.083333333333336</v>
      </c>
      <c r="Q35" s="112">
        <f>[31]Janeiro!$E$20</f>
        <v>78.434782608695656</v>
      </c>
      <c r="R35" s="112">
        <f>[31]Janeiro!$E$21</f>
        <v>78.541666666666671</v>
      </c>
      <c r="S35" s="112">
        <f>[31]Janeiro!$E$22</f>
        <v>71.958333333333329</v>
      </c>
      <c r="T35" s="112">
        <f>[31]Janeiro!$E$23</f>
        <v>70.125</v>
      </c>
      <c r="U35" s="112">
        <f>[31]Janeiro!$E$24</f>
        <v>69.695652173913047</v>
      </c>
      <c r="V35" s="112">
        <f>[31]Janeiro!$E$25</f>
        <v>64.583333333333329</v>
      </c>
      <c r="W35" s="112">
        <f>[31]Janeiro!$E$26</f>
        <v>61.708333333333336</v>
      </c>
      <c r="X35" s="112">
        <f>[31]Janeiro!$E$27</f>
        <v>63.541666666666664</v>
      </c>
      <c r="Y35" s="112">
        <f>[31]Janeiro!$E$28</f>
        <v>59.666666666666664</v>
      </c>
      <c r="Z35" s="112">
        <f>[31]Janeiro!$E$29</f>
        <v>65.208333333333329</v>
      </c>
      <c r="AA35" s="112">
        <f>[31]Janeiro!$E$30</f>
        <v>68.260869565217391</v>
      </c>
      <c r="AB35" s="112">
        <f>[31]Janeiro!$E$31</f>
        <v>79.75</v>
      </c>
      <c r="AC35" s="112">
        <f>[31]Janeiro!$E$32</f>
        <v>78.708333333333329</v>
      </c>
      <c r="AD35" s="112">
        <f>[31]Janeiro!$E$33</f>
        <v>68.826086956521735</v>
      </c>
      <c r="AE35" s="112">
        <f>[31]Janeiro!$E$34</f>
        <v>70.083333333333329</v>
      </c>
      <c r="AF35" s="112">
        <f>[31]Janeiro!$E$35</f>
        <v>83.708333333333329</v>
      </c>
      <c r="AG35" s="117">
        <f t="shared" si="1"/>
        <v>71.294253899443262</v>
      </c>
      <c r="AI35" t="s">
        <v>35</v>
      </c>
      <c r="AK35" t="s">
        <v>35</v>
      </c>
    </row>
    <row r="36" spans="1:38" x14ac:dyDescent="0.2">
      <c r="A36" s="48" t="s">
        <v>153</v>
      </c>
      <c r="B36" s="112">
        <f>[32]Janeiro!$E$5</f>
        <v>85.058823529411768</v>
      </c>
      <c r="C36" s="112">
        <f>[32]Janeiro!$E$6</f>
        <v>94.857142857142861</v>
      </c>
      <c r="D36" s="112">
        <f>[32]Janeiro!$E$7</f>
        <v>96.588235294117652</v>
      </c>
      <c r="E36" s="112">
        <f>[32]Janeiro!$E$8</f>
        <v>94.833333333333329</v>
      </c>
      <c r="F36" s="112">
        <f>[32]Janeiro!$E$9</f>
        <v>88.772727272727266</v>
      </c>
      <c r="G36" s="112">
        <f>[32]Janeiro!$E$10</f>
        <v>95.7</v>
      </c>
      <c r="H36" s="112">
        <f>[32]Janeiro!$E$11</f>
        <v>94.85</v>
      </c>
      <c r="I36" s="112">
        <f>[32]Janeiro!$E$12</f>
        <v>99.590909090909093</v>
      </c>
      <c r="J36" s="112">
        <f>[32]Janeiro!$E$13</f>
        <v>88.15789473684211</v>
      </c>
      <c r="K36" s="112">
        <f>[32]Janeiro!$E$14</f>
        <v>86.421052631578945</v>
      </c>
      <c r="L36" s="112">
        <f>[32]Janeiro!$E$15</f>
        <v>94.25</v>
      </c>
      <c r="M36" s="112">
        <f>[32]Janeiro!$E$16</f>
        <v>91.944444444444443</v>
      </c>
      <c r="N36" s="112">
        <f>[32]Janeiro!$E$17</f>
        <v>91.090909090909093</v>
      </c>
      <c r="O36" s="112">
        <f>[32]Janeiro!$E$18</f>
        <v>94.15</v>
      </c>
      <c r="P36" s="112">
        <f>[32]Janeiro!$E$19</f>
        <v>88.368421052631575</v>
      </c>
      <c r="Q36" s="112">
        <f>[32]Janeiro!$E$20</f>
        <v>82.333333333333329</v>
      </c>
      <c r="R36" s="112">
        <f>[32]Janeiro!$E$21</f>
        <v>96.909090909090907</v>
      </c>
      <c r="S36" s="112">
        <f>[32]Janeiro!$E$22</f>
        <v>95.217391304347828</v>
      </c>
      <c r="T36" s="112">
        <f>[32]Janeiro!$E$23</f>
        <v>95.8125</v>
      </c>
      <c r="U36" s="112">
        <f>[32]Janeiro!$E$24</f>
        <v>93.17647058823529</v>
      </c>
      <c r="V36" s="112">
        <f>[32]Janeiro!$E$25</f>
        <v>96</v>
      </c>
      <c r="W36" s="112">
        <f>[32]Janeiro!$E$26</f>
        <v>87</v>
      </c>
      <c r="X36" s="112">
        <f>[32]Janeiro!$E$27</f>
        <v>97.411764705882348</v>
      </c>
      <c r="Y36" s="112">
        <f>[32]Janeiro!$E$28</f>
        <v>76.666666666666671</v>
      </c>
      <c r="Z36" s="112">
        <f>[32]Janeiro!$E$29</f>
        <v>86.714285714285708</v>
      </c>
      <c r="AA36" s="112">
        <f>[32]Janeiro!$E$30</f>
        <v>84.3</v>
      </c>
      <c r="AB36" s="112">
        <f>[32]Janeiro!$E$31</f>
        <v>87.428571428571431</v>
      </c>
      <c r="AC36" s="112">
        <f>[32]Janeiro!$E$32</f>
        <v>85</v>
      </c>
      <c r="AD36" s="112">
        <f>[32]Janeiro!$E$33</f>
        <v>89.75</v>
      </c>
      <c r="AE36" s="112">
        <f>[32]Janeiro!$E$34</f>
        <v>90.78947368421052</v>
      </c>
      <c r="AF36" s="112">
        <f>[32]Janeiro!$E$35</f>
        <v>94.428571428571431</v>
      </c>
      <c r="AG36" s="117">
        <f t="shared" si="1"/>
        <v>91.082968164427228</v>
      </c>
      <c r="AI36" t="s">
        <v>35</v>
      </c>
      <c r="AJ36" t="s">
        <v>35</v>
      </c>
      <c r="AK36" s="12" t="s">
        <v>35</v>
      </c>
    </row>
    <row r="37" spans="1:38" x14ac:dyDescent="0.2">
      <c r="A37" s="48" t="s">
        <v>15</v>
      </c>
      <c r="B37" s="112">
        <f>[33]Janeiro!$E$5</f>
        <v>47.125</v>
      </c>
      <c r="C37" s="112">
        <f>[33]Janeiro!$E$6</f>
        <v>67.875</v>
      </c>
      <c r="D37" s="112">
        <f>[33]Janeiro!$E$7</f>
        <v>71.083333333333329</v>
      </c>
      <c r="E37" s="112">
        <f>[33]Janeiro!$E$8</f>
        <v>61.291666666666664</v>
      </c>
      <c r="F37" s="112">
        <f>[33]Janeiro!$E$9</f>
        <v>36.5</v>
      </c>
      <c r="G37" s="112">
        <f>[33]Janeiro!$E$10</f>
        <v>33.625</v>
      </c>
      <c r="H37" s="112">
        <f>[33]Janeiro!$E$11</f>
        <v>35.166666666666664</v>
      </c>
      <c r="I37" s="112">
        <f>[33]Janeiro!$E$12</f>
        <v>32.625</v>
      </c>
      <c r="J37" s="112">
        <f>[33]Janeiro!$E$13</f>
        <v>34.083333333333336</v>
      </c>
      <c r="K37" s="112">
        <f>[33]Janeiro!$E$14</f>
        <v>42.291666666666664</v>
      </c>
      <c r="L37" s="112">
        <f>[33]Janeiro!$E$15</f>
        <v>35.916666666666664</v>
      </c>
      <c r="M37" s="112">
        <f>[33]Janeiro!$E$16</f>
        <v>35.25</v>
      </c>
      <c r="N37" s="112">
        <f>[33]Janeiro!$E$17</f>
        <v>41.666666666666664</v>
      </c>
      <c r="O37" s="112">
        <f>[33]Janeiro!$E$18</f>
        <v>68.208333333333329</v>
      </c>
      <c r="P37" s="112">
        <f>[33]Janeiro!$E$19</f>
        <v>74.541666666666671</v>
      </c>
      <c r="Q37" s="112">
        <f>[33]Janeiro!$E$20</f>
        <v>57.541666666666664</v>
      </c>
      <c r="R37" s="112">
        <f>[33]Janeiro!$E$21</f>
        <v>54.541666666666664</v>
      </c>
      <c r="S37" s="112">
        <f>[33]Janeiro!$E$22</f>
        <v>69.625</v>
      </c>
      <c r="T37" s="112">
        <f>[33]Janeiro!$E$23</f>
        <v>73.041666666666671</v>
      </c>
      <c r="U37" s="112">
        <f>[33]Janeiro!$E$24</f>
        <v>91.416666666666671</v>
      </c>
      <c r="V37" s="112">
        <f>[33]Janeiro!$E$25</f>
        <v>79.782608695652172</v>
      </c>
      <c r="W37" s="112">
        <f>[33]Janeiro!$E$26</f>
        <v>75.291666666666671</v>
      </c>
      <c r="X37" s="112">
        <f>[33]Janeiro!$E$27</f>
        <v>71.375</v>
      </c>
      <c r="Y37" s="112">
        <f>[33]Janeiro!$E$28</f>
        <v>73.375</v>
      </c>
      <c r="Z37" s="112">
        <f>[33]Janeiro!$E$29</f>
        <v>55.208333333333336</v>
      </c>
      <c r="AA37" s="112">
        <f>[33]Janeiro!$E$30</f>
        <v>71.458333333333329</v>
      </c>
      <c r="AB37" s="112">
        <f>[33]Janeiro!$E$31</f>
        <v>82.083333333333329</v>
      </c>
      <c r="AC37" s="112">
        <f>[33]Janeiro!$E$32</f>
        <v>79.25</v>
      </c>
      <c r="AD37" s="112">
        <f>[33]Janeiro!$E$33</f>
        <v>72.041666666666671</v>
      </c>
      <c r="AE37" s="112">
        <f>[33]Janeiro!$E$34</f>
        <v>62.333333333333336</v>
      </c>
      <c r="AF37" s="112">
        <f>[33]Janeiro!$E$35</f>
        <v>64.458333333333329</v>
      </c>
      <c r="AG37" s="117">
        <f t="shared" si="1"/>
        <v>59.679815334268341</v>
      </c>
      <c r="AH37" s="12" t="s">
        <v>35</v>
      </c>
      <c r="AI37" t="s">
        <v>35</v>
      </c>
      <c r="AK37" t="s">
        <v>35</v>
      </c>
    </row>
    <row r="38" spans="1:38" x14ac:dyDescent="0.2">
      <c r="A38" s="48" t="s">
        <v>16</v>
      </c>
      <c r="B38" s="112">
        <f>[34]Janeiro!$E$5</f>
        <v>44.791666666666664</v>
      </c>
      <c r="C38" s="112">
        <f>[34]Janeiro!$E$6</f>
        <v>70.041666666666671</v>
      </c>
      <c r="D38" s="112">
        <f>[34]Janeiro!$E$7</f>
        <v>74.958333333333329</v>
      </c>
      <c r="E38" s="112">
        <f>[34]Janeiro!$E$8</f>
        <v>76.708333333333329</v>
      </c>
      <c r="F38" s="112">
        <f>[34]Janeiro!$E$9</f>
        <v>62.583333333333336</v>
      </c>
      <c r="G38" s="112">
        <f>[34]Janeiro!$E$10</f>
        <v>47.083333333333336</v>
      </c>
      <c r="H38" s="112">
        <f>[34]Janeiro!$E$11</f>
        <v>41.583333333333336</v>
      </c>
      <c r="I38" s="112">
        <f>[34]Janeiro!$E$12</f>
        <v>44.833333333333336</v>
      </c>
      <c r="J38" s="112">
        <f>[34]Janeiro!$E$13</f>
        <v>39.75</v>
      </c>
      <c r="K38" s="112">
        <f>[34]Janeiro!$E$14</f>
        <v>43.041666666666664</v>
      </c>
      <c r="L38" s="112">
        <f>[34]Janeiro!$E$15</f>
        <v>36.791666666666664</v>
      </c>
      <c r="M38" s="112">
        <f>[34]Janeiro!$E$16</f>
        <v>36.125</v>
      </c>
      <c r="N38" s="112">
        <f>[34]Janeiro!$E$17</f>
        <v>38.791666666666664</v>
      </c>
      <c r="O38" s="112">
        <f>[34]Janeiro!$E$18</f>
        <v>41.166666666666664</v>
      </c>
      <c r="P38" s="112">
        <f>[34]Janeiro!$E$19</f>
        <v>42.125</v>
      </c>
      <c r="Q38" s="112">
        <f>[34]Janeiro!$E$20</f>
        <v>48.833333333333336</v>
      </c>
      <c r="R38" s="112">
        <f>[34]Janeiro!$E$21</f>
        <v>47.083333333333336</v>
      </c>
      <c r="S38" s="112">
        <f>[34]Janeiro!$E$22</f>
        <v>50.75</v>
      </c>
      <c r="T38" s="112">
        <f>[34]Janeiro!$E$23</f>
        <v>62.958333333333336</v>
      </c>
      <c r="U38" s="112">
        <f>[34]Janeiro!$E$24</f>
        <v>77.333333333333329</v>
      </c>
      <c r="V38" s="112">
        <f>[34]Janeiro!$E$25</f>
        <v>70.125</v>
      </c>
      <c r="W38" s="112">
        <f>[34]Janeiro!$E$26</f>
        <v>66.375</v>
      </c>
      <c r="X38" s="112">
        <f>[34]Janeiro!$E$27</f>
        <v>63.208333333333336</v>
      </c>
      <c r="Y38" s="112">
        <f>[34]Janeiro!$E$28</f>
        <v>56.083333333333336</v>
      </c>
      <c r="Z38" s="112">
        <f>[34]Janeiro!$E$29</f>
        <v>46.875</v>
      </c>
      <c r="AA38" s="112">
        <f>[34]Janeiro!$E$30</f>
        <v>56.125</v>
      </c>
      <c r="AB38" s="112">
        <f>[34]Janeiro!$E$31</f>
        <v>58.333333333333336</v>
      </c>
      <c r="AC38" s="112">
        <f>[34]Janeiro!$E$32</f>
        <v>51.125</v>
      </c>
      <c r="AD38" s="112">
        <f>[34]Janeiro!$E$33</f>
        <v>62.791666666666664</v>
      </c>
      <c r="AE38" s="112">
        <f>[34]Janeiro!$E$34</f>
        <v>63.583333333333336</v>
      </c>
      <c r="AF38" s="112">
        <f>[34]Janeiro!$E$35</f>
        <v>69.541666666666671</v>
      </c>
      <c r="AG38" s="117">
        <f t="shared" si="1"/>
        <v>54.564516129032249</v>
      </c>
      <c r="AI38" s="126"/>
      <c r="AJ38" t="s">
        <v>35</v>
      </c>
      <c r="AK38" t="s">
        <v>35</v>
      </c>
    </row>
    <row r="39" spans="1:38" x14ac:dyDescent="0.2">
      <c r="A39" s="48" t="s">
        <v>154</v>
      </c>
      <c r="B39" s="112">
        <f>[35]Janeiro!$E$5</f>
        <v>68.958333333333329</v>
      </c>
      <c r="C39" s="112">
        <f>[35]Janeiro!$E$6</f>
        <v>82.791666666666671</v>
      </c>
      <c r="D39" s="112">
        <f>[35]Janeiro!$E$7</f>
        <v>80.291666666666671</v>
      </c>
      <c r="E39" s="112">
        <f>[35]Janeiro!$E$8</f>
        <v>71</v>
      </c>
      <c r="F39" s="112">
        <f>[35]Janeiro!$E$9</f>
        <v>70.041666666666671</v>
      </c>
      <c r="G39" s="112">
        <f>[35]Janeiro!$E$10</f>
        <v>54.625</v>
      </c>
      <c r="H39" s="112">
        <f>[35]Janeiro!$E$11</f>
        <v>58.166666666666664</v>
      </c>
      <c r="I39" s="112">
        <f>[35]Janeiro!$E$12</f>
        <v>59.708333333333336</v>
      </c>
      <c r="J39" s="112">
        <f>[35]Janeiro!$E$13</f>
        <v>63.695652173913047</v>
      </c>
      <c r="K39" s="112">
        <f>[35]Janeiro!$E$14</f>
        <v>70.666666666666671</v>
      </c>
      <c r="L39" s="112">
        <f>[35]Janeiro!$E$15</f>
        <v>69.583333333333329</v>
      </c>
      <c r="M39" s="112">
        <f>[35]Janeiro!$E$16</f>
        <v>68.625</v>
      </c>
      <c r="N39" s="112">
        <f>[35]Janeiro!$E$17</f>
        <v>75.875</v>
      </c>
      <c r="O39" s="112">
        <f>[35]Janeiro!$E$18</f>
        <v>75.833333333333329</v>
      </c>
      <c r="P39" s="112">
        <f>[35]Janeiro!$E$19</f>
        <v>65.833333333333329</v>
      </c>
      <c r="Q39" s="112">
        <f>[35]Janeiro!$E$20</f>
        <v>63.708333333333336</v>
      </c>
      <c r="R39" s="112">
        <f>[35]Janeiro!$E$21</f>
        <v>77.083333333333329</v>
      </c>
      <c r="S39" s="112">
        <f>[35]Janeiro!$E$22</f>
        <v>93.375</v>
      </c>
      <c r="T39" s="112">
        <f>[35]Janeiro!$E$23</f>
        <v>84.875</v>
      </c>
      <c r="U39" s="112">
        <f>[35]Janeiro!$E$24</f>
        <v>81.125</v>
      </c>
      <c r="V39" s="112">
        <f>[35]Janeiro!$E$25</f>
        <v>71.541666666666671</v>
      </c>
      <c r="W39" s="112">
        <f>[35]Janeiro!$E$26</f>
        <v>68.083333333333329</v>
      </c>
      <c r="X39" s="112">
        <f>[35]Janeiro!$E$27</f>
        <v>73.5</v>
      </c>
      <c r="Y39" s="112">
        <f>[35]Janeiro!$E$28</f>
        <v>68.541666666666671</v>
      </c>
      <c r="Z39" s="112">
        <f>[35]Janeiro!$E$29</f>
        <v>68.083333333333329</v>
      </c>
      <c r="AA39" s="112">
        <f>[35]Janeiro!$E$30</f>
        <v>68.583333333333329</v>
      </c>
      <c r="AB39" s="112">
        <f>[35]Janeiro!$E$31</f>
        <v>82.916666666666671</v>
      </c>
      <c r="AC39" s="112">
        <f>[35]Janeiro!$E$32</f>
        <v>84.833333333333329</v>
      </c>
      <c r="AD39" s="112">
        <f>[35]Janeiro!$E$33</f>
        <v>86.25</v>
      </c>
      <c r="AE39" s="112">
        <f>[35]Janeiro!$E$34</f>
        <v>81.458333333333329</v>
      </c>
      <c r="AF39" s="112">
        <f>[35]Janeiro!$E$35</f>
        <v>82.541666666666671</v>
      </c>
      <c r="AG39" s="117">
        <f t="shared" si="1"/>
        <v>73.296633941093972</v>
      </c>
      <c r="AI39" t="s">
        <v>35</v>
      </c>
      <c r="AJ39" t="s">
        <v>35</v>
      </c>
    </row>
    <row r="40" spans="1:38" x14ac:dyDescent="0.2">
      <c r="A40" s="48" t="s">
        <v>17</v>
      </c>
      <c r="B40" s="112">
        <f>[36]Janeiro!$E$5</f>
        <v>67.833333333333329</v>
      </c>
      <c r="C40" s="112">
        <f>[36]Janeiro!$E$6</f>
        <v>83.333333333333329</v>
      </c>
      <c r="D40" s="112">
        <f>[36]Janeiro!$E$7</f>
        <v>84.083333333333329</v>
      </c>
      <c r="E40" s="112">
        <f>[36]Janeiro!$E$8</f>
        <v>75.083333333333329</v>
      </c>
      <c r="F40" s="112">
        <f>[36]Janeiro!$E$9</f>
        <v>67.666666666666671</v>
      </c>
      <c r="G40" s="112">
        <f>[36]Janeiro!$E$10</f>
        <v>64.041666666666671</v>
      </c>
      <c r="H40" s="112">
        <f>[36]Janeiro!$E$11</f>
        <v>63.291666666666664</v>
      </c>
      <c r="I40" s="112">
        <f>[36]Janeiro!$E$12</f>
        <v>60.166666666666664</v>
      </c>
      <c r="J40" s="112">
        <f>[36]Janeiro!$E$13</f>
        <v>67.875</v>
      </c>
      <c r="K40" s="112">
        <f>[36]Janeiro!$E$14</f>
        <v>66.125</v>
      </c>
      <c r="L40" s="112">
        <f>[36]Janeiro!$E$15</f>
        <v>69.708333333333329</v>
      </c>
      <c r="M40" s="112">
        <f>[36]Janeiro!$E$16</f>
        <v>60</v>
      </c>
      <c r="N40" s="112">
        <f>[36]Janeiro!$E$17</f>
        <v>69.25</v>
      </c>
      <c r="O40" s="112">
        <f>[36]Janeiro!$E$18</f>
        <v>77.416666666666671</v>
      </c>
      <c r="P40" s="112">
        <f>[36]Janeiro!$E$19</f>
        <v>71.666666666666671</v>
      </c>
      <c r="Q40" s="112">
        <f>[36]Janeiro!$E$20</f>
        <v>67.75</v>
      </c>
      <c r="R40" s="112">
        <f>[36]Janeiro!$E$21</f>
        <v>66.916666666666671</v>
      </c>
      <c r="S40" s="112">
        <f>[36]Janeiro!$E$22</f>
        <v>85.666666666666671</v>
      </c>
      <c r="T40" s="112">
        <f>[36]Janeiro!$E$23</f>
        <v>79.416666666666671</v>
      </c>
      <c r="U40" s="112">
        <f>[36]Janeiro!$E$24</f>
        <v>78.375</v>
      </c>
      <c r="V40" s="112">
        <f>[36]Janeiro!$E$25</f>
        <v>74.913043478260875</v>
      </c>
      <c r="W40" s="112">
        <f>[36]Janeiro!$E$26</f>
        <v>74.75</v>
      </c>
      <c r="X40" s="112">
        <f>[36]Janeiro!$E$27</f>
        <v>81.041666666666671</v>
      </c>
      <c r="Y40" s="112">
        <f>[36]Janeiro!$E$28</f>
        <v>75.75</v>
      </c>
      <c r="Z40" s="112">
        <f>[36]Janeiro!$E$29</f>
        <v>69.083333333333329</v>
      </c>
      <c r="AA40" s="112">
        <f>[36]Janeiro!$E$30</f>
        <v>81.291666666666671</v>
      </c>
      <c r="AB40" s="112">
        <f>[36]Janeiro!$E$31</f>
        <v>82.916666666666671</v>
      </c>
      <c r="AC40" s="112">
        <f>[36]Janeiro!$E$32</f>
        <v>87.916666666666671</v>
      </c>
      <c r="AD40" s="112">
        <f>[36]Janeiro!$E$33</f>
        <v>86.083333333333329</v>
      </c>
      <c r="AE40" s="112">
        <f>[36]Janeiro!$E$34</f>
        <v>78.25</v>
      </c>
      <c r="AF40" s="112">
        <f>[36]Janeiro!$E$35</f>
        <v>79.375</v>
      </c>
      <c r="AG40" s="117">
        <f t="shared" si="1"/>
        <v>74.098001402524559</v>
      </c>
      <c r="AJ40" t="s">
        <v>35</v>
      </c>
      <c r="AK40" t="s">
        <v>35</v>
      </c>
    </row>
    <row r="41" spans="1:38" x14ac:dyDescent="0.2">
      <c r="A41" s="48" t="s">
        <v>136</v>
      </c>
      <c r="B41" s="112">
        <f>[37]Janeiro!$E$5</f>
        <v>73.541666666666671</v>
      </c>
      <c r="C41" s="112">
        <f>[37]Janeiro!$E$6</f>
        <v>84.041666666666671</v>
      </c>
      <c r="D41" s="112">
        <f>[37]Janeiro!$E$7</f>
        <v>78.791666666666671</v>
      </c>
      <c r="E41" s="112">
        <f>[37]Janeiro!$E$8</f>
        <v>73.333333333333329</v>
      </c>
      <c r="F41" s="112">
        <f>[37]Janeiro!$E$9</f>
        <v>63.5</v>
      </c>
      <c r="G41" s="112">
        <f>[37]Janeiro!$E$10</f>
        <v>63.083333333333336</v>
      </c>
      <c r="H41" s="112">
        <f>[37]Janeiro!$E$11</f>
        <v>60.791666666666664</v>
      </c>
      <c r="I41" s="112">
        <f>[37]Janeiro!$E$12</f>
        <v>64.875</v>
      </c>
      <c r="J41" s="112">
        <f>[37]Janeiro!$E$13</f>
        <v>68.375</v>
      </c>
      <c r="K41" s="112">
        <f>[37]Janeiro!$E$14</f>
        <v>65.791666666666671</v>
      </c>
      <c r="L41" s="112">
        <f>[37]Janeiro!$E$15</f>
        <v>65.166666666666671</v>
      </c>
      <c r="M41" s="112">
        <f>[37]Janeiro!$E$16</f>
        <v>75.875</v>
      </c>
      <c r="N41" s="112">
        <f>[37]Janeiro!$E$17</f>
        <v>74.375</v>
      </c>
      <c r="O41" s="112">
        <f>[37]Janeiro!$E$18</f>
        <v>61.875</v>
      </c>
      <c r="P41" s="112">
        <f>[37]Janeiro!$E$19</f>
        <v>58</v>
      </c>
      <c r="Q41" s="112">
        <f>[37]Janeiro!$E$20</f>
        <v>67.041666666666671</v>
      </c>
      <c r="R41" s="112">
        <f>[37]Janeiro!$E$21</f>
        <v>78.875</v>
      </c>
      <c r="S41" s="112">
        <f>[37]Janeiro!$E$22</f>
        <v>88.666666666666671</v>
      </c>
      <c r="T41" s="112">
        <f>[37]Janeiro!$E$23</f>
        <v>88.541666666666671</v>
      </c>
      <c r="U41" s="112">
        <f>[37]Janeiro!$E$24</f>
        <v>80</v>
      </c>
      <c r="V41" s="112">
        <f>[37]Janeiro!$E$25</f>
        <v>84.909090909090907</v>
      </c>
      <c r="W41" s="112">
        <f>[37]Janeiro!$E$26</f>
        <v>79.041666666666671</v>
      </c>
      <c r="X41" s="112">
        <f>[37]Janeiro!$E$27</f>
        <v>77.375</v>
      </c>
      <c r="Y41" s="112">
        <f>[37]Janeiro!$E$28</f>
        <v>79</v>
      </c>
      <c r="Z41" s="112">
        <f>[37]Janeiro!$E$29</f>
        <v>74.208333333333329</v>
      </c>
      <c r="AA41" s="112">
        <f>[37]Janeiro!$E$30</f>
        <v>79.125</v>
      </c>
      <c r="AB41" s="112">
        <f>[37]Janeiro!$E$31</f>
        <v>83.25</v>
      </c>
      <c r="AC41" s="112">
        <f>[37]Janeiro!$E$32</f>
        <v>88.041666666666671</v>
      </c>
      <c r="AD41" s="112">
        <f>[37]Janeiro!$E$33</f>
        <v>80.125</v>
      </c>
      <c r="AE41" s="112">
        <f>[37]Janeiro!$E$34</f>
        <v>82.625</v>
      </c>
      <c r="AF41" s="112">
        <f>[37]Janeiro!$E$35</f>
        <v>88.708333333333329</v>
      </c>
      <c r="AG41" s="117">
        <f t="shared" si="1"/>
        <v>75.191959921798642</v>
      </c>
      <c r="AK41" t="s">
        <v>35</v>
      </c>
    </row>
    <row r="42" spans="1:38" x14ac:dyDescent="0.2">
      <c r="A42" s="48" t="s">
        <v>18</v>
      </c>
      <c r="B42" s="112">
        <f>[38]Janeiro!$E$5</f>
        <v>74.75</v>
      </c>
      <c r="C42" s="112">
        <f>[38]Janeiro!$E$6</f>
        <v>79.5</v>
      </c>
      <c r="D42" s="112">
        <f>[38]Janeiro!$E$7</f>
        <v>84.958333333333329</v>
      </c>
      <c r="E42" s="112">
        <f>[38]Janeiro!$E$8</f>
        <v>88.458333333333329</v>
      </c>
      <c r="F42" s="112">
        <f>[38]Janeiro!$E$9</f>
        <v>84.583333333333329</v>
      </c>
      <c r="G42" s="112">
        <f>[38]Janeiro!$E$10</f>
        <v>83.5</v>
      </c>
      <c r="H42" s="112">
        <f>[38]Janeiro!$E$11</f>
        <v>66.375</v>
      </c>
      <c r="I42" s="112">
        <f>[38]Janeiro!$E$12</f>
        <v>68.545454545454547</v>
      </c>
      <c r="J42" s="112">
        <f>[38]Janeiro!$E$13</f>
        <v>67.75</v>
      </c>
      <c r="K42" s="112">
        <f>[38]Janeiro!$E$14</f>
        <v>60.545454545454547</v>
      </c>
      <c r="L42" s="112">
        <f>[38]Janeiro!$E$15</f>
        <v>67</v>
      </c>
      <c r="M42" s="112">
        <f>[38]Janeiro!$E$16</f>
        <v>77.875</v>
      </c>
      <c r="N42" s="112">
        <f>[38]Janeiro!$E$17</f>
        <v>84.125</v>
      </c>
      <c r="O42" s="112">
        <f>[38]Janeiro!$E$18</f>
        <v>79.416666666666671</v>
      </c>
      <c r="P42" s="112">
        <f>[38]Janeiro!$E$19</f>
        <v>75.125</v>
      </c>
      <c r="Q42" s="112">
        <f>[38]Janeiro!$E$20</f>
        <v>68.791666666666671</v>
      </c>
      <c r="R42" s="112">
        <f>[38]Janeiro!$E$21</f>
        <v>83.375</v>
      </c>
      <c r="S42" s="112">
        <f>[38]Janeiro!$E$22</f>
        <v>91.083333333333329</v>
      </c>
      <c r="T42" s="112">
        <f>[38]Janeiro!$E$23</f>
        <v>85.25</v>
      </c>
      <c r="U42" s="112">
        <f>[38]Janeiro!$E$24</f>
        <v>84.583333333333329</v>
      </c>
      <c r="V42" s="112">
        <f>[38]Janeiro!$E$25</f>
        <v>82.583333333333329</v>
      </c>
      <c r="W42" s="112">
        <f>[38]Janeiro!$E$26</f>
        <v>79.75</v>
      </c>
      <c r="X42" s="112">
        <f>[38]Janeiro!$E$27</f>
        <v>82.541666666666671</v>
      </c>
      <c r="Y42" s="112">
        <f>[38]Janeiro!$E$28</f>
        <v>74.125</v>
      </c>
      <c r="Z42" s="112">
        <f>[38]Janeiro!$E$29</f>
        <v>70.375</v>
      </c>
      <c r="AA42" s="112">
        <f>[38]Janeiro!$E$30</f>
        <v>78.333333333333329</v>
      </c>
      <c r="AB42" s="112">
        <f>[38]Janeiro!$E$31</f>
        <v>83.5</v>
      </c>
      <c r="AC42" s="112">
        <f>[38]Janeiro!$E$32</f>
        <v>79.208333333333329</v>
      </c>
      <c r="AD42" s="112">
        <f>[38]Janeiro!$E$33</f>
        <v>81.291666666666671</v>
      </c>
      <c r="AE42" s="112">
        <f>[38]Janeiro!$E$34</f>
        <v>85.791666666666671</v>
      </c>
      <c r="AF42" s="112">
        <f>[38]Janeiro!$E$35</f>
        <v>86.291666666666671</v>
      </c>
      <c r="AG42" s="117">
        <f t="shared" si="1"/>
        <v>78.689760508308879</v>
      </c>
      <c r="AI42" s="12" t="s">
        <v>35</v>
      </c>
      <c r="AK42" t="s">
        <v>35</v>
      </c>
    </row>
    <row r="43" spans="1:38" x14ac:dyDescent="0.2">
      <c r="A43" s="48" t="s">
        <v>19</v>
      </c>
      <c r="B43" s="112">
        <f>[39]Janeiro!$E$5</f>
        <v>66.916666666666671</v>
      </c>
      <c r="C43" s="112">
        <f>[39]Janeiro!$E$6</f>
        <v>80.541666666666671</v>
      </c>
      <c r="D43" s="112">
        <f>[39]Janeiro!$E$7</f>
        <v>77.833333333333329</v>
      </c>
      <c r="E43" s="112">
        <f>[39]Janeiro!$E$8</f>
        <v>60.041666666666664</v>
      </c>
      <c r="F43" s="112">
        <f>[39]Janeiro!$E$9</f>
        <v>49.875</v>
      </c>
      <c r="G43" s="112">
        <f>[39]Janeiro!$E$10</f>
        <v>51.166666666666664</v>
      </c>
      <c r="H43" s="112">
        <f>[39]Janeiro!$E$11</f>
        <v>50.125</v>
      </c>
      <c r="I43" s="112">
        <f>[39]Janeiro!$E$12</f>
        <v>47.583333333333336</v>
      </c>
      <c r="J43" s="112">
        <f>[39]Janeiro!$E$13</f>
        <v>57.208333333333336</v>
      </c>
      <c r="K43" s="112">
        <f>[39]Janeiro!$E$14</f>
        <v>63.375</v>
      </c>
      <c r="L43" s="112">
        <f>[39]Janeiro!$E$15</f>
        <v>57.416666666666664</v>
      </c>
      <c r="M43" s="112">
        <f>[39]Janeiro!$E$16</f>
        <v>53.5</v>
      </c>
      <c r="N43" s="112">
        <f>[39]Janeiro!$E$17</f>
        <v>58.666666666666664</v>
      </c>
      <c r="O43" s="112">
        <f>[39]Janeiro!$E$18</f>
        <v>60.458333333333336</v>
      </c>
      <c r="P43" s="112">
        <f>[39]Janeiro!$E$19</f>
        <v>73.291666666666671</v>
      </c>
      <c r="Q43" s="112">
        <f>[39]Janeiro!$E$20</f>
        <v>67.291666666666671</v>
      </c>
      <c r="R43" s="112">
        <f>[39]Janeiro!$E$21</f>
        <v>60.541666666666664</v>
      </c>
      <c r="S43" s="112">
        <f>[39]Janeiro!$E$22</f>
        <v>70.125</v>
      </c>
      <c r="T43" s="112">
        <f>[39]Janeiro!$E$23</f>
        <v>72.625</v>
      </c>
      <c r="U43" s="112">
        <f>[39]Janeiro!$E$24</f>
        <v>85.375</v>
      </c>
      <c r="V43" s="112">
        <f>[39]Janeiro!$E$25</f>
        <v>73.130434782608702</v>
      </c>
      <c r="W43" s="112">
        <f>[39]Janeiro!$E$26</f>
        <v>77.583333333333329</v>
      </c>
      <c r="X43" s="112">
        <f>[39]Janeiro!$E$27</f>
        <v>75.583333333333329</v>
      </c>
      <c r="Y43" s="112">
        <f>[39]Janeiro!$E$28</f>
        <v>77.666666666666671</v>
      </c>
      <c r="Z43" s="112">
        <f>[39]Janeiro!$E$29</f>
        <v>75.5</v>
      </c>
      <c r="AA43" s="112">
        <f>[39]Janeiro!$E$30</f>
        <v>83.041666666666671</v>
      </c>
      <c r="AB43" s="112">
        <f>[39]Janeiro!$E$31</f>
        <v>91.166666666666671</v>
      </c>
      <c r="AC43" s="112">
        <f>[39]Janeiro!$E$32</f>
        <v>89.208333333333329</v>
      </c>
      <c r="AD43" s="112">
        <f>[39]Janeiro!$E$33</f>
        <v>81.333333333333329</v>
      </c>
      <c r="AE43" s="112">
        <f>[39]Janeiro!$E$34</f>
        <v>80.583333333333329</v>
      </c>
      <c r="AF43" s="112">
        <f>[39]Janeiro!$E$35</f>
        <v>77.25</v>
      </c>
      <c r="AG43" s="117">
        <f t="shared" si="1"/>
        <v>69.225981767180926</v>
      </c>
      <c r="AH43" s="12" t="s">
        <v>35</v>
      </c>
      <c r="AJ43" t="s">
        <v>35</v>
      </c>
      <c r="AK43" t="s">
        <v>35</v>
      </c>
      <c r="AL43" t="s">
        <v>35</v>
      </c>
    </row>
    <row r="44" spans="1:38" x14ac:dyDescent="0.2">
      <c r="A44" s="48" t="s">
        <v>23</v>
      </c>
      <c r="B44" s="112">
        <f>[40]Janeiro!$E$5</f>
        <v>58.708333333333336</v>
      </c>
      <c r="C44" s="112">
        <f>[40]Janeiro!$E$6</f>
        <v>76.416666666666671</v>
      </c>
      <c r="D44" s="112">
        <f>[40]Janeiro!$E$7</f>
        <v>77</v>
      </c>
      <c r="E44" s="112">
        <f>[40]Janeiro!$E$8</f>
        <v>57.2</v>
      </c>
      <c r="F44" s="112">
        <f>[40]Janeiro!$E$9</f>
        <v>51.5</v>
      </c>
      <c r="G44" s="112">
        <f>[40]Janeiro!$E$10</f>
        <v>46.384615384615387</v>
      </c>
      <c r="H44" s="112">
        <f>[40]Janeiro!$E$11</f>
        <v>51</v>
      </c>
      <c r="I44" s="112">
        <f>[40]Janeiro!$E$12</f>
        <v>49.1</v>
      </c>
      <c r="J44" s="112">
        <f>[40]Janeiro!$E$13</f>
        <v>55.454545454545453</v>
      </c>
      <c r="K44" s="112">
        <f>[40]Janeiro!$E$14</f>
        <v>41.8</v>
      </c>
      <c r="L44" s="112">
        <f>[40]Janeiro!$E$15</f>
        <v>52.5</v>
      </c>
      <c r="M44" s="112">
        <f>[40]Janeiro!$E$16</f>
        <v>34.777777777777779</v>
      </c>
      <c r="N44" s="112">
        <f>[40]Janeiro!$E$17</f>
        <v>59</v>
      </c>
      <c r="O44" s="112">
        <f>[40]Janeiro!$E$18</f>
        <v>51.9</v>
      </c>
      <c r="P44" s="112">
        <f>[40]Janeiro!$E$19</f>
        <v>48.8</v>
      </c>
      <c r="Q44" s="112">
        <f>[40]Janeiro!$E$20</f>
        <v>33.875</v>
      </c>
      <c r="R44" s="112">
        <f>[40]Janeiro!$E$21</f>
        <v>53</v>
      </c>
      <c r="S44" s="112" t="str">
        <f>[40]Janeiro!$E$22</f>
        <v>*</v>
      </c>
      <c r="T44" s="112">
        <f>[40]Janeiro!$E$23</f>
        <v>62.222222222222221</v>
      </c>
      <c r="U44" s="112">
        <f>[40]Janeiro!$E$24</f>
        <v>58.222222222222221</v>
      </c>
      <c r="V44" s="112">
        <f>[40]Janeiro!$E$25</f>
        <v>65</v>
      </c>
      <c r="W44" s="112">
        <f>[40]Janeiro!$E$26</f>
        <v>61.7</v>
      </c>
      <c r="X44" s="112">
        <f>[40]Janeiro!$E$27</f>
        <v>62.8</v>
      </c>
      <c r="Y44" s="112">
        <f>[40]Janeiro!$E$28</f>
        <v>45.714285714285715</v>
      </c>
      <c r="Z44" s="112">
        <f>[40]Janeiro!$E$29</f>
        <v>45.6</v>
      </c>
      <c r="AA44" s="112">
        <f>[40]Janeiro!$E$30</f>
        <v>44.2</v>
      </c>
      <c r="AB44" s="112">
        <f>[40]Janeiro!$E$31</f>
        <v>61.2</v>
      </c>
      <c r="AC44" s="112">
        <f>[40]Janeiro!$E$32</f>
        <v>62.5</v>
      </c>
      <c r="AD44" s="112" t="str">
        <f>[40]Janeiro!$E$33</f>
        <v>*</v>
      </c>
      <c r="AE44" s="112">
        <f>[40]Janeiro!$E$34</f>
        <v>64</v>
      </c>
      <c r="AF44" s="112">
        <f>[40]Janeiro!$E$35</f>
        <v>58</v>
      </c>
      <c r="AG44" s="117">
        <f t="shared" si="1"/>
        <v>54.812954095712719</v>
      </c>
      <c r="AK44" t="s">
        <v>35</v>
      </c>
    </row>
    <row r="45" spans="1:38" x14ac:dyDescent="0.2">
      <c r="A45" s="48" t="s">
        <v>34</v>
      </c>
      <c r="B45" s="112">
        <f>[41]Janeiro!$E$5</f>
        <v>71.916666666666671</v>
      </c>
      <c r="C45" s="112">
        <f>[41]Janeiro!$E$6</f>
        <v>75.208333333333329</v>
      </c>
      <c r="D45" s="112">
        <f>[41]Janeiro!$E$7</f>
        <v>76.388888888888886</v>
      </c>
      <c r="E45" s="112">
        <f>[41]Janeiro!$E$8</f>
        <v>85.7</v>
      </c>
      <c r="F45" s="112">
        <f>[41]Janeiro!$E$9</f>
        <v>73.214285714285708</v>
      </c>
      <c r="G45" s="112">
        <f>[41]Janeiro!$E$10</f>
        <v>77.5625</v>
      </c>
      <c r="H45" s="112">
        <f>[41]Janeiro!$E$11</f>
        <v>87.5</v>
      </c>
      <c r="I45" s="112">
        <f>[41]Janeiro!$E$12</f>
        <v>87.3</v>
      </c>
      <c r="J45" s="112">
        <f>[41]Janeiro!$E$13</f>
        <v>78.733333333333334</v>
      </c>
      <c r="K45" s="112">
        <f>[41]Janeiro!$E$14</f>
        <v>80.25</v>
      </c>
      <c r="L45" s="112">
        <f>[41]Janeiro!$E$15</f>
        <v>81.708333333333329</v>
      </c>
      <c r="M45" s="112">
        <f>[41]Janeiro!$E$16</f>
        <v>76.61904761904762</v>
      </c>
      <c r="N45" s="112">
        <f>[41]Janeiro!$E$17</f>
        <v>81.227272727272734</v>
      </c>
      <c r="O45" s="112">
        <f>[41]Janeiro!$E$18</f>
        <v>87</v>
      </c>
      <c r="P45" s="112">
        <f>[41]Janeiro!$E$19</f>
        <v>76.166666666666671</v>
      </c>
      <c r="Q45" s="112">
        <f>[41]Janeiro!$E$20</f>
        <v>69</v>
      </c>
      <c r="R45" s="112">
        <f>[41]Janeiro!$E$21</f>
        <v>88.4</v>
      </c>
      <c r="S45" s="112">
        <f>[41]Janeiro!$E$22</f>
        <v>86.041666666666671</v>
      </c>
      <c r="T45" s="112">
        <f>[41]Janeiro!$E$23</f>
        <v>85.708333333333329</v>
      </c>
      <c r="U45" s="112">
        <f>[41]Janeiro!$E$24</f>
        <v>77.05</v>
      </c>
      <c r="V45" s="112">
        <f>[41]Janeiro!$E$25</f>
        <v>86.125</v>
      </c>
      <c r="W45" s="112">
        <f>[41]Janeiro!$E$26</f>
        <v>74.5</v>
      </c>
      <c r="X45" s="112">
        <f>[41]Janeiro!$E$27</f>
        <v>81.375</v>
      </c>
      <c r="Y45" s="112">
        <f>[41]Janeiro!$E$28</f>
        <v>74.761904761904759</v>
      </c>
      <c r="Z45" s="112">
        <f>[41]Janeiro!$E$29</f>
        <v>72.916666666666671</v>
      </c>
      <c r="AA45" s="112">
        <f>[41]Janeiro!$E$30</f>
        <v>71.166666666666671</v>
      </c>
      <c r="AB45" s="112">
        <f>[41]Janeiro!$E$31</f>
        <v>74.166666666666671</v>
      </c>
      <c r="AC45" s="112">
        <f>[41]Janeiro!$E$32</f>
        <v>79</v>
      </c>
      <c r="AD45" s="112">
        <f>[41]Janeiro!$E$33</f>
        <v>79.521739130434781</v>
      </c>
      <c r="AE45" s="112">
        <f>[41]Janeiro!$E$34</f>
        <v>73.461538461538467</v>
      </c>
      <c r="AF45" s="112">
        <f>[41]Janeiro!$E$35</f>
        <v>85.545454545454547</v>
      </c>
      <c r="AG45" s="117">
        <f t="shared" si="1"/>
        <v>79.201160167166492</v>
      </c>
      <c r="AH45" s="12" t="s">
        <v>35</v>
      </c>
      <c r="AJ45" t="s">
        <v>35</v>
      </c>
      <c r="AK45" t="s">
        <v>35</v>
      </c>
    </row>
    <row r="46" spans="1:38" x14ac:dyDescent="0.2">
      <c r="A46" s="48" t="s">
        <v>20</v>
      </c>
      <c r="B46" s="112">
        <f>[42]Janeiro!$E$5</f>
        <v>69.875</v>
      </c>
      <c r="C46" s="112">
        <f>[42]Janeiro!$E$6</f>
        <v>74.166666666666671</v>
      </c>
      <c r="D46" s="112">
        <f>[42]Janeiro!$E$7</f>
        <v>70.25</v>
      </c>
      <c r="E46" s="112">
        <f>[42]Janeiro!$E$8</f>
        <v>65.416666666666671</v>
      </c>
      <c r="F46" s="112">
        <f>[42]Janeiro!$E$9</f>
        <v>57.541666666666664</v>
      </c>
      <c r="G46" s="112">
        <f>[42]Janeiro!$E$10</f>
        <v>48</v>
      </c>
      <c r="H46" s="112">
        <f>[42]Janeiro!$E$11</f>
        <v>56.833333333333336</v>
      </c>
      <c r="I46" s="112">
        <f>[42]Janeiro!$E$12</f>
        <v>52.041666666666664</v>
      </c>
      <c r="J46" s="112">
        <f>[42]Janeiro!$E$13</f>
        <v>58.083333333333336</v>
      </c>
      <c r="K46" s="112">
        <f>[42]Janeiro!$E$14</f>
        <v>55.833333333333336</v>
      </c>
      <c r="L46" s="112">
        <f>[42]Janeiro!$E$15</f>
        <v>56.083333333333336</v>
      </c>
      <c r="M46" s="112">
        <f>[42]Janeiro!$E$16</f>
        <v>77.666666666666671</v>
      </c>
      <c r="N46" s="112">
        <f>[42]Janeiro!$E$17</f>
        <v>63.791666666666664</v>
      </c>
      <c r="O46" s="112">
        <f>[42]Janeiro!$E$18</f>
        <v>49.75</v>
      </c>
      <c r="P46" s="112">
        <f>[42]Janeiro!$E$19</f>
        <v>48.375</v>
      </c>
      <c r="Q46" s="112">
        <f>[42]Janeiro!$E$20</f>
        <v>69.833333333333329</v>
      </c>
      <c r="R46" s="112">
        <f>[42]Janeiro!$E$21</f>
        <v>82.083333333333329</v>
      </c>
      <c r="S46" s="112">
        <f>[42]Janeiro!$E$22</f>
        <v>77.666666666666671</v>
      </c>
      <c r="T46" s="112">
        <f>[42]Janeiro!$E$23</f>
        <v>72.333333333333329</v>
      </c>
      <c r="U46" s="112">
        <f>[42]Janeiro!$E$24</f>
        <v>70.083333333333329</v>
      </c>
      <c r="V46" s="112">
        <f>[42]Janeiro!$E$25</f>
        <v>64.625</v>
      </c>
      <c r="W46" s="112">
        <f>[42]Janeiro!$E$26</f>
        <v>62.583333333333336</v>
      </c>
      <c r="X46" s="112">
        <f>[42]Janeiro!$E$27</f>
        <v>60.5</v>
      </c>
      <c r="Y46" s="112">
        <f>[42]Janeiro!$E$28</f>
        <v>61.083333333333336</v>
      </c>
      <c r="Z46" s="112">
        <f>[42]Janeiro!$E$29</f>
        <v>56.5</v>
      </c>
      <c r="AA46" s="112">
        <f>[42]Janeiro!$E$30</f>
        <v>62.333333333333336</v>
      </c>
      <c r="AB46" s="112">
        <f>[42]Janeiro!$E$31</f>
        <v>77.583333333333329</v>
      </c>
      <c r="AC46" s="112">
        <f>[42]Janeiro!$E$32</f>
        <v>76.75</v>
      </c>
      <c r="AD46" s="112">
        <f>[42]Janeiro!$E$33</f>
        <v>66.333333333333329</v>
      </c>
      <c r="AE46" s="112">
        <f>[42]Janeiro!$E$34</f>
        <v>67.333333333333329</v>
      </c>
      <c r="AF46" s="112">
        <f>[42]Janeiro!$E$35</f>
        <v>86.083333333333329</v>
      </c>
      <c r="AG46" s="117">
        <f t="shared" si="1"/>
        <v>65.077956989247298</v>
      </c>
      <c r="AI46" t="s">
        <v>35</v>
      </c>
      <c r="AJ46" t="s">
        <v>35</v>
      </c>
      <c r="AK46" t="s">
        <v>35</v>
      </c>
    </row>
    <row r="47" spans="1:38" s="5" customFormat="1" ht="17.100000000000001" customHeight="1" x14ac:dyDescent="0.2">
      <c r="A47" s="49" t="s">
        <v>198</v>
      </c>
      <c r="B47" s="113">
        <f t="shared" ref="B47:AE47" si="2">AVERAGE(B5:B46)</f>
        <v>65.030200644807877</v>
      </c>
      <c r="C47" s="113">
        <f t="shared" si="2"/>
        <v>76.730209023852922</v>
      </c>
      <c r="D47" s="113">
        <f t="shared" si="2"/>
        <v>78.359066217066555</v>
      </c>
      <c r="E47" s="113">
        <f t="shared" si="2"/>
        <v>72.102162592309668</v>
      </c>
      <c r="F47" s="113">
        <f t="shared" si="2"/>
        <v>61.49439033189033</v>
      </c>
      <c r="G47" s="113">
        <f t="shared" si="2"/>
        <v>58.789832355144846</v>
      </c>
      <c r="H47" s="113">
        <f t="shared" si="2"/>
        <v>59.074025032938074</v>
      </c>
      <c r="I47" s="113">
        <f t="shared" si="2"/>
        <v>58.129737554112559</v>
      </c>
      <c r="J47" s="113">
        <f t="shared" si="2"/>
        <v>60.859845381941355</v>
      </c>
      <c r="K47" s="113">
        <f t="shared" si="2"/>
        <v>62.309017123227662</v>
      </c>
      <c r="L47" s="113">
        <f t="shared" si="2"/>
        <v>63.14103513786938</v>
      </c>
      <c r="M47" s="113">
        <f t="shared" si="2"/>
        <v>60.465938889327028</v>
      </c>
      <c r="N47" s="113">
        <f t="shared" si="2"/>
        <v>65.821780303030295</v>
      </c>
      <c r="O47" s="113">
        <f t="shared" si="2"/>
        <v>67.258933982683985</v>
      </c>
      <c r="P47" s="113">
        <f t="shared" si="2"/>
        <v>64.952937976401927</v>
      </c>
      <c r="Q47" s="113">
        <f t="shared" si="2"/>
        <v>63.573901098901089</v>
      </c>
      <c r="R47" s="113">
        <f t="shared" si="2"/>
        <v>70.439800477300494</v>
      </c>
      <c r="S47" s="113">
        <f t="shared" si="2"/>
        <v>79.350979294578792</v>
      </c>
      <c r="T47" s="113">
        <f t="shared" si="2"/>
        <v>77.421715680153184</v>
      </c>
      <c r="U47" s="113">
        <f t="shared" si="2"/>
        <v>80.377884253339033</v>
      </c>
      <c r="V47" s="113">
        <f t="shared" si="2"/>
        <v>76.662725551923927</v>
      </c>
      <c r="W47" s="113">
        <f t="shared" si="2"/>
        <v>73.059083237986272</v>
      </c>
      <c r="X47" s="113">
        <f t="shared" si="2"/>
        <v>76.110693806313321</v>
      </c>
      <c r="Y47" s="113">
        <f t="shared" si="2"/>
        <v>70.759446311272555</v>
      </c>
      <c r="Z47" s="113">
        <f t="shared" si="2"/>
        <v>66.568147334448668</v>
      </c>
      <c r="AA47" s="113">
        <f t="shared" si="2"/>
        <v>73.206729420941386</v>
      </c>
      <c r="AB47" s="113">
        <f t="shared" si="2"/>
        <v>79.174747036589139</v>
      </c>
      <c r="AC47" s="113">
        <f t="shared" si="2"/>
        <v>79.579792429792448</v>
      </c>
      <c r="AD47" s="113">
        <f t="shared" si="2"/>
        <v>76.651543223904923</v>
      </c>
      <c r="AE47" s="113">
        <f t="shared" si="2"/>
        <v>76.056946500648039</v>
      </c>
      <c r="AF47" s="113">
        <f t="shared" ref="AF47" si="3">AVERAGE(AF5:AF46)</f>
        <v>78.688632534700318</v>
      </c>
      <c r="AG47" s="117">
        <f t="shared" si="1"/>
        <v>70.07102841094833</v>
      </c>
      <c r="AI47" s="5" t="s">
        <v>35</v>
      </c>
    </row>
    <row r="48" spans="1:38" x14ac:dyDescent="0.2">
      <c r="A48" s="106" t="s">
        <v>227</v>
      </c>
      <c r="B48" s="39"/>
      <c r="C48" s="39"/>
      <c r="D48" s="39"/>
      <c r="E48" s="39"/>
      <c r="F48" s="39"/>
      <c r="G48" s="39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45"/>
      <c r="AE48" s="50" t="s">
        <v>35</v>
      </c>
      <c r="AF48" s="50"/>
      <c r="AG48" s="72"/>
    </row>
    <row r="49" spans="1:37" x14ac:dyDescent="0.2">
      <c r="A49" s="106" t="s">
        <v>228</v>
      </c>
      <c r="B49" s="40"/>
      <c r="C49" s="40"/>
      <c r="D49" s="40"/>
      <c r="E49" s="40"/>
      <c r="F49" s="40"/>
      <c r="G49" s="40"/>
      <c r="H49" s="40"/>
      <c r="I49" s="40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9"/>
      <c r="U49" s="99"/>
      <c r="V49" s="99"/>
      <c r="W49" s="99"/>
      <c r="X49" s="99"/>
      <c r="Y49" s="97"/>
      <c r="Z49" s="97"/>
      <c r="AA49" s="97"/>
      <c r="AB49" s="97"/>
      <c r="AC49" s="97"/>
      <c r="AD49" s="97"/>
      <c r="AE49" s="74"/>
      <c r="AF49" s="82"/>
      <c r="AG49" s="72"/>
      <c r="AK49" t="s">
        <v>35</v>
      </c>
    </row>
    <row r="50" spans="1:37" x14ac:dyDescent="0.2">
      <c r="A50" s="41"/>
      <c r="B50" s="97"/>
      <c r="C50" s="97"/>
      <c r="D50" s="97"/>
      <c r="E50" s="97"/>
      <c r="F50" s="97"/>
      <c r="G50" s="97"/>
      <c r="H50" s="97"/>
      <c r="I50" s="97"/>
      <c r="J50" s="98"/>
      <c r="K50" s="98"/>
      <c r="L50" s="98"/>
      <c r="M50" s="98"/>
      <c r="N50" s="98"/>
      <c r="O50" s="98"/>
      <c r="P50" s="98"/>
      <c r="Q50" s="97"/>
      <c r="R50" s="97"/>
      <c r="S50" s="97"/>
      <c r="T50" s="100"/>
      <c r="U50" s="100"/>
      <c r="V50" s="100"/>
      <c r="W50" s="100"/>
      <c r="X50" s="100"/>
      <c r="Y50" s="97"/>
      <c r="Z50" s="97"/>
      <c r="AA50" s="97"/>
      <c r="AB50" s="97"/>
      <c r="AC50" s="97"/>
      <c r="AD50" s="45"/>
      <c r="AE50" s="45"/>
      <c r="AF50" s="45"/>
      <c r="AG50" s="72"/>
    </row>
    <row r="51" spans="1:37" x14ac:dyDescent="0.2">
      <c r="A51" s="137" t="s">
        <v>255</v>
      </c>
      <c r="B51" s="137"/>
      <c r="C51" s="137"/>
      <c r="D51" s="137"/>
      <c r="E51" s="137"/>
      <c r="F51" s="137"/>
      <c r="G51" s="137"/>
      <c r="H51" s="39"/>
      <c r="I51" s="39"/>
      <c r="J51" s="39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45"/>
      <c r="AF51" s="45"/>
      <c r="AG51" s="72"/>
    </row>
    <row r="52" spans="1:37" x14ac:dyDescent="0.2">
      <c r="A52" s="137" t="s">
        <v>256</v>
      </c>
      <c r="B52" s="137"/>
      <c r="C52" s="137"/>
      <c r="D52" s="137"/>
      <c r="E52" s="137"/>
      <c r="F52" s="137"/>
      <c r="G52" s="13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45"/>
      <c r="AF52" s="45"/>
      <c r="AG52" s="72"/>
    </row>
    <row r="53" spans="1:37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6"/>
      <c r="AF53" s="46"/>
      <c r="AG53" s="72"/>
      <c r="AK53" s="12" t="s">
        <v>35</v>
      </c>
    </row>
    <row r="54" spans="1:37" ht="13.5" thickBot="1" x14ac:dyDescent="0.25">
      <c r="A54" s="51"/>
      <c r="B54" s="52"/>
      <c r="C54" s="52"/>
      <c r="D54" s="52"/>
      <c r="E54" s="52"/>
      <c r="F54" s="52"/>
      <c r="G54" s="52" t="s">
        <v>35</v>
      </c>
      <c r="H54" s="52"/>
      <c r="I54" s="52"/>
      <c r="J54" s="52"/>
      <c r="K54" s="52"/>
      <c r="L54" s="52" t="s">
        <v>35</v>
      </c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73"/>
      <c r="AI54" t="s">
        <v>35</v>
      </c>
    </row>
    <row r="56" spans="1:37" x14ac:dyDescent="0.2">
      <c r="AI56" t="s">
        <v>35</v>
      </c>
    </row>
    <row r="57" spans="1:37" x14ac:dyDescent="0.2">
      <c r="K57" s="2" t="s">
        <v>35</v>
      </c>
      <c r="AE57" s="2" t="s">
        <v>35</v>
      </c>
      <c r="AK57" s="12" t="s">
        <v>35</v>
      </c>
    </row>
    <row r="59" spans="1:37" x14ac:dyDescent="0.2">
      <c r="M59" s="2" t="s">
        <v>35</v>
      </c>
      <c r="T59" s="2" t="s">
        <v>35</v>
      </c>
    </row>
    <row r="60" spans="1:37" x14ac:dyDescent="0.2">
      <c r="AB60" s="2" t="s">
        <v>35</v>
      </c>
      <c r="AC60" s="2" t="s">
        <v>35</v>
      </c>
      <c r="AG60" s="7" t="s">
        <v>35</v>
      </c>
    </row>
    <row r="61" spans="1:37" x14ac:dyDescent="0.2">
      <c r="P61" s="2" t="s">
        <v>35</v>
      </c>
      <c r="R61" s="2" t="s">
        <v>35</v>
      </c>
    </row>
    <row r="63" spans="1:37" x14ac:dyDescent="0.2">
      <c r="AH63" t="s">
        <v>35</v>
      </c>
    </row>
    <row r="66" spans="11:20" x14ac:dyDescent="0.2">
      <c r="T66" s="2" t="s">
        <v>35</v>
      </c>
    </row>
    <row r="69" spans="11:20" x14ac:dyDescent="0.2">
      <c r="K69" s="2" t="s">
        <v>35</v>
      </c>
    </row>
  </sheetData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AG3:AG4"/>
    <mergeCell ref="Z3:Z4"/>
    <mergeCell ref="AE3:AE4"/>
    <mergeCell ref="AA3:AA4"/>
    <mergeCell ref="AB3:AB4"/>
    <mergeCell ref="AC3:AC4"/>
    <mergeCell ref="AD3:AD4"/>
    <mergeCell ref="AF3:AF4"/>
    <mergeCell ref="A52:G52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A51:G51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zoomScale="90" zoomScaleNormal="90" workbookViewId="0">
      <selection activeCell="AJ39" sqref="AJ39"/>
    </sheetView>
  </sheetViews>
  <sheetFormatPr defaultRowHeight="12.75" x14ac:dyDescent="0.2"/>
  <cols>
    <col min="1" max="1" width="19.7109375" style="2" bestFit="1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43" t="s">
        <v>206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5"/>
    </row>
    <row r="2" spans="1:36" s="4" customFormat="1" ht="20.100000000000001" customHeight="1" x14ac:dyDescent="0.2">
      <c r="A2" s="146" t="s">
        <v>21</v>
      </c>
      <c r="B2" s="139" t="s">
        <v>259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40"/>
    </row>
    <row r="3" spans="1:36" s="5" customFormat="1" ht="20.100000000000001" customHeight="1" x14ac:dyDescent="0.2">
      <c r="A3" s="146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101" t="s">
        <v>27</v>
      </c>
      <c r="AH3" s="102" t="s">
        <v>26</v>
      </c>
    </row>
    <row r="4" spans="1:36" s="5" customFormat="1" ht="20.100000000000001" customHeight="1" x14ac:dyDescent="0.2">
      <c r="A4" s="146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[1]Janeiro!$F$5</f>
        <v>99</v>
      </c>
      <c r="C5" s="110">
        <f>[1]Janeiro!$F$6</f>
        <v>99</v>
      </c>
      <c r="D5" s="110">
        <f>[1]Janeiro!$F$7</f>
        <v>96</v>
      </c>
      <c r="E5" s="110">
        <f>[1]Janeiro!$F$8</f>
        <v>91</v>
      </c>
      <c r="F5" s="110">
        <f>[1]Janeiro!$F$9</f>
        <v>98</v>
      </c>
      <c r="G5" s="110">
        <f>[1]Janeiro!$F$10</f>
        <v>97</v>
      </c>
      <c r="H5" s="110">
        <f>[1]Janeiro!$F$11</f>
        <v>94</v>
      </c>
      <c r="I5" s="110">
        <f>[1]Janeiro!$F$12</f>
        <v>93</v>
      </c>
      <c r="J5" s="110">
        <f>[1]Janeiro!$F$13</f>
        <v>93</v>
      </c>
      <c r="K5" s="110">
        <f>[1]Janeiro!$F$14</f>
        <v>98</v>
      </c>
      <c r="L5" s="110">
        <f>[1]Janeiro!$F$15</f>
        <v>92</v>
      </c>
      <c r="M5" s="110">
        <f>[1]Janeiro!$F$16</f>
        <v>99</v>
      </c>
      <c r="N5" s="110">
        <f>[1]Janeiro!$F$17</f>
        <v>100</v>
      </c>
      <c r="O5" s="110">
        <f>[1]Janeiro!$F$18</f>
        <v>100</v>
      </c>
      <c r="P5" s="110">
        <f>[1]Janeiro!$F$19</f>
        <v>97</v>
      </c>
      <c r="Q5" s="110">
        <f>[1]Janeiro!$F$20</f>
        <v>98</v>
      </c>
      <c r="R5" s="110">
        <f>[1]Janeiro!$F$21</f>
        <v>98</v>
      </c>
      <c r="S5" s="110">
        <f>[1]Janeiro!$F$22</f>
        <v>98</v>
      </c>
      <c r="T5" s="110">
        <f>[1]Janeiro!$F$23</f>
        <v>100</v>
      </c>
      <c r="U5" s="110">
        <f>[1]Janeiro!$F$24</f>
        <v>100</v>
      </c>
      <c r="V5" s="110">
        <f>[1]Janeiro!$F$25</f>
        <v>98</v>
      </c>
      <c r="W5" s="110">
        <f>[1]Janeiro!$F$26</f>
        <v>93</v>
      </c>
      <c r="X5" s="110">
        <f>[1]Janeiro!$F$27</f>
        <v>91</v>
      </c>
      <c r="Y5" s="110">
        <f>[1]Janeiro!$F$28</f>
        <v>96</v>
      </c>
      <c r="Z5" s="110">
        <f>[1]Janeiro!$F$29</f>
        <v>98</v>
      </c>
      <c r="AA5" s="110">
        <f>[1]Janeiro!$F$30</f>
        <v>93</v>
      </c>
      <c r="AB5" s="110">
        <f>[1]Janeiro!$F$31</f>
        <v>100</v>
      </c>
      <c r="AC5" s="110">
        <f>[1]Janeiro!$F$32</f>
        <v>100</v>
      </c>
      <c r="AD5" s="110">
        <f>[1]Janeiro!$F$33</f>
        <v>100</v>
      </c>
      <c r="AE5" s="110">
        <f>[1]Janeiro!$F$34</f>
        <v>100</v>
      </c>
      <c r="AF5" s="110">
        <f>[1]Janeiro!$F$35</f>
        <v>100</v>
      </c>
      <c r="AG5" s="116">
        <f>MAX(B5:AF5)</f>
        <v>100</v>
      </c>
      <c r="AH5" s="115">
        <f t="shared" ref="AH5" si="1">AVERAGE(B5:AF5)</f>
        <v>97.064516129032256</v>
      </c>
    </row>
    <row r="6" spans="1:36" x14ac:dyDescent="0.2">
      <c r="A6" s="48" t="s">
        <v>0</v>
      </c>
      <c r="B6" s="112">
        <f>[2]Janeiro!$F$5</f>
        <v>97</v>
      </c>
      <c r="C6" s="112">
        <f>[2]Janeiro!$F$6</f>
        <v>86</v>
      </c>
      <c r="D6" s="112">
        <f>[2]Janeiro!$F$7</f>
        <v>100</v>
      </c>
      <c r="E6" s="112">
        <f>[2]Janeiro!$F$8</f>
        <v>91</v>
      </c>
      <c r="F6" s="112">
        <f>[2]Janeiro!$F$9</f>
        <v>89</v>
      </c>
      <c r="G6" s="112">
        <f>[2]Janeiro!$F$10</f>
        <v>86</v>
      </c>
      <c r="H6" s="112">
        <f>[2]Janeiro!$F$11</f>
        <v>85</v>
      </c>
      <c r="I6" s="112">
        <f>[2]Janeiro!$F$12</f>
        <v>85</v>
      </c>
      <c r="J6" s="112">
        <f>[2]Janeiro!$F$13</f>
        <v>85</v>
      </c>
      <c r="K6" s="112">
        <f>[2]Janeiro!$F$14</f>
        <v>88</v>
      </c>
      <c r="L6" s="112">
        <f>[2]Janeiro!$F$15</f>
        <v>78</v>
      </c>
      <c r="M6" s="112">
        <f>[2]Janeiro!$F$16</f>
        <v>82</v>
      </c>
      <c r="N6" s="112">
        <f>[2]Janeiro!$F$17</f>
        <v>83</v>
      </c>
      <c r="O6" s="112">
        <f>[2]Janeiro!$F$18</f>
        <v>90</v>
      </c>
      <c r="P6" s="112">
        <f>[2]Janeiro!$F$19</f>
        <v>91</v>
      </c>
      <c r="Q6" s="112">
        <f>[2]Janeiro!$F$20</f>
        <v>100</v>
      </c>
      <c r="R6" s="112">
        <f>[2]Janeiro!$F$21</f>
        <v>89</v>
      </c>
      <c r="S6" s="112">
        <f>[2]Janeiro!$F$22</f>
        <v>95</v>
      </c>
      <c r="T6" s="112">
        <f>[2]Janeiro!$F$23</f>
        <v>100</v>
      </c>
      <c r="U6" s="112">
        <f>[2]Janeiro!$F$24</f>
        <v>100</v>
      </c>
      <c r="V6" s="112">
        <f>[2]Janeiro!$F$25</f>
        <v>100</v>
      </c>
      <c r="W6" s="112">
        <f>[2]Janeiro!$F$26</f>
        <v>100</v>
      </c>
      <c r="X6" s="112">
        <f>[2]Janeiro!$F$27</f>
        <v>94</v>
      </c>
      <c r="Y6" s="112">
        <f>[2]Janeiro!$F$28</f>
        <v>100</v>
      </c>
      <c r="Z6" s="112">
        <f>[2]Janeiro!$F$29</f>
        <v>92</v>
      </c>
      <c r="AA6" s="112">
        <f>[2]Janeiro!$F$30</f>
        <v>100</v>
      </c>
      <c r="AB6" s="112">
        <f>[2]Janeiro!$F$31</f>
        <v>100</v>
      </c>
      <c r="AC6" s="112">
        <f>[2]Janeiro!$F$32</f>
        <v>100</v>
      </c>
      <c r="AD6" s="112">
        <f>[2]Janeiro!$F$33</f>
        <v>100</v>
      </c>
      <c r="AE6" s="112">
        <f>[2]Janeiro!$F$34</f>
        <v>93</v>
      </c>
      <c r="AF6" s="112">
        <f>[2]Janeiro!$F$35</f>
        <v>100</v>
      </c>
      <c r="AG6" s="116">
        <f t="shared" ref="AG6:AG47" si="2">MAX(B6:AF6)</f>
        <v>100</v>
      </c>
      <c r="AH6" s="115">
        <f t="shared" ref="AH6:AH47" si="3">AVERAGE(B6:AF6)</f>
        <v>92.870967741935488</v>
      </c>
    </row>
    <row r="7" spans="1:36" x14ac:dyDescent="0.2">
      <c r="A7" s="48" t="s">
        <v>85</v>
      </c>
      <c r="B7" s="112">
        <f>[3]Janeiro!$F$5</f>
        <v>87</v>
      </c>
      <c r="C7" s="112">
        <f>[3]Janeiro!$F$6</f>
        <v>99</v>
      </c>
      <c r="D7" s="112">
        <f>[3]Janeiro!$F$7</f>
        <v>99</v>
      </c>
      <c r="E7" s="112">
        <f>[3]Janeiro!$F$8</f>
        <v>96</v>
      </c>
      <c r="F7" s="112">
        <f>[3]Janeiro!$F$9</f>
        <v>89</v>
      </c>
      <c r="G7" s="112">
        <f>[3]Janeiro!$F$10</f>
        <v>83</v>
      </c>
      <c r="H7" s="112">
        <f>[3]Janeiro!$F$11</f>
        <v>85</v>
      </c>
      <c r="I7" s="112">
        <f>[3]Janeiro!$F$12</f>
        <v>77</v>
      </c>
      <c r="J7" s="112">
        <f>[3]Janeiro!$F$13</f>
        <v>81</v>
      </c>
      <c r="K7" s="112">
        <f>[3]Janeiro!$F$14</f>
        <v>84</v>
      </c>
      <c r="L7" s="112">
        <f>[3]Janeiro!$F$15</f>
        <v>88</v>
      </c>
      <c r="M7" s="112">
        <f>[3]Janeiro!$F$16</f>
        <v>94</v>
      </c>
      <c r="N7" s="112">
        <f>[3]Janeiro!$F$17</f>
        <v>83</v>
      </c>
      <c r="O7" s="112">
        <f>[3]Janeiro!$F$18</f>
        <v>93</v>
      </c>
      <c r="P7" s="112">
        <f>[3]Janeiro!$F$19</f>
        <v>80</v>
      </c>
      <c r="Q7" s="112">
        <f>[3]Janeiro!$F$20</f>
        <v>79</v>
      </c>
      <c r="R7" s="112">
        <f>[3]Janeiro!$F$21</f>
        <v>92</v>
      </c>
      <c r="S7" s="112">
        <f>[3]Janeiro!$F$22</f>
        <v>99</v>
      </c>
      <c r="T7" s="112">
        <f>[3]Janeiro!$F$23</f>
        <v>99</v>
      </c>
      <c r="U7" s="112">
        <f>[3]Janeiro!$F$24</f>
        <v>99</v>
      </c>
      <c r="V7" s="112">
        <f>[3]Janeiro!$F$25</f>
        <v>98</v>
      </c>
      <c r="W7" s="112">
        <f>[3]Janeiro!$F$26</f>
        <v>94</v>
      </c>
      <c r="X7" s="112">
        <f>[3]Janeiro!$F$27</f>
        <v>94</v>
      </c>
      <c r="Y7" s="112">
        <f>[3]Janeiro!$F$28</f>
        <v>98</v>
      </c>
      <c r="Z7" s="112">
        <f>[3]Janeiro!$F$29</f>
        <v>91</v>
      </c>
      <c r="AA7" s="112">
        <f>[3]Janeiro!$F$30</f>
        <v>97</v>
      </c>
      <c r="AB7" s="112">
        <f>[3]Janeiro!$F$31</f>
        <v>97</v>
      </c>
      <c r="AC7" s="112">
        <f>[3]Janeiro!$F$32</f>
        <v>99</v>
      </c>
      <c r="AD7" s="112">
        <f>[3]Janeiro!$F$33</f>
        <v>99</v>
      </c>
      <c r="AE7" s="112">
        <f>[3]Janeiro!$F$34</f>
        <v>95</v>
      </c>
      <c r="AF7" s="112">
        <f>[3]Janeiro!$F$35</f>
        <v>99</v>
      </c>
      <c r="AG7" s="116">
        <f t="shared" si="2"/>
        <v>99</v>
      </c>
      <c r="AH7" s="115">
        <f t="shared" si="3"/>
        <v>91.838709677419359</v>
      </c>
    </row>
    <row r="8" spans="1:36" x14ac:dyDescent="0.2">
      <c r="A8" s="48" t="s">
        <v>1</v>
      </c>
      <c r="B8" s="112">
        <f>[4]Janeiro!$F$5</f>
        <v>91</v>
      </c>
      <c r="C8" s="112">
        <f>[4]Janeiro!$F$6</f>
        <v>87</v>
      </c>
      <c r="D8" s="112">
        <f>[4]Janeiro!$F$7</f>
        <v>92</v>
      </c>
      <c r="E8" s="112">
        <f>[4]Janeiro!$F$8</f>
        <v>88</v>
      </c>
      <c r="F8" s="112">
        <f>[4]Janeiro!$F$9</f>
        <v>93</v>
      </c>
      <c r="G8" s="112">
        <f>[4]Janeiro!$F$10</f>
        <v>91</v>
      </c>
      <c r="H8" s="112">
        <f>[4]Janeiro!$F$11</f>
        <v>93</v>
      </c>
      <c r="I8" s="112">
        <f>[4]Janeiro!$F$12</f>
        <v>90</v>
      </c>
      <c r="J8" s="112">
        <f>[4]Janeiro!$F$13</f>
        <v>88</v>
      </c>
      <c r="K8" s="112">
        <f>[4]Janeiro!$F$14</f>
        <v>89</v>
      </c>
      <c r="L8" s="112">
        <f>[4]Janeiro!$F$15</f>
        <v>85</v>
      </c>
      <c r="M8" s="112">
        <f>[4]Janeiro!$F$16</f>
        <v>90</v>
      </c>
      <c r="N8" s="112">
        <f>[4]Janeiro!$F$17</f>
        <v>87</v>
      </c>
      <c r="O8" s="112">
        <f>[4]Janeiro!$F$18</f>
        <v>90</v>
      </c>
      <c r="P8" s="112">
        <f>[4]Janeiro!$F$19</f>
        <v>89</v>
      </c>
      <c r="Q8" s="112">
        <f>[4]Janeiro!$F$20</f>
        <v>91</v>
      </c>
      <c r="R8" s="112">
        <f>[4]Janeiro!$F$21</f>
        <v>90</v>
      </c>
      <c r="S8" s="112">
        <f>[4]Janeiro!$F$22</f>
        <v>93</v>
      </c>
      <c r="T8" s="112">
        <f>[4]Janeiro!$F$23</f>
        <v>93</v>
      </c>
      <c r="U8" s="112">
        <f>[4]Janeiro!$F$24</f>
        <v>92</v>
      </c>
      <c r="V8" s="112">
        <f>[4]Janeiro!$F$25</f>
        <v>92</v>
      </c>
      <c r="W8" s="112">
        <f>[4]Janeiro!$F$26</f>
        <v>90</v>
      </c>
      <c r="X8" s="112">
        <f>[4]Janeiro!$F$27</f>
        <v>92</v>
      </c>
      <c r="Y8" s="112">
        <f>[4]Janeiro!$F$28</f>
        <v>92</v>
      </c>
      <c r="Z8" s="112">
        <f>[4]Janeiro!$F$29</f>
        <v>92</v>
      </c>
      <c r="AA8" s="112">
        <f>[4]Janeiro!$F$30</f>
        <v>87</v>
      </c>
      <c r="AB8" s="112">
        <f>[4]Janeiro!$F$31</f>
        <v>83</v>
      </c>
      <c r="AC8" s="112">
        <f>[4]Janeiro!$F$32</f>
        <v>87</v>
      </c>
      <c r="AD8" s="112">
        <f>[4]Janeiro!$F$33</f>
        <v>86</v>
      </c>
      <c r="AE8" s="112">
        <f>[4]Janeiro!$F$34</f>
        <v>93</v>
      </c>
      <c r="AF8" s="112">
        <f>[4]Janeiro!$F$35</f>
        <v>91</v>
      </c>
      <c r="AG8" s="116">
        <f t="shared" si="2"/>
        <v>93</v>
      </c>
      <c r="AH8" s="115">
        <f t="shared" si="3"/>
        <v>89.903225806451616</v>
      </c>
    </row>
    <row r="9" spans="1:36" x14ac:dyDescent="0.2">
      <c r="A9" s="48" t="s">
        <v>146</v>
      </c>
      <c r="B9" s="112">
        <f>[5]Janeiro!$F$5</f>
        <v>79</v>
      </c>
      <c r="C9" s="112">
        <f>[5]Janeiro!$F$6</f>
        <v>84</v>
      </c>
      <c r="D9" s="112">
        <f>[5]Janeiro!$F$7</f>
        <v>96</v>
      </c>
      <c r="E9" s="112">
        <f>[5]Janeiro!$F$8</f>
        <v>88</v>
      </c>
      <c r="F9" s="112">
        <f>[5]Janeiro!$F$9</f>
        <v>58</v>
      </c>
      <c r="G9" s="112">
        <f>[5]Janeiro!$F$10</f>
        <v>55</v>
      </c>
      <c r="H9" s="112">
        <f>[5]Janeiro!$F$11</f>
        <v>57</v>
      </c>
      <c r="I9" s="112">
        <f>[5]Janeiro!$F$12</f>
        <v>57</v>
      </c>
      <c r="J9" s="112">
        <f>[5]Janeiro!$F$13</f>
        <v>59</v>
      </c>
      <c r="K9" s="112">
        <f>[5]Janeiro!$F$14</f>
        <v>62</v>
      </c>
      <c r="L9" s="112">
        <f>[5]Janeiro!$F$15</f>
        <v>66</v>
      </c>
      <c r="M9" s="112">
        <f>[5]Janeiro!$F$16</f>
        <v>65</v>
      </c>
      <c r="N9" s="112">
        <f>[5]Janeiro!$F$17</f>
        <v>77</v>
      </c>
      <c r="O9" s="112">
        <f>[5]Janeiro!$F$18</f>
        <v>82</v>
      </c>
      <c r="P9" s="112">
        <f>[5]Janeiro!$F$19</f>
        <v>98</v>
      </c>
      <c r="Q9" s="112">
        <f>[5]Janeiro!$F$20</f>
        <v>82</v>
      </c>
      <c r="R9" s="112">
        <f>[5]Janeiro!$F$21</f>
        <v>81</v>
      </c>
      <c r="S9" s="112">
        <f>[5]Janeiro!$F$22</f>
        <v>96</v>
      </c>
      <c r="T9" s="112">
        <f>[5]Janeiro!$F$23</f>
        <v>94</v>
      </c>
      <c r="U9" s="112">
        <f>[5]Janeiro!$F$24</f>
        <v>99</v>
      </c>
      <c r="V9" s="112">
        <f>[5]Janeiro!$F$25</f>
        <v>98</v>
      </c>
      <c r="W9" s="112">
        <f>[5]Janeiro!$F$26</f>
        <v>94</v>
      </c>
      <c r="X9" s="112">
        <f>[5]Janeiro!$F$27</f>
        <v>93</v>
      </c>
      <c r="Y9" s="112">
        <f>[5]Janeiro!$F$28</f>
        <v>99</v>
      </c>
      <c r="Z9" s="112">
        <f>[5]Janeiro!$F$29</f>
        <v>84</v>
      </c>
      <c r="AA9" s="112">
        <f>[5]Janeiro!$F$30</f>
        <v>98</v>
      </c>
      <c r="AB9" s="112">
        <f>[5]Janeiro!$F$31</f>
        <v>99</v>
      </c>
      <c r="AC9" s="112">
        <f>[5]Janeiro!$F$32</f>
        <v>99</v>
      </c>
      <c r="AD9" s="112">
        <f>[5]Janeiro!$F$33</f>
        <v>91</v>
      </c>
      <c r="AE9" s="112">
        <f>[5]Janeiro!$F$34</f>
        <v>88</v>
      </c>
      <c r="AF9" s="112">
        <f>[5]Janeiro!$F$35</f>
        <v>97</v>
      </c>
      <c r="AG9" s="116">
        <f t="shared" si="2"/>
        <v>99</v>
      </c>
      <c r="AH9" s="115">
        <f t="shared" si="3"/>
        <v>83.064516129032256</v>
      </c>
    </row>
    <row r="10" spans="1:36" x14ac:dyDescent="0.2">
      <c r="A10" s="48" t="s">
        <v>91</v>
      </c>
      <c r="B10" s="112">
        <f>[6]Janeiro!$F$5</f>
        <v>92</v>
      </c>
      <c r="C10" s="112">
        <f>[6]Janeiro!$F$6</f>
        <v>100</v>
      </c>
      <c r="D10" s="112">
        <f>[6]Janeiro!$F$7</f>
        <v>100</v>
      </c>
      <c r="E10" s="112">
        <f>[6]Janeiro!$F$8</f>
        <v>100</v>
      </c>
      <c r="F10" s="112">
        <f>[6]Janeiro!$F$9</f>
        <v>100</v>
      </c>
      <c r="G10" s="112">
        <f>[6]Janeiro!$F$10</f>
        <v>100</v>
      </c>
      <c r="H10" s="112">
        <f>[6]Janeiro!$F$11</f>
        <v>100</v>
      </c>
      <c r="I10" s="112">
        <f>[6]Janeiro!$F$12</f>
        <v>100</v>
      </c>
      <c r="J10" s="112">
        <f>[6]Janeiro!$F$13</f>
        <v>100</v>
      </c>
      <c r="K10" s="112">
        <f>[6]Janeiro!$F$14</f>
        <v>99</v>
      </c>
      <c r="L10" s="112">
        <f>[6]Janeiro!$F$15</f>
        <v>100</v>
      </c>
      <c r="M10" s="112">
        <f>[6]Janeiro!$F$16</f>
        <v>100</v>
      </c>
      <c r="N10" s="112">
        <f>[6]Janeiro!$F$17</f>
        <v>100</v>
      </c>
      <c r="O10" s="112">
        <f>[6]Janeiro!$F$18</f>
        <v>100</v>
      </c>
      <c r="P10" s="112">
        <f>[6]Janeiro!$F$19</f>
        <v>100</v>
      </c>
      <c r="Q10" s="112">
        <f>[6]Janeiro!$F$20</f>
        <v>99</v>
      </c>
      <c r="R10" s="112">
        <f>[6]Janeiro!$F$21</f>
        <v>100</v>
      </c>
      <c r="S10" s="112">
        <f>[6]Janeiro!$F$22</f>
        <v>100</v>
      </c>
      <c r="T10" s="112">
        <f>[6]Janeiro!$F$23</f>
        <v>100</v>
      </c>
      <c r="U10" s="112">
        <f>[6]Janeiro!$F$24</f>
        <v>100</v>
      </c>
      <c r="V10" s="112">
        <f>[6]Janeiro!$F$25</f>
        <v>100</v>
      </c>
      <c r="W10" s="112">
        <f>[6]Janeiro!$F$26</f>
        <v>100</v>
      </c>
      <c r="X10" s="112">
        <f>[6]Janeiro!$F$27</f>
        <v>100</v>
      </c>
      <c r="Y10" s="112">
        <f>[6]Janeiro!$F$28</f>
        <v>100</v>
      </c>
      <c r="Z10" s="112">
        <f>[6]Janeiro!$F$29</f>
        <v>100</v>
      </c>
      <c r="AA10" s="112">
        <f>[6]Janeiro!$F$30</f>
        <v>100</v>
      </c>
      <c r="AB10" s="112">
        <f>[6]Janeiro!$F$31</f>
        <v>100</v>
      </c>
      <c r="AC10" s="112">
        <f>[6]Janeiro!$F$32</f>
        <v>100</v>
      </c>
      <c r="AD10" s="112">
        <f>[6]Janeiro!$F$33</f>
        <v>99</v>
      </c>
      <c r="AE10" s="112">
        <f>[6]Janeiro!$F$34</f>
        <v>100</v>
      </c>
      <c r="AF10" s="112">
        <f>[6]Janeiro!$F$35</f>
        <v>100</v>
      </c>
      <c r="AG10" s="116">
        <f t="shared" si="2"/>
        <v>100</v>
      </c>
      <c r="AH10" s="115">
        <f t="shared" si="3"/>
        <v>99.645161290322577</v>
      </c>
    </row>
    <row r="11" spans="1:36" x14ac:dyDescent="0.2">
      <c r="A11" s="48" t="s">
        <v>49</v>
      </c>
      <c r="B11" s="112">
        <f>[7]Janeiro!$F$5</f>
        <v>100</v>
      </c>
      <c r="C11" s="112">
        <f>[7]Janeiro!$F$6</f>
        <v>100</v>
      </c>
      <c r="D11" s="112">
        <f>[7]Janeiro!$F$7</f>
        <v>100</v>
      </c>
      <c r="E11" s="112">
        <f>[7]Janeiro!$F$8</f>
        <v>100</v>
      </c>
      <c r="F11" s="112">
        <f>[7]Janeiro!$F$9</f>
        <v>77</v>
      </c>
      <c r="G11" s="112">
        <f>[7]Janeiro!$F$10</f>
        <v>81</v>
      </c>
      <c r="H11" s="112">
        <f>[7]Janeiro!$F$11</f>
        <v>73</v>
      </c>
      <c r="I11" s="112">
        <f>[7]Janeiro!$F$12</f>
        <v>78</v>
      </c>
      <c r="J11" s="112">
        <f>[7]Janeiro!$F$13</f>
        <v>83</v>
      </c>
      <c r="K11" s="112">
        <f>[7]Janeiro!$F$14</f>
        <v>85</v>
      </c>
      <c r="L11" s="112">
        <f>[7]Janeiro!$F$15</f>
        <v>100</v>
      </c>
      <c r="M11" s="112">
        <f>[7]Janeiro!$F$16</f>
        <v>100</v>
      </c>
      <c r="N11" s="112">
        <f>[7]Janeiro!$F$17</f>
        <v>83</v>
      </c>
      <c r="O11" s="112">
        <f>[7]Janeiro!$F$18</f>
        <v>70</v>
      </c>
      <c r="P11" s="112">
        <f>[7]Janeiro!$F$19</f>
        <v>70</v>
      </c>
      <c r="Q11" s="112">
        <f>[7]Janeiro!$F$20</f>
        <v>92</v>
      </c>
      <c r="R11" s="112">
        <f>[7]Janeiro!$F$21</f>
        <v>100</v>
      </c>
      <c r="S11" s="112">
        <f>[7]Janeiro!$F$22</f>
        <v>100</v>
      </c>
      <c r="T11" s="112">
        <f>[7]Janeiro!$F$23</f>
        <v>88</v>
      </c>
      <c r="U11" s="112">
        <f>[7]Janeiro!$F$24</f>
        <v>100</v>
      </c>
      <c r="V11" s="112">
        <f>[7]Janeiro!$F$25</f>
        <v>93</v>
      </c>
      <c r="W11" s="112">
        <f>[7]Janeiro!$F$26</f>
        <v>97</v>
      </c>
      <c r="X11" s="112">
        <f>[7]Janeiro!$F$27</f>
        <v>100</v>
      </c>
      <c r="Y11" s="112">
        <f>[7]Janeiro!$F$28</f>
        <v>100</v>
      </c>
      <c r="Z11" s="112">
        <f>[7]Janeiro!$F$29</f>
        <v>100</v>
      </c>
      <c r="AA11" s="112">
        <f>[7]Janeiro!$F$30</f>
        <v>100</v>
      </c>
      <c r="AB11" s="112">
        <f>[7]Janeiro!$F$31</f>
        <v>100</v>
      </c>
      <c r="AC11" s="112">
        <f>[7]Janeiro!$F$32</f>
        <v>100</v>
      </c>
      <c r="AD11" s="112">
        <f>[7]Janeiro!$F$33</f>
        <v>100</v>
      </c>
      <c r="AE11" s="112">
        <f>[7]Janeiro!$F$34</f>
        <v>100</v>
      </c>
      <c r="AF11" s="112">
        <f>[7]Janeiro!$F$35</f>
        <v>100</v>
      </c>
      <c r="AG11" s="116">
        <f t="shared" si="2"/>
        <v>100</v>
      </c>
      <c r="AH11" s="115">
        <f t="shared" si="3"/>
        <v>92.58064516129032</v>
      </c>
      <c r="AJ11" t="s">
        <v>35</v>
      </c>
    </row>
    <row r="12" spans="1:36" x14ac:dyDescent="0.2">
      <c r="A12" s="48" t="s">
        <v>94</v>
      </c>
      <c r="B12" s="112">
        <f>[8]Janeiro!$F$5</f>
        <v>98</v>
      </c>
      <c r="C12" s="112">
        <f>[8]Janeiro!$F$6</f>
        <v>97</v>
      </c>
      <c r="D12" s="112">
        <f>[8]Janeiro!$F$7</f>
        <v>100</v>
      </c>
      <c r="E12" s="112">
        <f>[8]Janeiro!$F$8</f>
        <v>99</v>
      </c>
      <c r="F12" s="112">
        <f>[8]Janeiro!$F$9</f>
        <v>95</v>
      </c>
      <c r="G12" s="112">
        <f>[8]Janeiro!$F$10</f>
        <v>88</v>
      </c>
      <c r="H12" s="112">
        <f>[8]Janeiro!$F$11</f>
        <v>90</v>
      </c>
      <c r="I12" s="112">
        <f>[8]Janeiro!$F$12</f>
        <v>95</v>
      </c>
      <c r="J12" s="112">
        <f>[8]Janeiro!$F$13</f>
        <v>88</v>
      </c>
      <c r="K12" s="112">
        <f>[8]Janeiro!$F$14</f>
        <v>98</v>
      </c>
      <c r="L12" s="112">
        <f>[8]Janeiro!$F$15</f>
        <v>90</v>
      </c>
      <c r="M12" s="112">
        <f>[8]Janeiro!$F$16</f>
        <v>95</v>
      </c>
      <c r="N12" s="112">
        <f>[8]Janeiro!$F$17</f>
        <v>95</v>
      </c>
      <c r="O12" s="112">
        <f>[8]Janeiro!$F$18</f>
        <v>96</v>
      </c>
      <c r="P12" s="112">
        <f>[8]Janeiro!$F$19</f>
        <v>97</v>
      </c>
      <c r="Q12" s="112">
        <f>[8]Janeiro!$F$20</f>
        <v>96</v>
      </c>
      <c r="R12" s="112">
        <f>[8]Janeiro!$F$21</f>
        <v>93</v>
      </c>
      <c r="S12" s="112">
        <f>[8]Janeiro!$F$22</f>
        <v>95</v>
      </c>
      <c r="T12" s="112">
        <f>[8]Janeiro!$F$23</f>
        <v>100</v>
      </c>
      <c r="U12" s="112">
        <f>[8]Janeiro!$F$24</f>
        <v>100</v>
      </c>
      <c r="V12" s="112">
        <f>[8]Janeiro!$F$25</f>
        <v>100</v>
      </c>
      <c r="W12" s="112">
        <f>[8]Janeiro!$F$26</f>
        <v>98</v>
      </c>
      <c r="X12" s="112">
        <f>[8]Janeiro!$F$27</f>
        <v>100</v>
      </c>
      <c r="Y12" s="112">
        <f>[8]Janeiro!$F$28</f>
        <v>100</v>
      </c>
      <c r="Z12" s="112">
        <f>[8]Janeiro!$F$29</f>
        <v>99</v>
      </c>
      <c r="AA12" s="112">
        <f>[8]Janeiro!$F$30</f>
        <v>94</v>
      </c>
      <c r="AB12" s="112">
        <f>[8]Janeiro!$F$31</f>
        <v>98</v>
      </c>
      <c r="AC12" s="112">
        <f>[8]Janeiro!$F$32</f>
        <v>98</v>
      </c>
      <c r="AD12" s="112">
        <f>[8]Janeiro!$F$33</f>
        <v>100</v>
      </c>
      <c r="AE12" s="112">
        <f>[8]Janeiro!$F$34</f>
        <v>100</v>
      </c>
      <c r="AF12" s="112">
        <f>[8]Janeiro!$F$35</f>
        <v>100</v>
      </c>
      <c r="AG12" s="116">
        <f t="shared" si="2"/>
        <v>100</v>
      </c>
      <c r="AH12" s="115">
        <f t="shared" si="3"/>
        <v>96.516129032258064</v>
      </c>
    </row>
    <row r="13" spans="1:36" x14ac:dyDescent="0.2">
      <c r="A13" s="48" t="s">
        <v>101</v>
      </c>
      <c r="B13" s="112">
        <f>[9]Janeiro!$F$5</f>
        <v>87</v>
      </c>
      <c r="C13" s="112">
        <f>[9]Janeiro!$F$6</f>
        <v>98</v>
      </c>
      <c r="D13" s="112">
        <f>[9]Janeiro!$F$7</f>
        <v>100</v>
      </c>
      <c r="E13" s="112">
        <f>[9]Janeiro!$F$8</f>
        <v>97</v>
      </c>
      <c r="F13" s="112">
        <f>[9]Janeiro!$F$9</f>
        <v>82</v>
      </c>
      <c r="G13" s="112">
        <f>[9]Janeiro!$F$10</f>
        <v>82</v>
      </c>
      <c r="H13" s="112">
        <f>[9]Janeiro!$F$11</f>
        <v>77</v>
      </c>
      <c r="I13" s="112">
        <f>[9]Janeiro!$F$12</f>
        <v>73</v>
      </c>
      <c r="J13" s="112">
        <f>[9]Janeiro!$F$13</f>
        <v>81</v>
      </c>
      <c r="K13" s="112">
        <f>[9]Janeiro!$F$14</f>
        <v>76</v>
      </c>
      <c r="L13" s="112">
        <f>[9]Janeiro!$F$15</f>
        <v>84</v>
      </c>
      <c r="M13" s="112">
        <f>[9]Janeiro!$F$16</f>
        <v>73</v>
      </c>
      <c r="N13" s="112">
        <f>[9]Janeiro!$F$17</f>
        <v>81</v>
      </c>
      <c r="O13" s="112">
        <f>[9]Janeiro!$F$18</f>
        <v>92</v>
      </c>
      <c r="P13" s="112">
        <f>[9]Janeiro!$F$19</f>
        <v>89</v>
      </c>
      <c r="Q13" s="112">
        <f>[9]Janeiro!$F$20</f>
        <v>88</v>
      </c>
      <c r="R13" s="112">
        <f>[9]Janeiro!$F$21</f>
        <v>87</v>
      </c>
      <c r="S13" s="112">
        <f>[9]Janeiro!$F$22</f>
        <v>89</v>
      </c>
      <c r="T13" s="112">
        <f>[9]Janeiro!$F$23</f>
        <v>99</v>
      </c>
      <c r="U13" s="112">
        <f>[9]Janeiro!$F$24</f>
        <v>99</v>
      </c>
      <c r="V13" s="112">
        <f>[9]Janeiro!$F$25</f>
        <v>93</v>
      </c>
      <c r="W13" s="112">
        <f>[9]Janeiro!$F$26</f>
        <v>90</v>
      </c>
      <c r="X13" s="112">
        <f>[9]Janeiro!$F$27</f>
        <v>95</v>
      </c>
      <c r="Y13" s="112">
        <f>[9]Janeiro!$F$28</f>
        <v>99</v>
      </c>
      <c r="Z13" s="112">
        <f>[9]Janeiro!$F$29</f>
        <v>93</v>
      </c>
      <c r="AA13" s="112">
        <f>[9]Janeiro!$F$30</f>
        <v>99</v>
      </c>
      <c r="AB13" s="112">
        <f>[9]Janeiro!$F$31</f>
        <v>99</v>
      </c>
      <c r="AC13" s="112">
        <f>[9]Janeiro!$F$32</f>
        <v>99</v>
      </c>
      <c r="AD13" s="112">
        <f>[9]Janeiro!$F$33</f>
        <v>95</v>
      </c>
      <c r="AE13" s="112">
        <f>[9]Janeiro!$F$34</f>
        <v>97</v>
      </c>
      <c r="AF13" s="112">
        <f>[9]Janeiro!$F$35</f>
        <v>100</v>
      </c>
      <c r="AG13" s="116">
        <f t="shared" si="2"/>
        <v>100</v>
      </c>
      <c r="AH13" s="115">
        <f t="shared" si="3"/>
        <v>90.096774193548384</v>
      </c>
      <c r="AJ13" t="s">
        <v>35</v>
      </c>
    </row>
    <row r="14" spans="1:36" x14ac:dyDescent="0.2">
      <c r="A14" s="48" t="s">
        <v>147</v>
      </c>
      <c r="B14" s="112">
        <f>[10]Janeiro!$F$5</f>
        <v>100</v>
      </c>
      <c r="C14" s="112">
        <f>[10]Janeiro!$F$6</f>
        <v>100</v>
      </c>
      <c r="D14" s="112">
        <f>[10]Janeiro!$F$7</f>
        <v>100</v>
      </c>
      <c r="E14" s="112">
        <f>[10]Janeiro!$F$8</f>
        <v>100</v>
      </c>
      <c r="F14" s="112">
        <f>[10]Janeiro!$F$9</f>
        <v>100</v>
      </c>
      <c r="G14" s="112">
        <f>[10]Janeiro!$F$10</f>
        <v>100</v>
      </c>
      <c r="H14" s="112">
        <f>[10]Janeiro!$F$11</f>
        <v>100</v>
      </c>
      <c r="I14" s="112">
        <f>[10]Janeiro!$F$12</f>
        <v>100</v>
      </c>
      <c r="J14" s="112">
        <f>[10]Janeiro!$F$13</f>
        <v>100</v>
      </c>
      <c r="K14" s="112">
        <f>[10]Janeiro!$F$14</f>
        <v>100</v>
      </c>
      <c r="L14" s="112">
        <f>[10]Janeiro!$F$15</f>
        <v>100</v>
      </c>
      <c r="M14" s="112">
        <f>[10]Janeiro!$F$16</f>
        <v>100</v>
      </c>
      <c r="N14" s="112">
        <f>[10]Janeiro!$F$17</f>
        <v>100</v>
      </c>
      <c r="O14" s="112">
        <f>[10]Janeiro!$F$18</f>
        <v>100</v>
      </c>
      <c r="P14" s="112">
        <f>[10]Janeiro!$F$19</f>
        <v>100</v>
      </c>
      <c r="Q14" s="112">
        <f>[10]Janeiro!$F$20</f>
        <v>100</v>
      </c>
      <c r="R14" s="112">
        <f>[10]Janeiro!$F$21</f>
        <v>100</v>
      </c>
      <c r="S14" s="112" t="str">
        <f>[10]Janeiro!$F$22</f>
        <v>*</v>
      </c>
      <c r="T14" s="112">
        <f>[10]Janeiro!$F$23</f>
        <v>100</v>
      </c>
      <c r="U14" s="112">
        <f>[10]Janeiro!$F$24</f>
        <v>100</v>
      </c>
      <c r="V14" s="112">
        <f>[10]Janeiro!$F$25</f>
        <v>100</v>
      </c>
      <c r="W14" s="112">
        <f>[10]Janeiro!$F$26</f>
        <v>100</v>
      </c>
      <c r="X14" s="112">
        <f>[10]Janeiro!$F$27</f>
        <v>100</v>
      </c>
      <c r="Y14" s="112">
        <f>[10]Janeiro!$F$28</f>
        <v>100</v>
      </c>
      <c r="Z14" s="112">
        <f>[10]Janeiro!$F$29</f>
        <v>100</v>
      </c>
      <c r="AA14" s="112">
        <f>[10]Janeiro!$F$30</f>
        <v>100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6">
        <f t="shared" si="2"/>
        <v>100</v>
      </c>
      <c r="AH14" s="115">
        <f t="shared" si="3"/>
        <v>100</v>
      </c>
      <c r="AJ14" s="126"/>
    </row>
    <row r="15" spans="1:36" x14ac:dyDescent="0.2">
      <c r="A15" s="48" t="s">
        <v>2</v>
      </c>
      <c r="B15" s="112">
        <f>[11]Janeiro!$F$5</f>
        <v>78</v>
      </c>
      <c r="C15" s="112">
        <f>[11]Janeiro!$F$6</f>
        <v>89</v>
      </c>
      <c r="D15" s="112">
        <f>[11]Janeiro!$F$7</f>
        <v>89</v>
      </c>
      <c r="E15" s="112">
        <f>[11]Janeiro!$F$8</f>
        <v>91</v>
      </c>
      <c r="F15" s="112">
        <f>[11]Janeiro!$F$9</f>
        <v>91</v>
      </c>
      <c r="G15" s="112">
        <f>[11]Janeiro!$F$10</f>
        <v>90</v>
      </c>
      <c r="H15" s="112">
        <f>[11]Janeiro!$F$11</f>
        <v>90</v>
      </c>
      <c r="I15" s="112">
        <f>[11]Janeiro!$F$12</f>
        <v>91</v>
      </c>
      <c r="J15" s="112">
        <f>[11]Janeiro!$F$13</f>
        <v>85</v>
      </c>
      <c r="K15" s="112">
        <f>[11]Janeiro!$F$14</f>
        <v>81</v>
      </c>
      <c r="L15" s="112">
        <f>[11]Janeiro!$F$15</f>
        <v>88</v>
      </c>
      <c r="M15" s="112">
        <f>[11]Janeiro!$F$16</f>
        <v>86</v>
      </c>
      <c r="N15" s="112">
        <f>[11]Janeiro!$F$17</f>
        <v>89</v>
      </c>
      <c r="O15" s="112">
        <f>[11]Janeiro!$F$18</f>
        <v>91</v>
      </c>
      <c r="P15" s="112">
        <f>[11]Janeiro!$F$19</f>
        <v>86</v>
      </c>
      <c r="Q15" s="112">
        <f>[11]Janeiro!$F$20</f>
        <v>84</v>
      </c>
      <c r="R15" s="112">
        <f>[11]Janeiro!$F$21</f>
        <v>89</v>
      </c>
      <c r="S15" s="112">
        <f>[11]Janeiro!$F$22</f>
        <v>93</v>
      </c>
      <c r="T15" s="112">
        <f>[11]Janeiro!$F$23</f>
        <v>89</v>
      </c>
      <c r="U15" s="112">
        <f>[11]Janeiro!$F$24</f>
        <v>90</v>
      </c>
      <c r="V15" s="112">
        <f>[11]Janeiro!$F$25</f>
        <v>91</v>
      </c>
      <c r="W15" s="112">
        <f>[11]Janeiro!$F$26</f>
        <v>90</v>
      </c>
      <c r="X15" s="112">
        <f>[11]Janeiro!$F$27</f>
        <v>93</v>
      </c>
      <c r="Y15" s="112">
        <f>[11]Janeiro!$F$28</f>
        <v>90</v>
      </c>
      <c r="Z15" s="112">
        <f>[11]Janeiro!$F$29</f>
        <v>84</v>
      </c>
      <c r="AA15" s="112">
        <f>[11]Janeiro!$F$30</f>
        <v>89</v>
      </c>
      <c r="AB15" s="112">
        <f>[11]Janeiro!$F$31</f>
        <v>90</v>
      </c>
      <c r="AC15" s="112">
        <f>[11]Janeiro!$F$32</f>
        <v>84</v>
      </c>
      <c r="AD15" s="112">
        <f>[11]Janeiro!$F$33</f>
        <v>87</v>
      </c>
      <c r="AE15" s="112">
        <f>[11]Janeiro!$F$34</f>
        <v>92</v>
      </c>
      <c r="AF15" s="112">
        <f>[11]Janeiro!$F$35</f>
        <v>91</v>
      </c>
      <c r="AG15" s="116">
        <f t="shared" si="2"/>
        <v>93</v>
      </c>
      <c r="AH15" s="115">
        <f t="shared" si="3"/>
        <v>88.41935483870968</v>
      </c>
      <c r="AJ15" s="12" t="s">
        <v>35</v>
      </c>
    </row>
    <row r="16" spans="1:36" x14ac:dyDescent="0.2">
      <c r="A16" s="48" t="s">
        <v>3</v>
      </c>
      <c r="B16" s="125">
        <f>[12]Janeiro!$F$5</f>
        <v>98</v>
      </c>
      <c r="C16" s="112">
        <f>[12]Janeiro!$F$6</f>
        <v>100</v>
      </c>
      <c r="D16" s="112">
        <f>[12]Janeiro!$F$7</f>
        <v>100</v>
      </c>
      <c r="E16" s="112">
        <f>[12]Janeiro!$F$8</f>
        <v>100</v>
      </c>
      <c r="F16" s="112">
        <f>[12]Janeiro!$F$9</f>
        <v>84</v>
      </c>
      <c r="G16" s="112">
        <f>[12]Janeiro!$F$10</f>
        <v>100</v>
      </c>
      <c r="H16" s="112">
        <f>[12]Janeiro!$F$11</f>
        <v>100</v>
      </c>
      <c r="I16" s="112">
        <f>[12]Janeiro!$F$12</f>
        <v>100</v>
      </c>
      <c r="J16" s="112">
        <f>[12]Janeiro!$F$13</f>
        <v>100</v>
      </c>
      <c r="K16" s="112">
        <f>[12]Janeiro!$F$14</f>
        <v>97</v>
      </c>
      <c r="L16" s="112">
        <f>[12]Janeiro!$F$15</f>
        <v>100</v>
      </c>
      <c r="M16" s="112">
        <f>[12]Janeiro!$F$16</f>
        <v>100</v>
      </c>
      <c r="N16" s="112">
        <f>[12]Janeiro!$F$17</f>
        <v>100</v>
      </c>
      <c r="O16" s="112">
        <f>[12]Janeiro!$F$18</f>
        <v>100</v>
      </c>
      <c r="P16" s="112">
        <f>[12]Janeiro!$F$19</f>
        <v>100</v>
      </c>
      <c r="Q16" s="112">
        <f>[12]Janeiro!$F$20</f>
        <v>100</v>
      </c>
      <c r="R16" s="112">
        <f>[12]Janeiro!$F$21</f>
        <v>100</v>
      </c>
      <c r="S16" s="112">
        <f>[12]Janeiro!$F$22</f>
        <v>100</v>
      </c>
      <c r="T16" s="112">
        <f>[12]Janeiro!$F$23</f>
        <v>82</v>
      </c>
      <c r="U16" s="112">
        <f>[12]Janeiro!$F$24</f>
        <v>100</v>
      </c>
      <c r="V16" s="112">
        <f>[12]Janeiro!$F$25</f>
        <v>100</v>
      </c>
      <c r="W16" s="112">
        <f>[12]Janeiro!$F$26</f>
        <v>100</v>
      </c>
      <c r="X16" s="112">
        <f>[12]Janeiro!$F$27</f>
        <v>100</v>
      </c>
      <c r="Y16" s="112">
        <f>[12]Janeiro!$F$28</f>
        <v>100</v>
      </c>
      <c r="Z16" s="112">
        <f>[12]Janeiro!$F$29</f>
        <v>100</v>
      </c>
      <c r="AA16" s="112">
        <f>[12]Janeiro!$F$30</f>
        <v>100</v>
      </c>
      <c r="AB16" s="112">
        <f>[12]Janeiro!$F$31</f>
        <v>100</v>
      </c>
      <c r="AC16" s="112">
        <f>[12]Janeiro!$F$32</f>
        <v>100</v>
      </c>
      <c r="AD16" s="112">
        <f>[12]Janeiro!$F$33</f>
        <v>88</v>
      </c>
      <c r="AE16" s="112">
        <f>[12]Janeiro!$F$34</f>
        <v>100</v>
      </c>
      <c r="AF16" s="112">
        <f>[12]Janeiro!$F$35</f>
        <v>100</v>
      </c>
      <c r="AG16" s="116">
        <f>MAX(B16:AF16)</f>
        <v>100</v>
      </c>
      <c r="AH16" s="115">
        <f>AVERAGE(B16:AF16)</f>
        <v>98.354838709677423</v>
      </c>
      <c r="AJ16" s="12"/>
    </row>
    <row r="17" spans="1:37" hidden="1" x14ac:dyDescent="0.2">
      <c r="A17" s="48" t="s">
        <v>4</v>
      </c>
      <c r="B17" s="112" t="str">
        <f>[13]Janeiro!$F$5</f>
        <v>*</v>
      </c>
      <c r="C17" s="112" t="str">
        <f>[13]Janeiro!$F$6</f>
        <v>*</v>
      </c>
      <c r="D17" s="112" t="str">
        <f>[13]Janeiro!$F$7</f>
        <v>*</v>
      </c>
      <c r="E17" s="112" t="str">
        <f>[13]Janeiro!$F$8</f>
        <v>*</v>
      </c>
      <c r="F17" s="112" t="str">
        <f>[13]Janeiro!$F$9</f>
        <v>*</v>
      </c>
      <c r="G17" s="112" t="str">
        <f>[13]Janeiro!$F$10</f>
        <v>*</v>
      </c>
      <c r="H17" s="112" t="str">
        <f>[13]Janeiro!$F$11</f>
        <v>*</v>
      </c>
      <c r="I17" s="112" t="str">
        <f>[13]Janeiro!$F$12</f>
        <v>*</v>
      </c>
      <c r="J17" s="112" t="str">
        <f>[13]Janeiro!$F$13</f>
        <v>*</v>
      </c>
      <c r="K17" s="112" t="str">
        <f>[13]Janeiro!$F$14</f>
        <v>*</v>
      </c>
      <c r="L17" s="112" t="str">
        <f>[13]Janeiro!$F$15</f>
        <v>*</v>
      </c>
      <c r="M17" s="112" t="str">
        <f>[13]Janeiro!$F$16</f>
        <v>*</v>
      </c>
      <c r="N17" s="112" t="str">
        <f>[13]Janeiro!$F$17</f>
        <v>*</v>
      </c>
      <c r="O17" s="112" t="str">
        <f>[13]Janeiro!$F$18</f>
        <v>*</v>
      </c>
      <c r="P17" s="112" t="str">
        <f>[13]Janeiro!$F$19</f>
        <v>*</v>
      </c>
      <c r="Q17" s="112" t="str">
        <f>[13]Janeiro!$F$20</f>
        <v>*</v>
      </c>
      <c r="R17" s="112" t="str">
        <f>[13]Janeiro!$F$21</f>
        <v>*</v>
      </c>
      <c r="S17" s="112" t="str">
        <f>[13]Janeiro!$F$22</f>
        <v>*</v>
      </c>
      <c r="T17" s="112" t="str">
        <f>[13]Janeiro!$F$23</f>
        <v>*</v>
      </c>
      <c r="U17" s="112" t="str">
        <f>[13]Janeiro!$F$24</f>
        <v>*</v>
      </c>
      <c r="V17" s="112" t="str">
        <f>[13]Janeiro!$F$25</f>
        <v>*</v>
      </c>
      <c r="W17" s="112" t="str">
        <f>[13]Janeiro!$F$26</f>
        <v>*</v>
      </c>
      <c r="X17" s="112" t="str">
        <f>[13]Janeiro!$F$27</f>
        <v>*</v>
      </c>
      <c r="Y17" s="112" t="str">
        <f>[13]Janeiro!$F$28</f>
        <v>*</v>
      </c>
      <c r="Z17" s="112" t="str">
        <f>[13]Janeiro!$F$29</f>
        <v>*</v>
      </c>
      <c r="AA17" s="112" t="str">
        <f>[13]Janeiro!$F$30</f>
        <v>*</v>
      </c>
      <c r="AB17" s="112" t="str">
        <f>[13]Janeiro!$F$31</f>
        <v>*</v>
      </c>
      <c r="AC17" s="112" t="str">
        <f>[13]Janeiro!$F$32</f>
        <v>*</v>
      </c>
      <c r="AD17" s="112" t="str">
        <f>[13]Janeiro!$F$33</f>
        <v>*</v>
      </c>
      <c r="AE17" s="112" t="str">
        <f>[13]Janeiro!$F$34</f>
        <v>*</v>
      </c>
      <c r="AF17" s="112" t="str">
        <f>[13]Janeiro!$F$35</f>
        <v>*</v>
      </c>
      <c r="AG17" s="116">
        <f t="shared" si="2"/>
        <v>0</v>
      </c>
      <c r="AH17" s="115" t="e">
        <f t="shared" si="3"/>
        <v>#DIV/0!</v>
      </c>
      <c r="AJ17" t="s">
        <v>35</v>
      </c>
    </row>
    <row r="18" spans="1:37" x14ac:dyDescent="0.2">
      <c r="A18" s="48" t="s">
        <v>5</v>
      </c>
      <c r="B18" s="112">
        <f>[14]Janeiro!$F$5</f>
        <v>80</v>
      </c>
      <c r="C18" s="112">
        <f>[14]Janeiro!$F$6</f>
        <v>78</v>
      </c>
      <c r="D18" s="112">
        <f>[14]Janeiro!$F$7</f>
        <v>88</v>
      </c>
      <c r="E18" s="112">
        <f>[14]Janeiro!$F$8</f>
        <v>88</v>
      </c>
      <c r="F18" s="112">
        <f>[14]Janeiro!$F$9</f>
        <v>89</v>
      </c>
      <c r="G18" s="112">
        <f>[14]Janeiro!$F$10</f>
        <v>87</v>
      </c>
      <c r="H18" s="112">
        <f>[14]Janeiro!$F$11</f>
        <v>88</v>
      </c>
      <c r="I18" s="112">
        <f>[14]Janeiro!$F$12</f>
        <v>85</v>
      </c>
      <c r="J18" s="112">
        <f>[14]Janeiro!$F$13</f>
        <v>78</v>
      </c>
      <c r="K18" s="112">
        <f>[14]Janeiro!$F$14</f>
        <v>85</v>
      </c>
      <c r="L18" s="112">
        <f>[14]Janeiro!$F$15</f>
        <v>82</v>
      </c>
      <c r="M18" s="112">
        <f>[14]Janeiro!$F$16</f>
        <v>86</v>
      </c>
      <c r="N18" s="112">
        <f>[14]Janeiro!$F$17</f>
        <v>87</v>
      </c>
      <c r="O18" s="112">
        <f>[14]Janeiro!$F$18</f>
        <v>83</v>
      </c>
      <c r="P18" s="112">
        <f>[14]Janeiro!$F$19</f>
        <v>78</v>
      </c>
      <c r="Q18" s="112">
        <f>[14]Janeiro!$F$20</f>
        <v>85</v>
      </c>
      <c r="R18" s="112">
        <f>[14]Janeiro!$F$21</f>
        <v>87</v>
      </c>
      <c r="S18" s="112">
        <f>[14]Janeiro!$F$22</f>
        <v>87</v>
      </c>
      <c r="T18" s="112">
        <f>[14]Janeiro!$F$23</f>
        <v>86</v>
      </c>
      <c r="U18" s="112">
        <f>[14]Janeiro!$F$24</f>
        <v>87</v>
      </c>
      <c r="V18" s="112">
        <f>[14]Janeiro!$F$25</f>
        <v>89</v>
      </c>
      <c r="W18" s="112">
        <f>[14]Janeiro!$F$26</f>
        <v>89</v>
      </c>
      <c r="X18" s="112">
        <f>[14]Janeiro!$F$27</f>
        <v>87</v>
      </c>
      <c r="Y18" s="112">
        <f>[14]Janeiro!$F$28</f>
        <v>84</v>
      </c>
      <c r="Z18" s="112">
        <f>[14]Janeiro!$F$29</f>
        <v>84</v>
      </c>
      <c r="AA18" s="112">
        <f>[14]Janeiro!$F$30</f>
        <v>83</v>
      </c>
      <c r="AB18" s="112">
        <f>[14]Janeiro!$F$31</f>
        <v>87</v>
      </c>
      <c r="AC18" s="112">
        <f>[14]Janeiro!$F$32</f>
        <v>78</v>
      </c>
      <c r="AD18" s="112">
        <f>[14]Janeiro!$F$33</f>
        <v>80</v>
      </c>
      <c r="AE18" s="112">
        <f>[14]Janeiro!$F$34</f>
        <v>89</v>
      </c>
      <c r="AF18" s="112">
        <f>[14]Janeiro!$F$35</f>
        <v>86</v>
      </c>
      <c r="AG18" s="116">
        <f t="shared" si="2"/>
        <v>89</v>
      </c>
      <c r="AH18" s="115">
        <f t="shared" si="3"/>
        <v>84.838709677419359</v>
      </c>
      <c r="AI18" s="12" t="s">
        <v>35</v>
      </c>
    </row>
    <row r="19" spans="1:37" hidden="1" x14ac:dyDescent="0.2">
      <c r="A19" s="48" t="s">
        <v>33</v>
      </c>
      <c r="B19" s="112" t="str">
        <f>[15]Janeiro!$F$5</f>
        <v>*</v>
      </c>
      <c r="C19" s="112" t="str">
        <f>[15]Janeiro!$F$6</f>
        <v>*</v>
      </c>
      <c r="D19" s="112" t="str">
        <f>[15]Janeiro!$F$7</f>
        <v>*</v>
      </c>
      <c r="E19" s="112" t="str">
        <f>[15]Janeiro!$F$8</f>
        <v>*</v>
      </c>
      <c r="F19" s="112" t="str">
        <f>[15]Janeiro!$F$9</f>
        <v>*</v>
      </c>
      <c r="G19" s="112" t="str">
        <f>[15]Janeiro!$F$10</f>
        <v>*</v>
      </c>
      <c r="H19" s="112" t="str">
        <f>[15]Janeiro!$F$11</f>
        <v>*</v>
      </c>
      <c r="I19" s="112" t="str">
        <f>[15]Janeiro!$F$12</f>
        <v>*</v>
      </c>
      <c r="J19" s="112" t="str">
        <f>[15]Janeiro!$F$13</f>
        <v>*</v>
      </c>
      <c r="K19" s="112" t="str">
        <f>[15]Janeiro!$F$14</f>
        <v>*</v>
      </c>
      <c r="L19" s="112" t="str">
        <f>[15]Janeiro!$F$15</f>
        <v>*</v>
      </c>
      <c r="M19" s="112" t="str">
        <f>[15]Janeiro!$F$16</f>
        <v>*</v>
      </c>
      <c r="N19" s="112" t="str">
        <f>[15]Janeiro!$F$17</f>
        <v>*</v>
      </c>
      <c r="O19" s="112" t="str">
        <f>[15]Janeiro!$F$18</f>
        <v>*</v>
      </c>
      <c r="P19" s="112" t="str">
        <f>[15]Janeiro!$F$19</f>
        <v>*</v>
      </c>
      <c r="Q19" s="112" t="str">
        <f>[15]Janeiro!$F$20</f>
        <v>*</v>
      </c>
      <c r="R19" s="112" t="str">
        <f>[15]Janeiro!$F$21</f>
        <v>*</v>
      </c>
      <c r="S19" s="112" t="str">
        <f>[15]Janeiro!$F$22</f>
        <v>*</v>
      </c>
      <c r="T19" s="112" t="str">
        <f>[15]Janeiro!$F$23</f>
        <v>*</v>
      </c>
      <c r="U19" s="112" t="str">
        <f>[15]Janeiro!$F$24</f>
        <v>*</v>
      </c>
      <c r="V19" s="112" t="str">
        <f>[15]Janeiro!$F$25</f>
        <v>*</v>
      </c>
      <c r="W19" s="112" t="str">
        <f>[15]Janeiro!$F$26</f>
        <v>*</v>
      </c>
      <c r="X19" s="112" t="str">
        <f>[15]Janeiro!$F$27</f>
        <v>*</v>
      </c>
      <c r="Y19" s="112" t="str">
        <f>[15]Janeiro!$F$28</f>
        <v>*</v>
      </c>
      <c r="Z19" s="112" t="str">
        <f>[15]Janeiro!$F$29</f>
        <v>*</v>
      </c>
      <c r="AA19" s="112" t="str">
        <f>[15]Janeiro!$F$30</f>
        <v>*</v>
      </c>
      <c r="AB19" s="112" t="str">
        <f>[15]Janeiro!$F$31</f>
        <v>*</v>
      </c>
      <c r="AC19" s="112" t="str">
        <f>[15]Janeiro!$F$32</f>
        <v>*</v>
      </c>
      <c r="AD19" s="112" t="str">
        <f>[15]Janeiro!$F$33</f>
        <v>*</v>
      </c>
      <c r="AE19" s="112" t="str">
        <f>[15]Janeiro!$F$34</f>
        <v>*</v>
      </c>
      <c r="AF19" s="112" t="str">
        <f>[15]Janeiro!$F$35</f>
        <v>*</v>
      </c>
      <c r="AG19" s="116">
        <f t="shared" si="2"/>
        <v>0</v>
      </c>
      <c r="AH19" s="115" t="e">
        <f t="shared" si="3"/>
        <v>#DIV/0!</v>
      </c>
    </row>
    <row r="20" spans="1:37" x14ac:dyDescent="0.2">
      <c r="A20" s="48" t="s">
        <v>6</v>
      </c>
      <c r="B20" s="112">
        <f>[16]Janeiro!$F$5</f>
        <v>97</v>
      </c>
      <c r="C20" s="112">
        <f>[16]Janeiro!$F$6</f>
        <v>94</v>
      </c>
      <c r="D20" s="112">
        <f>[16]Janeiro!$F$7</f>
        <v>97</v>
      </c>
      <c r="E20" s="112">
        <f>[16]Janeiro!$F$8</f>
        <v>97</v>
      </c>
      <c r="F20" s="112">
        <f>[16]Janeiro!$F$9</f>
        <v>98</v>
      </c>
      <c r="G20" s="112">
        <f>[16]Janeiro!$F$10</f>
        <v>90</v>
      </c>
      <c r="H20" s="112">
        <f>[16]Janeiro!$F$11</f>
        <v>97</v>
      </c>
      <c r="I20" s="112">
        <f>[16]Janeiro!$F$12</f>
        <v>97</v>
      </c>
      <c r="J20" s="112">
        <f>[16]Janeiro!$F$13</f>
        <v>97</v>
      </c>
      <c r="K20" s="112">
        <f>[16]Janeiro!$F$14</f>
        <v>94</v>
      </c>
      <c r="L20" s="112">
        <f>[16]Janeiro!$F$15</f>
        <v>91</v>
      </c>
      <c r="M20" s="112">
        <f>[16]Janeiro!$F$16</f>
        <v>96</v>
      </c>
      <c r="N20" s="112">
        <f>[16]Janeiro!$F$17</f>
        <v>92</v>
      </c>
      <c r="O20" s="112">
        <f>[16]Janeiro!$F$18</f>
        <v>97</v>
      </c>
      <c r="P20" s="112">
        <f>[16]Janeiro!$F$19</f>
        <v>96</v>
      </c>
      <c r="Q20" s="112">
        <f>[16]Janeiro!$F$20</f>
        <v>93</v>
      </c>
      <c r="R20" s="112">
        <f>[16]Janeiro!$F$21</f>
        <v>88</v>
      </c>
      <c r="S20" s="112">
        <f>[16]Janeiro!$F$22</f>
        <v>96</v>
      </c>
      <c r="T20" s="112">
        <f>[16]Janeiro!$F$23</f>
        <v>96</v>
      </c>
      <c r="U20" s="112">
        <f>[16]Janeiro!$F$24</f>
        <v>98</v>
      </c>
      <c r="V20" s="112">
        <f>[16]Janeiro!$F$25</f>
        <v>96</v>
      </c>
      <c r="W20" s="112">
        <f>[16]Janeiro!$F$26</f>
        <v>98</v>
      </c>
      <c r="X20" s="112">
        <f>[16]Janeiro!$F$27</f>
        <v>97</v>
      </c>
      <c r="Y20" s="112">
        <f>[16]Janeiro!$F$28</f>
        <v>96</v>
      </c>
      <c r="Z20" s="112">
        <f>[16]Janeiro!$F$29</f>
        <v>95</v>
      </c>
      <c r="AA20" s="112">
        <f>[16]Janeiro!$F$30</f>
        <v>89</v>
      </c>
      <c r="AB20" s="112">
        <f>[16]Janeiro!$F$31</f>
        <v>96</v>
      </c>
      <c r="AC20" s="112">
        <f>[16]Janeiro!$F$32</f>
        <v>97</v>
      </c>
      <c r="AD20" s="112">
        <f>[16]Janeiro!$F$33</f>
        <v>96</v>
      </c>
      <c r="AE20" s="112">
        <f>[16]Janeiro!$F$34</f>
        <v>98</v>
      </c>
      <c r="AF20" s="112">
        <f>[16]Janeiro!$F$35</f>
        <v>98</v>
      </c>
      <c r="AG20" s="116">
        <f t="shared" si="2"/>
        <v>98</v>
      </c>
      <c r="AH20" s="115">
        <f t="shared" si="3"/>
        <v>95.387096774193552</v>
      </c>
    </row>
    <row r="21" spans="1:37" x14ac:dyDescent="0.2">
      <c r="A21" s="48" t="s">
        <v>7</v>
      </c>
      <c r="B21" s="112">
        <f>[17]Janeiro!$F$5</f>
        <v>84</v>
      </c>
      <c r="C21" s="112">
        <f>[17]Janeiro!$F$6</f>
        <v>87</v>
      </c>
      <c r="D21" s="112">
        <f>[17]Janeiro!$F$7</f>
        <v>100</v>
      </c>
      <c r="E21" s="112">
        <f>[17]Janeiro!$F$8</f>
        <v>100</v>
      </c>
      <c r="F21" s="112">
        <f>[17]Janeiro!$F$9</f>
        <v>83</v>
      </c>
      <c r="G21" s="112">
        <f>[17]Janeiro!$F$10</f>
        <v>74</v>
      </c>
      <c r="H21" s="112">
        <f>[17]Janeiro!$F$11</f>
        <v>72</v>
      </c>
      <c r="I21" s="112">
        <f>[17]Janeiro!$F$12</f>
        <v>69</v>
      </c>
      <c r="J21" s="112">
        <f>[17]Janeiro!$F$13</f>
        <v>70</v>
      </c>
      <c r="K21" s="112">
        <f>[17]Janeiro!$F$14</f>
        <v>79</v>
      </c>
      <c r="L21" s="112">
        <f>[17]Janeiro!$F$15</f>
        <v>84</v>
      </c>
      <c r="M21" s="112">
        <f>[17]Janeiro!$F$16</f>
        <v>67</v>
      </c>
      <c r="N21" s="112">
        <f>[17]Janeiro!$F$17</f>
        <v>83</v>
      </c>
      <c r="O21" s="112">
        <f>[17]Janeiro!$F$18</f>
        <v>92</v>
      </c>
      <c r="P21" s="112">
        <f>[17]Janeiro!$F$19</f>
        <v>89</v>
      </c>
      <c r="Q21" s="112">
        <f>[17]Janeiro!$F$20</f>
        <v>89</v>
      </c>
      <c r="R21" s="112">
        <f>[17]Janeiro!$F$21</f>
        <v>87</v>
      </c>
      <c r="S21" s="112">
        <f>[17]Janeiro!$F$22</f>
        <v>99</v>
      </c>
      <c r="T21" s="112">
        <f>[17]Janeiro!$F$23</f>
        <v>100</v>
      </c>
      <c r="U21" s="112">
        <f>[17]Janeiro!$F$24</f>
        <v>100</v>
      </c>
      <c r="V21" s="112">
        <f>[17]Janeiro!$F$25</f>
        <v>98</v>
      </c>
      <c r="W21" s="112">
        <f>[17]Janeiro!$F$26</f>
        <v>93</v>
      </c>
      <c r="X21" s="112">
        <f>[17]Janeiro!$F$27</f>
        <v>98</v>
      </c>
      <c r="Y21" s="112">
        <f>[17]Janeiro!$F$28</f>
        <v>100</v>
      </c>
      <c r="Z21" s="112">
        <f>[17]Janeiro!$F$29</f>
        <v>90</v>
      </c>
      <c r="AA21" s="112">
        <f>[17]Janeiro!$F$30</f>
        <v>99</v>
      </c>
      <c r="AB21" s="112">
        <f>[17]Janeiro!$F$31</f>
        <v>99</v>
      </c>
      <c r="AC21" s="112">
        <f>[17]Janeiro!$F$32</f>
        <v>100</v>
      </c>
      <c r="AD21" s="112">
        <f>[17]Janeiro!$F$33</f>
        <v>100</v>
      </c>
      <c r="AE21" s="112">
        <f>[17]Janeiro!$F$34</f>
        <v>93</v>
      </c>
      <c r="AF21" s="112">
        <f>[17]Janeiro!$F$35</f>
        <v>99</v>
      </c>
      <c r="AG21" s="116">
        <f t="shared" si="2"/>
        <v>100</v>
      </c>
      <c r="AH21" s="115">
        <f t="shared" si="3"/>
        <v>89.58064516129032</v>
      </c>
      <c r="AJ21" t="s">
        <v>35</v>
      </c>
    </row>
    <row r="22" spans="1:37" x14ac:dyDescent="0.2">
      <c r="A22" s="48" t="s">
        <v>148</v>
      </c>
      <c r="B22" s="112">
        <f>[18]Janeiro!$F$5</f>
        <v>92</v>
      </c>
      <c r="C22" s="112">
        <f>[18]Janeiro!$F$6</f>
        <v>99</v>
      </c>
      <c r="D22" s="112">
        <f>[18]Janeiro!$F$7</f>
        <v>100</v>
      </c>
      <c r="E22" s="112">
        <f>[18]Janeiro!$F$8</f>
        <v>100</v>
      </c>
      <c r="F22" s="112">
        <f>[18]Janeiro!$F$9</f>
        <v>95</v>
      </c>
      <c r="G22" s="112">
        <f>[18]Janeiro!$F$10</f>
        <v>90</v>
      </c>
      <c r="H22" s="112">
        <f>[18]Janeiro!$F$11</f>
        <v>92</v>
      </c>
      <c r="I22" s="112">
        <f>[18]Janeiro!$F$12</f>
        <v>91</v>
      </c>
      <c r="J22" s="112">
        <f>[18]Janeiro!$F$13</f>
        <v>89</v>
      </c>
      <c r="K22" s="112">
        <f>[18]Janeiro!$F$14</f>
        <v>86</v>
      </c>
      <c r="L22" s="112">
        <f>[18]Janeiro!$F$15</f>
        <v>99</v>
      </c>
      <c r="M22" s="112">
        <f>[18]Janeiro!$F$16</f>
        <v>84</v>
      </c>
      <c r="N22" s="112">
        <f>[18]Janeiro!$F$17</f>
        <v>100</v>
      </c>
      <c r="O22" s="112">
        <f>[18]Janeiro!$F$18</f>
        <v>99</v>
      </c>
      <c r="P22" s="112">
        <f>[18]Janeiro!$F$19</f>
        <v>99</v>
      </c>
      <c r="Q22" s="112">
        <f>[18]Janeiro!$F$20</f>
        <v>97</v>
      </c>
      <c r="R22" s="112">
        <f>[18]Janeiro!$F$21</f>
        <v>95</v>
      </c>
      <c r="S22" s="112">
        <f>[18]Janeiro!$F$22</f>
        <v>100</v>
      </c>
      <c r="T22" s="112">
        <f>[18]Janeiro!$F$23</f>
        <v>100</v>
      </c>
      <c r="U22" s="112">
        <f>[18]Janeiro!$F$24</f>
        <v>100</v>
      </c>
      <c r="V22" s="112">
        <f>[18]Janeiro!$F$25</f>
        <v>100</v>
      </c>
      <c r="W22" s="112">
        <f>[18]Janeiro!$F$26</f>
        <v>100</v>
      </c>
      <c r="X22" s="112">
        <f>[18]Janeiro!$F$27</f>
        <v>100</v>
      </c>
      <c r="Y22" s="112">
        <f>[18]Janeiro!$F$28</f>
        <v>100</v>
      </c>
      <c r="Z22" s="112">
        <f>[18]Janeiro!$F$29</f>
        <v>100</v>
      </c>
      <c r="AA22" s="112">
        <f>[18]Janeiro!$F$30</f>
        <v>100</v>
      </c>
      <c r="AB22" s="112">
        <f>[18]Janeiro!$F$31</f>
        <v>100</v>
      </c>
      <c r="AC22" s="112">
        <f>[18]Janeiro!$F$32</f>
        <v>100</v>
      </c>
      <c r="AD22" s="112">
        <f>[18]Janeiro!$F$33</f>
        <v>100</v>
      </c>
      <c r="AE22" s="112">
        <f>[18]Janeiro!$F$34</f>
        <v>100</v>
      </c>
      <c r="AF22" s="112">
        <f>[18]Janeiro!$F$35</f>
        <v>100</v>
      </c>
      <c r="AG22" s="116">
        <f t="shared" si="2"/>
        <v>100</v>
      </c>
      <c r="AH22" s="115">
        <f t="shared" si="3"/>
        <v>97</v>
      </c>
    </row>
    <row r="23" spans="1:37" x14ac:dyDescent="0.2">
      <c r="A23" s="48" t="s">
        <v>149</v>
      </c>
      <c r="B23" s="112">
        <f>[19]Janeiro!$F$5</f>
        <v>94</v>
      </c>
      <c r="C23" s="112">
        <f>[19]Janeiro!$F$6</f>
        <v>96</v>
      </c>
      <c r="D23" s="112">
        <f>[19]Janeiro!$F$7</f>
        <v>96</v>
      </c>
      <c r="E23" s="112">
        <f>[19]Janeiro!$F$8</f>
        <v>94</v>
      </c>
      <c r="F23" s="112">
        <f>[19]Janeiro!$F$9</f>
        <v>92</v>
      </c>
      <c r="G23" s="112">
        <f>[19]Janeiro!$F$10</f>
        <v>96</v>
      </c>
      <c r="H23" s="112">
        <f>[19]Janeiro!$F$11</f>
        <v>94</v>
      </c>
      <c r="I23" s="112">
        <f>[19]Janeiro!$F$12</f>
        <v>90</v>
      </c>
      <c r="J23" s="112">
        <f>[19]Janeiro!$F$13</f>
        <v>90</v>
      </c>
      <c r="K23" s="112">
        <f>[19]Janeiro!$F$14</f>
        <v>80</v>
      </c>
      <c r="L23" s="112">
        <f>[19]Janeiro!$F$15</f>
        <v>95</v>
      </c>
      <c r="M23" s="112">
        <f>[19]Janeiro!$F$16</f>
        <v>91</v>
      </c>
      <c r="N23" s="112">
        <f>[19]Janeiro!$F$17</f>
        <v>83</v>
      </c>
      <c r="O23" s="112">
        <f>[19]Janeiro!$F$18</f>
        <v>88</v>
      </c>
      <c r="P23" s="112">
        <f>[19]Janeiro!$F$19</f>
        <v>92</v>
      </c>
      <c r="Q23" s="112">
        <f>[19]Janeiro!$F$20</f>
        <v>96</v>
      </c>
      <c r="R23" s="112">
        <f>[19]Janeiro!$F$21</f>
        <v>88</v>
      </c>
      <c r="S23" s="112">
        <f>[19]Janeiro!$F$22</f>
        <v>95</v>
      </c>
      <c r="T23" s="112">
        <f>[19]Janeiro!$F$23</f>
        <v>92</v>
      </c>
      <c r="U23" s="112">
        <f>[19]Janeiro!$F$24</f>
        <v>95</v>
      </c>
      <c r="V23" s="112">
        <f>[19]Janeiro!$F$25</f>
        <v>97</v>
      </c>
      <c r="W23" s="112">
        <f>[19]Janeiro!$F$26</f>
        <v>91</v>
      </c>
      <c r="X23" s="112">
        <f>[19]Janeiro!$F$27</f>
        <v>91</v>
      </c>
      <c r="Y23" s="112">
        <f>[19]Janeiro!$F$28</f>
        <v>96</v>
      </c>
      <c r="Z23" s="112">
        <f>[19]Janeiro!$F$29</f>
        <v>93</v>
      </c>
      <c r="AA23" s="112">
        <f>[19]Janeiro!$F$30</f>
        <v>98</v>
      </c>
      <c r="AB23" s="112">
        <f>[19]Janeiro!$F$31</f>
        <v>96</v>
      </c>
      <c r="AC23" s="112">
        <f>[19]Janeiro!$F$32</f>
        <v>96</v>
      </c>
      <c r="AD23" s="112">
        <f>[19]Janeiro!$F$33</f>
        <v>96</v>
      </c>
      <c r="AE23" s="112">
        <f>[19]Janeiro!$F$34</f>
        <v>92</v>
      </c>
      <c r="AF23" s="112">
        <f>[19]Janeiro!$F$35</f>
        <v>97</v>
      </c>
      <c r="AG23" s="116">
        <f t="shared" si="2"/>
        <v>98</v>
      </c>
      <c r="AH23" s="115">
        <f t="shared" si="3"/>
        <v>92.903225806451616</v>
      </c>
      <c r="AI23" s="12" t="s">
        <v>35</v>
      </c>
    </row>
    <row r="24" spans="1:37" x14ac:dyDescent="0.2">
      <c r="A24" s="48" t="s">
        <v>150</v>
      </c>
      <c r="B24" s="112">
        <f>[20]Janeiro!$F$5</f>
        <v>100</v>
      </c>
      <c r="C24" s="112">
        <f>[20]Janeiro!$F$6</f>
        <v>100</v>
      </c>
      <c r="D24" s="112">
        <f>[20]Janeiro!$F$7</f>
        <v>100</v>
      </c>
      <c r="E24" s="112">
        <f>[20]Janeiro!$F$8</f>
        <v>100</v>
      </c>
      <c r="F24" s="112">
        <f>[20]Janeiro!$F$9</f>
        <v>100</v>
      </c>
      <c r="G24" s="112">
        <f>[20]Janeiro!$F$10</f>
        <v>98</v>
      </c>
      <c r="H24" s="112">
        <f>[20]Janeiro!$F$11</f>
        <v>100</v>
      </c>
      <c r="I24" s="112">
        <f>[20]Janeiro!$F$12</f>
        <v>100</v>
      </c>
      <c r="J24" s="112">
        <f>[20]Janeiro!$F$13</f>
        <v>97</v>
      </c>
      <c r="K24" s="112">
        <f>[20]Janeiro!$F$14</f>
        <v>86</v>
      </c>
      <c r="L24" s="112">
        <f>[20]Janeiro!$F$15</f>
        <v>100</v>
      </c>
      <c r="M24" s="112">
        <f>[20]Janeiro!$F$16</f>
        <v>78</v>
      </c>
      <c r="N24" s="112">
        <f>[20]Janeiro!$F$17</f>
        <v>98</v>
      </c>
      <c r="O24" s="112">
        <f>[20]Janeiro!$F$18</f>
        <v>100</v>
      </c>
      <c r="P24" s="112">
        <f>[20]Janeiro!$F$19</f>
        <v>100</v>
      </c>
      <c r="Q24" s="112">
        <f>[20]Janeiro!$F$20</f>
        <v>100</v>
      </c>
      <c r="R24" s="112">
        <f>[20]Janeiro!$F$21</f>
        <v>100</v>
      </c>
      <c r="S24" s="112">
        <f>[20]Janeiro!$F$22</f>
        <v>100</v>
      </c>
      <c r="T24" s="112">
        <f>[20]Janeiro!$F$23</f>
        <v>100</v>
      </c>
      <c r="U24" s="112">
        <f>[20]Janeiro!$F$24</f>
        <v>100</v>
      </c>
      <c r="V24" s="112">
        <f>[20]Janeiro!$F$25</f>
        <v>100</v>
      </c>
      <c r="W24" s="112">
        <f>[20]Janeiro!$F$26</f>
        <v>100</v>
      </c>
      <c r="X24" s="112">
        <f>[20]Janeiro!$F$27</f>
        <v>100</v>
      </c>
      <c r="Y24" s="112">
        <f>[20]Janeiro!$F$28</f>
        <v>100</v>
      </c>
      <c r="Z24" s="112">
        <f>[20]Janeiro!$F$29</f>
        <v>100</v>
      </c>
      <c r="AA24" s="112">
        <f>[20]Janeiro!$F$30</f>
        <v>100</v>
      </c>
      <c r="AB24" s="112">
        <f>[20]Janeiro!$F$31</f>
        <v>100</v>
      </c>
      <c r="AC24" s="112">
        <f>[20]Janeiro!$F$32</f>
        <v>100</v>
      </c>
      <c r="AD24" s="112">
        <f>[20]Janeiro!$F$33</f>
        <v>100</v>
      </c>
      <c r="AE24" s="112">
        <f>[20]Janeiro!$F$34</f>
        <v>100</v>
      </c>
      <c r="AF24" s="112">
        <f>[20]Janeiro!$F$35</f>
        <v>100</v>
      </c>
      <c r="AG24" s="116">
        <f t="shared" si="2"/>
        <v>100</v>
      </c>
      <c r="AH24" s="115">
        <f t="shared" si="3"/>
        <v>98.612903225806448</v>
      </c>
      <c r="AJ24" t="s">
        <v>35</v>
      </c>
    </row>
    <row r="25" spans="1:37" x14ac:dyDescent="0.2">
      <c r="A25" s="48" t="s">
        <v>8</v>
      </c>
      <c r="B25" s="112">
        <f>[21]Janeiro!$F$5</f>
        <v>97</v>
      </c>
      <c r="C25" s="112">
        <f>[21]Janeiro!$F$6</f>
        <v>100</v>
      </c>
      <c r="D25" s="112">
        <f>[21]Janeiro!$F$7</f>
        <v>100</v>
      </c>
      <c r="E25" s="112">
        <f>[21]Janeiro!$F$8</f>
        <v>89</v>
      </c>
      <c r="F25" s="112">
        <f>[21]Janeiro!$F$9</f>
        <v>81</v>
      </c>
      <c r="G25" s="112">
        <f>[21]Janeiro!$F$10</f>
        <v>85</v>
      </c>
      <c r="H25" s="112">
        <f>[21]Janeiro!$F$11</f>
        <v>91</v>
      </c>
      <c r="I25" s="112">
        <f>[21]Janeiro!$F$12</f>
        <v>76</v>
      </c>
      <c r="J25" s="112">
        <f>[21]Janeiro!$F$13</f>
        <v>83</v>
      </c>
      <c r="K25" s="112">
        <f>[21]Janeiro!$F$14</f>
        <v>92</v>
      </c>
      <c r="L25" s="112">
        <f>[21]Janeiro!$F$15</f>
        <v>100</v>
      </c>
      <c r="M25" s="112">
        <f>[21]Janeiro!$F$16</f>
        <v>100</v>
      </c>
      <c r="N25" s="112">
        <f>[21]Janeiro!$F$17</f>
        <v>83</v>
      </c>
      <c r="O25" s="112">
        <f>[21]Janeiro!$F$18</f>
        <v>85</v>
      </c>
      <c r="P25" s="112">
        <f>[21]Janeiro!$F$19</f>
        <v>100</v>
      </c>
      <c r="Q25" s="112">
        <f>[21]Janeiro!$F$20</f>
        <v>90</v>
      </c>
      <c r="R25" s="112">
        <f>[21]Janeiro!$F$21</f>
        <v>95</v>
      </c>
      <c r="S25" s="112">
        <f>[21]Janeiro!$F$22</f>
        <v>100</v>
      </c>
      <c r="T25" s="112">
        <f>[21]Janeiro!$F$23</f>
        <v>100</v>
      </c>
      <c r="U25" s="112">
        <f>[21]Janeiro!$F$24</f>
        <v>97</v>
      </c>
      <c r="V25" s="112">
        <f>[21]Janeiro!$F$25</f>
        <v>100</v>
      </c>
      <c r="W25" s="112">
        <f>[21]Janeiro!$F$26</f>
        <v>100</v>
      </c>
      <c r="X25" s="112">
        <f>[21]Janeiro!$F$27</f>
        <v>100</v>
      </c>
      <c r="Y25" s="112">
        <f>[21]Janeiro!$F$28</f>
        <v>91</v>
      </c>
      <c r="Z25" s="112">
        <f>[21]Janeiro!$F$29</f>
        <v>100</v>
      </c>
      <c r="AA25" s="112">
        <f>[21]Janeiro!$F$30</f>
        <v>100</v>
      </c>
      <c r="AB25" s="112">
        <f>[21]Janeiro!$F$31</f>
        <v>100</v>
      </c>
      <c r="AC25" s="112">
        <f>[21]Janeiro!$F$32</f>
        <v>100</v>
      </c>
      <c r="AD25" s="112">
        <f>[21]Janeiro!$F$33</f>
        <v>100</v>
      </c>
      <c r="AE25" s="112">
        <f>[21]Janeiro!$F$34</f>
        <v>100</v>
      </c>
      <c r="AF25" s="112">
        <f>[21]Janeiro!$F$35</f>
        <v>100</v>
      </c>
      <c r="AG25" s="116">
        <f t="shared" si="2"/>
        <v>100</v>
      </c>
      <c r="AH25" s="115">
        <f t="shared" si="3"/>
        <v>94.677419354838705</v>
      </c>
      <c r="AJ25" t="s">
        <v>35</v>
      </c>
    </row>
    <row r="26" spans="1:37" x14ac:dyDescent="0.2">
      <c r="A26" s="48" t="s">
        <v>9</v>
      </c>
      <c r="B26" s="112">
        <f>[22]Janeiro!$F$5</f>
        <v>84</v>
      </c>
      <c r="C26" s="112">
        <f>[22]Janeiro!$F$6</f>
        <v>94</v>
      </c>
      <c r="D26" s="112">
        <f>[22]Janeiro!$F$7</f>
        <v>96</v>
      </c>
      <c r="E26" s="112">
        <f>[22]Janeiro!$F$8</f>
        <v>91</v>
      </c>
      <c r="F26" s="112">
        <f>[22]Janeiro!$F$9</f>
        <v>69</v>
      </c>
      <c r="G26" s="112">
        <f>[22]Janeiro!$F$10</f>
        <v>52</v>
      </c>
      <c r="H26" s="112">
        <f>[22]Janeiro!$F$11</f>
        <v>64</v>
      </c>
      <c r="I26" s="112">
        <f>[22]Janeiro!$F$12</f>
        <v>61</v>
      </c>
      <c r="J26" s="112">
        <f>[22]Janeiro!$F$13</f>
        <v>77</v>
      </c>
      <c r="K26" s="112">
        <f>[22]Janeiro!$F$14</f>
        <v>78</v>
      </c>
      <c r="L26" s="112">
        <f>[22]Janeiro!$F$15</f>
        <v>80</v>
      </c>
      <c r="M26" s="112">
        <f>[22]Janeiro!$F$16</f>
        <v>90</v>
      </c>
      <c r="N26" s="112">
        <f>[22]Janeiro!$F$17</f>
        <v>80</v>
      </c>
      <c r="O26" s="112">
        <f>[22]Janeiro!$F$18</f>
        <v>87</v>
      </c>
      <c r="P26" s="112">
        <f>[22]Janeiro!$F$19</f>
        <v>78</v>
      </c>
      <c r="Q26" s="112">
        <f>[22]Janeiro!$F$20</f>
        <v>78</v>
      </c>
      <c r="R26" s="112">
        <f>[22]Janeiro!$F$21</f>
        <v>90</v>
      </c>
      <c r="S26" s="112">
        <f>[22]Janeiro!$F$22</f>
        <v>95</v>
      </c>
      <c r="T26" s="112">
        <f>[22]Janeiro!$F$23</f>
        <v>96</v>
      </c>
      <c r="U26" s="112">
        <f>[22]Janeiro!$F$24</f>
        <v>95</v>
      </c>
      <c r="V26" s="112">
        <f>[22]Janeiro!$F$25</f>
        <v>95</v>
      </c>
      <c r="W26" s="112">
        <f>[22]Janeiro!$F$26</f>
        <v>89</v>
      </c>
      <c r="X26" s="112">
        <f>[22]Janeiro!$F$27</f>
        <v>88</v>
      </c>
      <c r="Y26" s="112">
        <f>[22]Janeiro!$F$28</f>
        <v>94</v>
      </c>
      <c r="Z26" s="112">
        <f>[22]Janeiro!$F$29</f>
        <v>87</v>
      </c>
      <c r="AA26" s="112">
        <f>[22]Janeiro!$F$30</f>
        <v>95</v>
      </c>
      <c r="AB26" s="112">
        <f>[22]Janeiro!$F$31</f>
        <v>92</v>
      </c>
      <c r="AC26" s="112">
        <f>[22]Janeiro!$F$32</f>
        <v>95</v>
      </c>
      <c r="AD26" s="112">
        <f>[22]Janeiro!$F$33</f>
        <v>93</v>
      </c>
      <c r="AE26" s="112">
        <f>[22]Janeiro!$F$34</f>
        <v>97</v>
      </c>
      <c r="AF26" s="112">
        <f>[22]Janeiro!$F$35</f>
        <v>96</v>
      </c>
      <c r="AG26" s="116">
        <f t="shared" si="2"/>
        <v>97</v>
      </c>
      <c r="AH26" s="115">
        <f t="shared" si="3"/>
        <v>85.677419354838705</v>
      </c>
      <c r="AJ26" t="s">
        <v>35</v>
      </c>
    </row>
    <row r="27" spans="1:37" x14ac:dyDescent="0.2">
      <c r="A27" s="48" t="s">
        <v>32</v>
      </c>
      <c r="B27" s="112">
        <f>[23]Janeiro!$F$5</f>
        <v>94</v>
      </c>
      <c r="C27" s="112">
        <f>[23]Janeiro!$F$6</f>
        <v>86</v>
      </c>
      <c r="D27" s="112">
        <f>[23]Janeiro!$F$7</f>
        <v>87</v>
      </c>
      <c r="E27" s="112">
        <f>[23]Janeiro!$F$8</f>
        <v>89</v>
      </c>
      <c r="F27" s="112">
        <f>[23]Janeiro!$F$9</f>
        <v>96</v>
      </c>
      <c r="G27" s="112">
        <f>[23]Janeiro!$F$10</f>
        <v>86</v>
      </c>
      <c r="H27" s="112">
        <f>[23]Janeiro!$F$11</f>
        <v>83</v>
      </c>
      <c r="I27" s="112">
        <f>[23]Janeiro!$F$12</f>
        <v>88</v>
      </c>
      <c r="J27" s="112">
        <f>[23]Janeiro!$F$13</f>
        <v>85</v>
      </c>
      <c r="K27" s="112">
        <f>[23]Janeiro!$F$14</f>
        <v>98</v>
      </c>
      <c r="L27" s="112">
        <f>[23]Janeiro!$F$15</f>
        <v>86</v>
      </c>
      <c r="M27" s="112">
        <f>[23]Janeiro!$F$16</f>
        <v>100</v>
      </c>
      <c r="N27" s="112">
        <f>[23]Janeiro!$F$17</f>
        <v>82</v>
      </c>
      <c r="O27" s="112">
        <f>[23]Janeiro!$F$18</f>
        <v>84</v>
      </c>
      <c r="P27" s="112">
        <f>[23]Janeiro!$F$19</f>
        <v>85</v>
      </c>
      <c r="Q27" s="112">
        <f>[23]Janeiro!$F$20</f>
        <v>86</v>
      </c>
      <c r="R27" s="112">
        <f>[23]Janeiro!$F$21</f>
        <v>87</v>
      </c>
      <c r="S27" s="112">
        <f>[23]Janeiro!$F$22</f>
        <v>85</v>
      </c>
      <c r="T27" s="112">
        <f>[23]Janeiro!$F$23</f>
        <v>92</v>
      </c>
      <c r="U27" s="112">
        <f>[23]Janeiro!$F$24</f>
        <v>86</v>
      </c>
      <c r="V27" s="112">
        <f>[23]Janeiro!$F$25</f>
        <v>90</v>
      </c>
      <c r="W27" s="112">
        <f>[23]Janeiro!$F$26</f>
        <v>94</v>
      </c>
      <c r="X27" s="112">
        <f>[23]Janeiro!$F$27</f>
        <v>100</v>
      </c>
      <c r="Y27" s="112">
        <f>[23]Janeiro!$F$28</f>
        <v>77</v>
      </c>
      <c r="Z27" s="112">
        <f>[23]Janeiro!$F$29</f>
        <v>85</v>
      </c>
      <c r="AA27" s="112">
        <f>[23]Janeiro!$F$30</f>
        <v>96</v>
      </c>
      <c r="AB27" s="112">
        <f>[23]Janeiro!$F$31</f>
        <v>81</v>
      </c>
      <c r="AC27" s="112">
        <f>[23]Janeiro!$F$32</f>
        <v>94</v>
      </c>
      <c r="AD27" s="112">
        <f>[23]Janeiro!$F$33</f>
        <v>96</v>
      </c>
      <c r="AE27" s="112">
        <f>[23]Janeiro!$F$34</f>
        <v>96</v>
      </c>
      <c r="AF27" s="112">
        <f>[23]Janeiro!$F$35</f>
        <v>90</v>
      </c>
      <c r="AG27" s="116">
        <f t="shared" si="2"/>
        <v>100</v>
      </c>
      <c r="AH27" s="115">
        <f t="shared" si="3"/>
        <v>89.161290322580641</v>
      </c>
      <c r="AJ27" t="s">
        <v>35</v>
      </c>
    </row>
    <row r="28" spans="1:37" x14ac:dyDescent="0.2">
      <c r="A28" s="48" t="s">
        <v>10</v>
      </c>
      <c r="B28" s="112">
        <f>[24]Janeiro!$F$5</f>
        <v>87</v>
      </c>
      <c r="C28" s="112">
        <f>[24]Janeiro!$F$6</f>
        <v>90</v>
      </c>
      <c r="D28" s="112">
        <f>[24]Janeiro!$F$7</f>
        <v>100</v>
      </c>
      <c r="E28" s="112">
        <f>[24]Janeiro!$F$8</f>
        <v>96</v>
      </c>
      <c r="F28" s="112">
        <f>[24]Janeiro!$F$9</f>
        <v>84</v>
      </c>
      <c r="G28" s="112">
        <f>[24]Janeiro!$F$10</f>
        <v>84</v>
      </c>
      <c r="H28" s="112">
        <f>[24]Janeiro!$F$11</f>
        <v>85</v>
      </c>
      <c r="I28" s="112">
        <f>[24]Janeiro!$F$12</f>
        <v>73</v>
      </c>
      <c r="J28" s="112">
        <f>[24]Janeiro!$F$13</f>
        <v>80</v>
      </c>
      <c r="K28" s="112">
        <f>[24]Janeiro!$F$14</f>
        <v>78</v>
      </c>
      <c r="L28" s="112">
        <f>[24]Janeiro!$F$15</f>
        <v>87</v>
      </c>
      <c r="M28" s="112">
        <f>[24]Janeiro!$F$16</f>
        <v>73</v>
      </c>
      <c r="N28" s="112">
        <f>[24]Janeiro!$F$17</f>
        <v>80</v>
      </c>
      <c r="O28" s="112">
        <f>[24]Janeiro!$F$18</f>
        <v>83</v>
      </c>
      <c r="P28" s="112">
        <f>[24]Janeiro!$F$19</f>
        <v>90</v>
      </c>
      <c r="Q28" s="112">
        <f>[24]Janeiro!$F$20</f>
        <v>85</v>
      </c>
      <c r="R28" s="112">
        <f>[24]Janeiro!$F$21</f>
        <v>88</v>
      </c>
      <c r="S28" s="112">
        <f>[24]Janeiro!$F$22</f>
        <v>91</v>
      </c>
      <c r="T28" s="112">
        <f>[24]Janeiro!$F$23</f>
        <v>96</v>
      </c>
      <c r="U28" s="112">
        <f>[24]Janeiro!$F$24</f>
        <v>100</v>
      </c>
      <c r="V28" s="112">
        <f>[24]Janeiro!$F$25</f>
        <v>94</v>
      </c>
      <c r="W28" s="112">
        <f>[24]Janeiro!$F$26</f>
        <v>92</v>
      </c>
      <c r="X28" s="112">
        <f>[24]Janeiro!$F$27</f>
        <v>93</v>
      </c>
      <c r="Y28" s="112">
        <f>[24]Janeiro!$F$28</f>
        <v>96</v>
      </c>
      <c r="Z28" s="112">
        <f>[24]Janeiro!$F$29</f>
        <v>91</v>
      </c>
      <c r="AA28" s="112">
        <f>[24]Janeiro!$F$30</f>
        <v>100</v>
      </c>
      <c r="AB28" s="112">
        <f>[24]Janeiro!$F$31</f>
        <v>100</v>
      </c>
      <c r="AC28" s="112">
        <f>[24]Janeiro!$F$32</f>
        <v>100</v>
      </c>
      <c r="AD28" s="112">
        <f>[24]Janeiro!$F$33</f>
        <v>95</v>
      </c>
      <c r="AE28" s="112">
        <f>[24]Janeiro!$F$34</f>
        <v>94</v>
      </c>
      <c r="AF28" s="112">
        <f>[24]Janeiro!$F$35</f>
        <v>100</v>
      </c>
      <c r="AG28" s="116">
        <f t="shared" si="2"/>
        <v>100</v>
      </c>
      <c r="AH28" s="115">
        <f t="shared" si="3"/>
        <v>89.838709677419359</v>
      </c>
      <c r="AJ28" t="s">
        <v>35</v>
      </c>
    </row>
    <row r="29" spans="1:37" x14ac:dyDescent="0.2">
      <c r="A29" s="48" t="s">
        <v>151</v>
      </c>
      <c r="B29" s="112">
        <f>[25]Janeiro!$F$5</f>
        <v>96</v>
      </c>
      <c r="C29" s="112">
        <f>[25]Janeiro!$F$6</f>
        <v>95</v>
      </c>
      <c r="D29" s="112">
        <f>[25]Janeiro!$F$7</f>
        <v>98</v>
      </c>
      <c r="E29" s="112">
        <f>[25]Janeiro!$F$8</f>
        <v>97</v>
      </c>
      <c r="F29" s="112">
        <f>[25]Janeiro!$F$9</f>
        <v>80</v>
      </c>
      <c r="G29" s="112">
        <f>[25]Janeiro!$F$10</f>
        <v>82</v>
      </c>
      <c r="H29" s="112">
        <f>[25]Janeiro!$F$11</f>
        <v>83</v>
      </c>
      <c r="I29" s="112">
        <f>[25]Janeiro!$F$12</f>
        <v>78</v>
      </c>
      <c r="J29" s="112">
        <f>[25]Janeiro!$F$13</f>
        <v>78</v>
      </c>
      <c r="K29" s="112">
        <f>[25]Janeiro!$F$14</f>
        <v>84</v>
      </c>
      <c r="L29" s="112">
        <f>[25]Janeiro!$F$15</f>
        <v>89</v>
      </c>
      <c r="M29" s="112">
        <f>[25]Janeiro!$F$16</f>
        <v>66</v>
      </c>
      <c r="N29" s="112">
        <f>[25]Janeiro!$F$17</f>
        <v>88</v>
      </c>
      <c r="O29" s="112">
        <f>[25]Janeiro!$F$18</f>
        <v>93</v>
      </c>
      <c r="P29" s="112">
        <f>[25]Janeiro!$F$19</f>
        <v>93</v>
      </c>
      <c r="Q29" s="112">
        <f>[25]Janeiro!$F$20</f>
        <v>95</v>
      </c>
      <c r="R29" s="112">
        <f>[25]Janeiro!$F$21</f>
        <v>93</v>
      </c>
      <c r="S29" s="112">
        <f>[25]Janeiro!$F$22</f>
        <v>97</v>
      </c>
      <c r="T29" s="112">
        <f>[25]Janeiro!$F$23</f>
        <v>98</v>
      </c>
      <c r="U29" s="112">
        <f>[25]Janeiro!$F$24</f>
        <v>98</v>
      </c>
      <c r="V29" s="112">
        <f>[25]Janeiro!$F$25</f>
        <v>98</v>
      </c>
      <c r="W29" s="112">
        <f>[25]Janeiro!$F$26</f>
        <v>97</v>
      </c>
      <c r="X29" s="112">
        <f>[25]Janeiro!$F$27</f>
        <v>98</v>
      </c>
      <c r="Y29" s="112">
        <f>[25]Janeiro!$F$28</f>
        <v>99</v>
      </c>
      <c r="Z29" s="112">
        <f>[25]Janeiro!$F$29</f>
        <v>94</v>
      </c>
      <c r="AA29" s="112">
        <f>[25]Janeiro!$F$30</f>
        <v>98</v>
      </c>
      <c r="AB29" s="112">
        <f>[25]Janeiro!$F$31</f>
        <v>98</v>
      </c>
      <c r="AC29" s="112">
        <f>[25]Janeiro!$F$32</f>
        <v>99</v>
      </c>
      <c r="AD29" s="112">
        <f>[25]Janeiro!$F$33</f>
        <v>99</v>
      </c>
      <c r="AE29" s="112">
        <f>[25]Janeiro!$F$34</f>
        <v>94</v>
      </c>
      <c r="AF29" s="112">
        <f>[25]Janeiro!$F$35</f>
        <v>98</v>
      </c>
      <c r="AG29" s="116">
        <f t="shared" si="2"/>
        <v>99</v>
      </c>
      <c r="AH29" s="115">
        <f t="shared" si="3"/>
        <v>92.032258064516128</v>
      </c>
      <c r="AI29" s="12" t="s">
        <v>35</v>
      </c>
    </row>
    <row r="30" spans="1:37" x14ac:dyDescent="0.2">
      <c r="A30" s="48" t="s">
        <v>11</v>
      </c>
      <c r="B30" s="112">
        <f>[26]Janeiro!$F$5</f>
        <v>92</v>
      </c>
      <c r="C30" s="112">
        <f>[26]Janeiro!$F$6</f>
        <v>96</v>
      </c>
      <c r="D30" s="112">
        <f>[26]Janeiro!$F$7</f>
        <v>96</v>
      </c>
      <c r="E30" s="112">
        <f>[26]Janeiro!$F$8</f>
        <v>96</v>
      </c>
      <c r="F30" s="112">
        <f>[26]Janeiro!$F$9</f>
        <v>91</v>
      </c>
      <c r="G30" s="112">
        <f>[26]Janeiro!$F$10</f>
        <v>88</v>
      </c>
      <c r="H30" s="112">
        <f>[26]Janeiro!$F$11</f>
        <v>87</v>
      </c>
      <c r="I30" s="112">
        <f>[26]Janeiro!$F$12</f>
        <v>89</v>
      </c>
      <c r="J30" s="112">
        <f>[26]Janeiro!$F$13</f>
        <v>89</v>
      </c>
      <c r="K30" s="112">
        <f>[26]Janeiro!$F$14</f>
        <v>91</v>
      </c>
      <c r="L30" s="112">
        <f>[26]Janeiro!$F$15</f>
        <v>93</v>
      </c>
      <c r="M30" s="112">
        <f>[26]Janeiro!$F$16</f>
        <v>86</v>
      </c>
      <c r="N30" s="112">
        <f>[26]Janeiro!$F$17</f>
        <v>91</v>
      </c>
      <c r="O30" s="112">
        <f>[26]Janeiro!$F$18</f>
        <v>93</v>
      </c>
      <c r="P30" s="112">
        <f>[26]Janeiro!$F$19</f>
        <v>92</v>
      </c>
      <c r="Q30" s="112">
        <f>[26]Janeiro!$F$20</f>
        <v>95</v>
      </c>
      <c r="R30" s="112">
        <f>[26]Janeiro!$F$21</f>
        <v>92</v>
      </c>
      <c r="S30" s="112">
        <f>[26]Janeiro!$F$22</f>
        <v>95</v>
      </c>
      <c r="T30" s="112">
        <f>[26]Janeiro!$F$23</f>
        <v>95</v>
      </c>
      <c r="U30" s="112">
        <f>[26]Janeiro!$F$24</f>
        <v>95</v>
      </c>
      <c r="V30" s="112">
        <f>[26]Janeiro!$F$25</f>
        <v>96</v>
      </c>
      <c r="W30" s="112">
        <f>[26]Janeiro!$F$26</f>
        <v>94</v>
      </c>
      <c r="X30" s="112">
        <f>[26]Janeiro!$F$27</f>
        <v>96</v>
      </c>
      <c r="Y30" s="112">
        <f>[26]Janeiro!$F$28</f>
        <v>96</v>
      </c>
      <c r="Z30" s="112">
        <f>[26]Janeiro!$F$29</f>
        <v>93</v>
      </c>
      <c r="AA30" s="112">
        <f>[26]Janeiro!$F$30</f>
        <v>95</v>
      </c>
      <c r="AB30" s="112">
        <f>[26]Janeiro!$F$31</f>
        <v>96</v>
      </c>
      <c r="AC30" s="112">
        <f>[26]Janeiro!$F$32</f>
        <v>96</v>
      </c>
      <c r="AD30" s="112">
        <f>[26]Janeiro!$F$33</f>
        <v>96</v>
      </c>
      <c r="AE30" s="112">
        <f>[26]Janeiro!$F$34</f>
        <v>92</v>
      </c>
      <c r="AF30" s="112">
        <f>[26]Janeiro!$F$35</f>
        <v>95</v>
      </c>
      <c r="AG30" s="116">
        <f t="shared" si="2"/>
        <v>96</v>
      </c>
      <c r="AH30" s="115">
        <f t="shared" si="3"/>
        <v>93.129032258064512</v>
      </c>
      <c r="AJ30" t="s">
        <v>35</v>
      </c>
      <c r="AK30" t="s">
        <v>35</v>
      </c>
    </row>
    <row r="31" spans="1:37" s="5" customFormat="1" x14ac:dyDescent="0.2">
      <c r="A31" s="48" t="s">
        <v>12</v>
      </c>
      <c r="B31" s="112">
        <f>[27]Janeiro!$F$5</f>
        <v>90</v>
      </c>
      <c r="C31" s="112">
        <f>[27]Janeiro!$F$6</f>
        <v>89</v>
      </c>
      <c r="D31" s="112">
        <f>[27]Janeiro!$F$7</f>
        <v>91</v>
      </c>
      <c r="E31" s="112">
        <f>[27]Janeiro!$F$8</f>
        <v>92</v>
      </c>
      <c r="F31" s="112">
        <f>[27]Janeiro!$F$9</f>
        <v>91</v>
      </c>
      <c r="G31" s="112">
        <f>[27]Janeiro!$F$10</f>
        <v>91</v>
      </c>
      <c r="H31" s="112">
        <f>[27]Janeiro!$F$11</f>
        <v>92</v>
      </c>
      <c r="I31" s="112">
        <f>[27]Janeiro!$F$12</f>
        <v>91</v>
      </c>
      <c r="J31" s="112">
        <f>[27]Janeiro!$F$13</f>
        <v>90</v>
      </c>
      <c r="K31" s="112">
        <f>[27]Janeiro!$F$14</f>
        <v>91</v>
      </c>
      <c r="L31" s="112">
        <f>[27]Janeiro!$F$15</f>
        <v>91</v>
      </c>
      <c r="M31" s="112">
        <f>[27]Janeiro!$F$16</f>
        <v>91</v>
      </c>
      <c r="N31" s="112">
        <f>[27]Janeiro!$F$17</f>
        <v>92</v>
      </c>
      <c r="O31" s="112">
        <f>[27]Janeiro!$F$18</f>
        <v>89</v>
      </c>
      <c r="P31" s="112">
        <f>[27]Janeiro!$F$19</f>
        <v>90</v>
      </c>
      <c r="Q31" s="112">
        <f>[27]Janeiro!$F$20</f>
        <v>91</v>
      </c>
      <c r="R31" s="112">
        <f>[27]Janeiro!$F$21</f>
        <v>87</v>
      </c>
      <c r="S31" s="112">
        <f>[27]Janeiro!$F$22</f>
        <v>88</v>
      </c>
      <c r="T31" s="112">
        <f>[27]Janeiro!$F$23</f>
        <v>92</v>
      </c>
      <c r="U31" s="112">
        <f>[27]Janeiro!$F$24</f>
        <v>93</v>
      </c>
      <c r="V31" s="112">
        <f>[27]Janeiro!$F$25</f>
        <v>92</v>
      </c>
      <c r="W31" s="112">
        <f>[27]Janeiro!$F$26</f>
        <v>90</v>
      </c>
      <c r="X31" s="112">
        <f>[27]Janeiro!$F$27</f>
        <v>92</v>
      </c>
      <c r="Y31" s="112">
        <f>[27]Janeiro!$F$28</f>
        <v>91</v>
      </c>
      <c r="Z31" s="112">
        <f>[27]Janeiro!$F$29</f>
        <v>89</v>
      </c>
      <c r="AA31" s="112">
        <f>[27]Janeiro!$F$30</f>
        <v>90</v>
      </c>
      <c r="AB31" s="112">
        <f>[27]Janeiro!$F$31</f>
        <v>86</v>
      </c>
      <c r="AC31" s="112">
        <f>[27]Janeiro!$F$32</f>
        <v>89</v>
      </c>
      <c r="AD31" s="112">
        <f>[27]Janeiro!$F$33</f>
        <v>88</v>
      </c>
      <c r="AE31" s="112">
        <f>[27]Janeiro!$F$34</f>
        <v>94</v>
      </c>
      <c r="AF31" s="112">
        <f>[27]Janeiro!$F$35</f>
        <v>94</v>
      </c>
      <c r="AG31" s="116">
        <f t="shared" si="2"/>
        <v>94</v>
      </c>
      <c r="AH31" s="115">
        <f t="shared" si="3"/>
        <v>90.548387096774192</v>
      </c>
    </row>
    <row r="32" spans="1:37" x14ac:dyDescent="0.2">
      <c r="A32" s="48" t="s">
        <v>13</v>
      </c>
      <c r="B32" s="112">
        <f>[28]Janeiro!$F$5</f>
        <v>90</v>
      </c>
      <c r="C32" s="112">
        <f>[28]Janeiro!$F$6</f>
        <v>91</v>
      </c>
      <c r="D32" s="112">
        <f>[28]Janeiro!$F$7</f>
        <v>91</v>
      </c>
      <c r="E32" s="112">
        <f>[28]Janeiro!$F$8</f>
        <v>93</v>
      </c>
      <c r="F32" s="112">
        <f>[28]Janeiro!$F$9</f>
        <v>98</v>
      </c>
      <c r="G32" s="112">
        <f>[28]Janeiro!$F$10</f>
        <v>96</v>
      </c>
      <c r="H32" s="112">
        <f>[28]Janeiro!$F$11</f>
        <v>98</v>
      </c>
      <c r="I32" s="112">
        <f>[28]Janeiro!$F$12</f>
        <v>95</v>
      </c>
      <c r="J32" s="112">
        <f>[28]Janeiro!$F$13</f>
        <v>98</v>
      </c>
      <c r="K32" s="112">
        <f>[28]Janeiro!$F$14</f>
        <v>93</v>
      </c>
      <c r="L32" s="112">
        <f>[28]Janeiro!$F$15</f>
        <v>90</v>
      </c>
      <c r="M32" s="112">
        <f>[28]Janeiro!$F$16</f>
        <v>93</v>
      </c>
      <c r="N32" s="112">
        <f>[28]Janeiro!$F$17</f>
        <v>93</v>
      </c>
      <c r="O32" s="112">
        <f>[28]Janeiro!$F$18</f>
        <v>93</v>
      </c>
      <c r="P32" s="112">
        <f>[28]Janeiro!$F$19</f>
        <v>96</v>
      </c>
      <c r="Q32" s="112">
        <f>[28]Janeiro!$F$20</f>
        <v>93</v>
      </c>
      <c r="R32" s="112">
        <f>[28]Janeiro!$F$21</f>
        <v>89</v>
      </c>
      <c r="S32" s="112">
        <f>[28]Janeiro!$F$22</f>
        <v>90</v>
      </c>
      <c r="T32" s="112">
        <f>[28]Janeiro!$F$23</f>
        <v>92</v>
      </c>
      <c r="U32" s="112">
        <f>[28]Janeiro!$F$24</f>
        <v>98</v>
      </c>
      <c r="V32" s="112">
        <f>[28]Janeiro!$F$25</f>
        <v>98</v>
      </c>
      <c r="W32" s="112">
        <f>[28]Janeiro!$F$26</f>
        <v>98</v>
      </c>
      <c r="X32" s="112">
        <f>[28]Janeiro!$F$27</f>
        <v>93</v>
      </c>
      <c r="Y32" s="112">
        <f>[28]Janeiro!$F$28</f>
        <v>99</v>
      </c>
      <c r="Z32" s="112">
        <f>[28]Janeiro!$F$29</f>
        <v>94</v>
      </c>
      <c r="AA32" s="112">
        <f>[28]Janeiro!$F$30</f>
        <v>98</v>
      </c>
      <c r="AB32" s="112">
        <f>[28]Janeiro!$F$31</f>
        <v>91</v>
      </c>
      <c r="AC32" s="112">
        <f>[28]Janeiro!$F$32</f>
        <v>90</v>
      </c>
      <c r="AD32" s="112">
        <f>[28]Janeiro!$F$33</f>
        <v>92</v>
      </c>
      <c r="AE32" s="112">
        <f>[28]Janeiro!$F$34</f>
        <v>99</v>
      </c>
      <c r="AF32" s="112">
        <f>[28]Janeiro!$F$35</f>
        <v>98</v>
      </c>
      <c r="AG32" s="116">
        <f t="shared" si="2"/>
        <v>99</v>
      </c>
      <c r="AH32" s="115">
        <f t="shared" si="3"/>
        <v>94.193548387096769</v>
      </c>
      <c r="AJ32" t="s">
        <v>35</v>
      </c>
    </row>
    <row r="33" spans="1:36" x14ac:dyDescent="0.2">
      <c r="A33" s="48" t="s">
        <v>152</v>
      </c>
      <c r="B33" s="112">
        <f>[29]Janeiro!$F$5</f>
        <v>89</v>
      </c>
      <c r="C33" s="112">
        <f>[29]Janeiro!$F$6</f>
        <v>94</v>
      </c>
      <c r="D33" s="112">
        <f>[29]Janeiro!$F$7</f>
        <v>97</v>
      </c>
      <c r="E33" s="112">
        <f>[29]Janeiro!$F$8</f>
        <v>95</v>
      </c>
      <c r="F33" s="112">
        <f>[29]Janeiro!$F$9</f>
        <v>97</v>
      </c>
      <c r="G33" s="112">
        <f>[29]Janeiro!$F$10</f>
        <v>95</v>
      </c>
      <c r="H33" s="112">
        <f>[29]Janeiro!$F$11</f>
        <v>93</v>
      </c>
      <c r="I33" s="112">
        <f>[29]Janeiro!$F$12</f>
        <v>93</v>
      </c>
      <c r="J33" s="112">
        <f>[29]Janeiro!$F$13</f>
        <v>93</v>
      </c>
      <c r="K33" s="112">
        <f>[29]Janeiro!$F$14</f>
        <v>94</v>
      </c>
      <c r="L33" s="112">
        <f>[29]Janeiro!$F$15</f>
        <v>97</v>
      </c>
      <c r="M33" s="112">
        <f>[29]Janeiro!$F$16</f>
        <v>91</v>
      </c>
      <c r="N33" s="112">
        <f>[29]Janeiro!$F$17</f>
        <v>90</v>
      </c>
      <c r="O33" s="112">
        <f>[29]Janeiro!$F$18</f>
        <v>93</v>
      </c>
      <c r="P33" s="112">
        <f>[29]Janeiro!$F$19</f>
        <v>97</v>
      </c>
      <c r="Q33" s="112">
        <f>[29]Janeiro!$F$20</f>
        <v>97</v>
      </c>
      <c r="R33" s="112">
        <f>[29]Janeiro!$F$21</f>
        <v>96</v>
      </c>
      <c r="S33" s="112">
        <f>[29]Janeiro!$F$22</f>
        <v>97</v>
      </c>
      <c r="T33" s="112">
        <f>[29]Janeiro!$F$23</f>
        <v>97</v>
      </c>
      <c r="U33" s="112">
        <f>[29]Janeiro!$F$24</f>
        <v>96</v>
      </c>
      <c r="V33" s="112">
        <f>[29]Janeiro!$F$25</f>
        <v>96</v>
      </c>
      <c r="W33" s="112">
        <f>[29]Janeiro!$F$26</f>
        <v>97</v>
      </c>
      <c r="X33" s="112">
        <f>[29]Janeiro!$F$27</f>
        <v>95</v>
      </c>
      <c r="Y33" s="112">
        <f>[29]Janeiro!$F$28</f>
        <v>98</v>
      </c>
      <c r="Z33" s="112">
        <f>[29]Janeiro!$F$29</f>
        <v>94</v>
      </c>
      <c r="AA33" s="112">
        <f>[29]Janeiro!$F$30</f>
        <v>96</v>
      </c>
      <c r="AB33" s="112">
        <f>[29]Janeiro!$F$31</f>
        <v>97</v>
      </c>
      <c r="AC33" s="112">
        <f>[29]Janeiro!$F$32</f>
        <v>97</v>
      </c>
      <c r="AD33" s="112">
        <f>[29]Janeiro!$F$33</f>
        <v>98</v>
      </c>
      <c r="AE33" s="112">
        <f>[29]Janeiro!$F$34</f>
        <v>97</v>
      </c>
      <c r="AF33" s="112">
        <f>[29]Janeiro!$F$35</f>
        <v>95</v>
      </c>
      <c r="AG33" s="116">
        <f t="shared" si="2"/>
        <v>98</v>
      </c>
      <c r="AH33" s="115">
        <f t="shared" si="3"/>
        <v>95.193548387096769</v>
      </c>
      <c r="AJ33" t="s">
        <v>35</v>
      </c>
    </row>
    <row r="34" spans="1:36" x14ac:dyDescent="0.2">
      <c r="A34" s="48" t="s">
        <v>123</v>
      </c>
      <c r="B34" s="112">
        <f>[30]Janeiro!$F$5</f>
        <v>82</v>
      </c>
      <c r="C34" s="112">
        <f>[30]Janeiro!$F$6</f>
        <v>100</v>
      </c>
      <c r="D34" s="112">
        <f>[30]Janeiro!$F$7</f>
        <v>100</v>
      </c>
      <c r="E34" s="112">
        <f>[30]Janeiro!$F$8</f>
        <v>100</v>
      </c>
      <c r="F34" s="112">
        <f>[30]Janeiro!$F$9</f>
        <v>99</v>
      </c>
      <c r="G34" s="112">
        <f>[30]Janeiro!$F$10</f>
        <v>87</v>
      </c>
      <c r="H34" s="112">
        <f>[30]Janeiro!$F$11</f>
        <v>88</v>
      </c>
      <c r="I34" s="112">
        <f>[30]Janeiro!$F$12</f>
        <v>86</v>
      </c>
      <c r="J34" s="112">
        <f>[30]Janeiro!$F$13</f>
        <v>84</v>
      </c>
      <c r="K34" s="112">
        <f>[30]Janeiro!$F$14</f>
        <v>86</v>
      </c>
      <c r="L34" s="112">
        <f>[30]Janeiro!$F$15</f>
        <v>96</v>
      </c>
      <c r="M34" s="112">
        <f>[30]Janeiro!$F$16</f>
        <v>99</v>
      </c>
      <c r="N34" s="112">
        <f>[30]Janeiro!$F$17</f>
        <v>84</v>
      </c>
      <c r="O34" s="112">
        <f>[30]Janeiro!$F$18</f>
        <v>95</v>
      </c>
      <c r="P34" s="112">
        <f>[30]Janeiro!$F$19</f>
        <v>86</v>
      </c>
      <c r="Q34" s="112">
        <f>[30]Janeiro!$F$20</f>
        <v>84</v>
      </c>
      <c r="R34" s="112">
        <f>[30]Janeiro!$F$21</f>
        <v>100</v>
      </c>
      <c r="S34" s="112">
        <f>[30]Janeiro!$F$22</f>
        <v>100</v>
      </c>
      <c r="T34" s="112">
        <f>[30]Janeiro!$F$23</f>
        <v>100</v>
      </c>
      <c r="U34" s="112">
        <f>[30]Janeiro!$F$24</f>
        <v>100</v>
      </c>
      <c r="V34" s="112">
        <f>[30]Janeiro!$F$25</f>
        <v>100</v>
      </c>
      <c r="W34" s="112">
        <f>[30]Janeiro!$F$26</f>
        <v>96</v>
      </c>
      <c r="X34" s="112">
        <f>[30]Janeiro!$F$27</f>
        <v>100</v>
      </c>
      <c r="Y34" s="112">
        <f>[30]Janeiro!$F$28</f>
        <v>100</v>
      </c>
      <c r="Z34" s="112">
        <f>[30]Janeiro!$F$29</f>
        <v>100</v>
      </c>
      <c r="AA34" s="112">
        <f>[30]Janeiro!$F$30</f>
        <v>100</v>
      </c>
      <c r="AB34" s="112">
        <f>[30]Janeiro!$F$31</f>
        <v>100</v>
      </c>
      <c r="AC34" s="112">
        <f>[30]Janeiro!$F$32</f>
        <v>100</v>
      </c>
      <c r="AD34" s="112">
        <f>[30]Janeiro!$F$33</f>
        <v>100</v>
      </c>
      <c r="AE34" s="112">
        <f>[30]Janeiro!$F$34</f>
        <v>100</v>
      </c>
      <c r="AF34" s="112">
        <f>[30]Janeiro!$F$35</f>
        <v>100</v>
      </c>
      <c r="AG34" s="116">
        <f t="shared" si="2"/>
        <v>100</v>
      </c>
      <c r="AH34" s="115">
        <f t="shared" si="3"/>
        <v>95.225806451612897</v>
      </c>
    </row>
    <row r="35" spans="1:36" x14ac:dyDescent="0.2">
      <c r="A35" s="48" t="s">
        <v>14</v>
      </c>
      <c r="B35" s="112">
        <f>[31]Janeiro!$F$5</f>
        <v>91</v>
      </c>
      <c r="C35" s="112">
        <f>[31]Janeiro!$F$6</f>
        <v>87</v>
      </c>
      <c r="D35" s="112">
        <f>[31]Janeiro!$F$7</f>
        <v>94</v>
      </c>
      <c r="E35" s="112">
        <f>[31]Janeiro!$F$8</f>
        <v>91</v>
      </c>
      <c r="F35" s="112">
        <f>[31]Janeiro!$F$9</f>
        <v>93</v>
      </c>
      <c r="G35" s="112">
        <f>[31]Janeiro!$F$10</f>
        <v>88</v>
      </c>
      <c r="H35" s="112">
        <f>[31]Janeiro!$F$11</f>
        <v>92</v>
      </c>
      <c r="I35" s="112">
        <f>[31]Janeiro!$F$12</f>
        <v>89</v>
      </c>
      <c r="J35" s="112">
        <f>[31]Janeiro!$F$13</f>
        <v>88</v>
      </c>
      <c r="K35" s="112">
        <f>[31]Janeiro!$F$14</f>
        <v>91</v>
      </c>
      <c r="L35" s="112">
        <f>[31]Janeiro!$F$15</f>
        <v>91</v>
      </c>
      <c r="M35" s="112">
        <f>[31]Janeiro!$F$16</f>
        <v>91</v>
      </c>
      <c r="N35" s="112">
        <f>[31]Janeiro!$F$17</f>
        <v>92</v>
      </c>
      <c r="O35" s="112">
        <f>[31]Janeiro!$F$18</f>
        <v>90</v>
      </c>
      <c r="P35" s="112">
        <f>[31]Janeiro!$F$19</f>
        <v>84</v>
      </c>
      <c r="Q35" s="112">
        <f>[31]Janeiro!$F$20</f>
        <v>92</v>
      </c>
      <c r="R35" s="112">
        <f>[31]Janeiro!$F$21</f>
        <v>93</v>
      </c>
      <c r="S35" s="112">
        <f>[31]Janeiro!$F$22</f>
        <v>87</v>
      </c>
      <c r="T35" s="112">
        <f>[31]Janeiro!$F$23</f>
        <v>92</v>
      </c>
      <c r="U35" s="112">
        <f>[31]Janeiro!$F$24</f>
        <v>90</v>
      </c>
      <c r="V35" s="112">
        <f>[31]Janeiro!$F$25</f>
        <v>90</v>
      </c>
      <c r="W35" s="112">
        <f>[31]Janeiro!$F$26</f>
        <v>87</v>
      </c>
      <c r="X35" s="112">
        <f>[31]Janeiro!$F$27</f>
        <v>86</v>
      </c>
      <c r="Y35" s="112">
        <f>[31]Janeiro!$F$28</f>
        <v>84</v>
      </c>
      <c r="Z35" s="112">
        <f>[31]Janeiro!$F$29</f>
        <v>89</v>
      </c>
      <c r="AA35" s="112">
        <f>[31]Janeiro!$F$30</f>
        <v>85</v>
      </c>
      <c r="AB35" s="112">
        <f>[31]Janeiro!$F$31</f>
        <v>93</v>
      </c>
      <c r="AC35" s="112">
        <f>[31]Janeiro!$F$32</f>
        <v>91</v>
      </c>
      <c r="AD35" s="112">
        <f>[31]Janeiro!$F$33</f>
        <v>91</v>
      </c>
      <c r="AE35" s="112">
        <f>[31]Janeiro!$F$34</f>
        <v>88</v>
      </c>
      <c r="AF35" s="112">
        <f>[31]Janeiro!$F$35</f>
        <v>93</v>
      </c>
      <c r="AG35" s="116">
        <f t="shared" si="2"/>
        <v>94</v>
      </c>
      <c r="AH35" s="115">
        <f t="shared" si="3"/>
        <v>89.774193548387103</v>
      </c>
    </row>
    <row r="36" spans="1:36" x14ac:dyDescent="0.2">
      <c r="A36" s="48" t="s">
        <v>153</v>
      </c>
      <c r="B36" s="112">
        <f>[32]Janeiro!$F$5</f>
        <v>100</v>
      </c>
      <c r="C36" s="112">
        <f>[32]Janeiro!$F$6</f>
        <v>100</v>
      </c>
      <c r="D36" s="112">
        <f>[32]Janeiro!$F$7</f>
        <v>100</v>
      </c>
      <c r="E36" s="112">
        <f>[32]Janeiro!$F$8</f>
        <v>100</v>
      </c>
      <c r="F36" s="112">
        <f>[32]Janeiro!$F$9</f>
        <v>100</v>
      </c>
      <c r="G36" s="112">
        <f>[32]Janeiro!$F$10</f>
        <v>100</v>
      </c>
      <c r="H36" s="112">
        <f>[32]Janeiro!$F$11</f>
        <v>100</v>
      </c>
      <c r="I36" s="112">
        <f>[32]Janeiro!$F$12</f>
        <v>100</v>
      </c>
      <c r="J36" s="112">
        <f>[32]Janeiro!$F$13</f>
        <v>100</v>
      </c>
      <c r="K36" s="112">
        <f>[32]Janeiro!$F$14</f>
        <v>100</v>
      </c>
      <c r="L36" s="112">
        <f>[32]Janeiro!$F$15</f>
        <v>100</v>
      </c>
      <c r="M36" s="112">
        <f>[32]Janeiro!$F$16</f>
        <v>100</v>
      </c>
      <c r="N36" s="112">
        <f>[32]Janeiro!$F$17</f>
        <v>100</v>
      </c>
      <c r="O36" s="112">
        <f>[32]Janeiro!$F$18</f>
        <v>100</v>
      </c>
      <c r="P36" s="112">
        <f>[32]Janeiro!$F$19</f>
        <v>100</v>
      </c>
      <c r="Q36" s="112">
        <f>[32]Janeiro!$F$20</f>
        <v>100</v>
      </c>
      <c r="R36" s="112">
        <f>[32]Janeiro!$F$21</f>
        <v>100</v>
      </c>
      <c r="S36" s="112">
        <f>[32]Janeiro!$F$22</f>
        <v>100</v>
      </c>
      <c r="T36" s="112">
        <f>[32]Janeiro!$F$23</f>
        <v>100</v>
      </c>
      <c r="U36" s="112">
        <f>[32]Janeiro!$F$24</f>
        <v>100</v>
      </c>
      <c r="V36" s="112">
        <f>[32]Janeiro!$F$25</f>
        <v>100</v>
      </c>
      <c r="W36" s="112">
        <f>[32]Janeiro!$F$26</f>
        <v>100</v>
      </c>
      <c r="X36" s="112">
        <f>[32]Janeiro!$F$27</f>
        <v>100</v>
      </c>
      <c r="Y36" s="112">
        <f>[32]Janeiro!$F$28</f>
        <v>100</v>
      </c>
      <c r="Z36" s="112">
        <f>[32]Janeiro!$F$29</f>
        <v>100</v>
      </c>
      <c r="AA36" s="112">
        <f>[32]Janeiro!$F$30</f>
        <v>100</v>
      </c>
      <c r="AB36" s="112">
        <f>[32]Janeiro!$F$31</f>
        <v>100</v>
      </c>
      <c r="AC36" s="112">
        <f>[32]Janeiro!$F$32</f>
        <v>100</v>
      </c>
      <c r="AD36" s="112">
        <f>[32]Janeiro!$F$33</f>
        <v>100</v>
      </c>
      <c r="AE36" s="112">
        <f>[32]Janeiro!$F$34</f>
        <v>100</v>
      </c>
      <c r="AF36" s="112">
        <f>[32]Janeiro!$F$35</f>
        <v>100</v>
      </c>
      <c r="AG36" s="116">
        <f t="shared" si="2"/>
        <v>100</v>
      </c>
      <c r="AH36" s="115">
        <f t="shared" si="3"/>
        <v>100</v>
      </c>
    </row>
    <row r="37" spans="1:36" x14ac:dyDescent="0.2">
      <c r="A37" s="48" t="s">
        <v>15</v>
      </c>
      <c r="B37" s="112">
        <f>[33]Janeiro!$F$5</f>
        <v>73</v>
      </c>
      <c r="C37" s="112">
        <f>[33]Janeiro!$F$6</f>
        <v>94</v>
      </c>
      <c r="D37" s="112">
        <f>[33]Janeiro!$F$7</f>
        <v>89</v>
      </c>
      <c r="E37" s="112">
        <f>[33]Janeiro!$F$8</f>
        <v>86</v>
      </c>
      <c r="F37" s="112">
        <f>[33]Janeiro!$F$9</f>
        <v>56</v>
      </c>
      <c r="G37" s="112">
        <f>[33]Janeiro!$F$10</f>
        <v>54</v>
      </c>
      <c r="H37" s="112">
        <f>[33]Janeiro!$F$11</f>
        <v>55</v>
      </c>
      <c r="I37" s="112">
        <f>[33]Janeiro!$F$12</f>
        <v>50</v>
      </c>
      <c r="J37" s="112">
        <f>[33]Janeiro!$F$13</f>
        <v>55</v>
      </c>
      <c r="K37" s="112">
        <f>[33]Janeiro!$F$14</f>
        <v>66</v>
      </c>
      <c r="L37" s="112">
        <f>[33]Janeiro!$F$15</f>
        <v>51</v>
      </c>
      <c r="M37" s="112">
        <f>[33]Janeiro!$F$16</f>
        <v>52</v>
      </c>
      <c r="N37" s="112">
        <f>[33]Janeiro!$F$17</f>
        <v>77</v>
      </c>
      <c r="O37" s="112">
        <f>[33]Janeiro!$F$18</f>
        <v>88</v>
      </c>
      <c r="P37" s="112">
        <f>[33]Janeiro!$F$19</f>
        <v>90</v>
      </c>
      <c r="Q37" s="112">
        <f>[33]Janeiro!$F$20</f>
        <v>83</v>
      </c>
      <c r="R37" s="112">
        <f>[33]Janeiro!$F$21</f>
        <v>79</v>
      </c>
      <c r="S37" s="112">
        <f>[33]Janeiro!$F$22</f>
        <v>87</v>
      </c>
      <c r="T37" s="112">
        <f>[33]Janeiro!$F$23</f>
        <v>89</v>
      </c>
      <c r="U37" s="112">
        <f>[33]Janeiro!$F$24</f>
        <v>95</v>
      </c>
      <c r="V37" s="112">
        <f>[33]Janeiro!$F$25</f>
        <v>93</v>
      </c>
      <c r="W37" s="112">
        <f>[33]Janeiro!$F$26</f>
        <v>93</v>
      </c>
      <c r="X37" s="112">
        <f>[33]Janeiro!$F$27</f>
        <v>91</v>
      </c>
      <c r="Y37" s="112">
        <f>[33]Janeiro!$F$28</f>
        <v>95</v>
      </c>
      <c r="Z37" s="112">
        <f>[33]Janeiro!$F$29</f>
        <v>76</v>
      </c>
      <c r="AA37" s="112">
        <f>[33]Janeiro!$F$30</f>
        <v>89</v>
      </c>
      <c r="AB37" s="112">
        <f>[33]Janeiro!$F$31</f>
        <v>93</v>
      </c>
      <c r="AC37" s="112">
        <f>[33]Janeiro!$F$32</f>
        <v>95</v>
      </c>
      <c r="AD37" s="112">
        <f>[33]Janeiro!$F$33</f>
        <v>91</v>
      </c>
      <c r="AE37" s="112">
        <f>[33]Janeiro!$F$34</f>
        <v>82</v>
      </c>
      <c r="AF37" s="112">
        <f>[33]Janeiro!$F$35</f>
        <v>88</v>
      </c>
      <c r="AG37" s="116">
        <f t="shared" si="2"/>
        <v>95</v>
      </c>
      <c r="AH37" s="115">
        <f t="shared" si="3"/>
        <v>79.193548387096769</v>
      </c>
      <c r="AI37" s="12" t="s">
        <v>35</v>
      </c>
      <c r="AJ37" t="s">
        <v>35</v>
      </c>
    </row>
    <row r="38" spans="1:36" x14ac:dyDescent="0.2">
      <c r="A38" s="48" t="s">
        <v>16</v>
      </c>
      <c r="B38" s="112">
        <f>[34]Janeiro!$F$5</f>
        <v>68</v>
      </c>
      <c r="C38" s="112">
        <f>[34]Janeiro!$F$6</f>
        <v>91</v>
      </c>
      <c r="D38" s="112">
        <f>[34]Janeiro!$F$7</f>
        <v>95</v>
      </c>
      <c r="E38" s="112">
        <f>[34]Janeiro!$F$8</f>
        <v>89</v>
      </c>
      <c r="F38" s="112">
        <f>[34]Janeiro!$F$9</f>
        <v>93</v>
      </c>
      <c r="G38" s="112">
        <f>[34]Janeiro!$F$10</f>
        <v>78</v>
      </c>
      <c r="H38" s="112">
        <f>[34]Janeiro!$F$11</f>
        <v>77</v>
      </c>
      <c r="I38" s="112">
        <f>[34]Janeiro!$F$12</f>
        <v>80</v>
      </c>
      <c r="J38" s="112">
        <f>[34]Janeiro!$F$13</f>
        <v>64</v>
      </c>
      <c r="K38" s="112">
        <f>[34]Janeiro!$F$14</f>
        <v>73</v>
      </c>
      <c r="L38" s="112">
        <f>[34]Janeiro!$F$15</f>
        <v>64</v>
      </c>
      <c r="M38" s="112">
        <f>[34]Janeiro!$F$16</f>
        <v>62</v>
      </c>
      <c r="N38" s="112">
        <f>[34]Janeiro!$F$17</f>
        <v>70</v>
      </c>
      <c r="O38" s="112">
        <f>[34]Janeiro!$F$18</f>
        <v>82</v>
      </c>
      <c r="P38" s="112">
        <f>[34]Janeiro!$F$19</f>
        <v>72</v>
      </c>
      <c r="Q38" s="112">
        <f>[34]Janeiro!$F$20</f>
        <v>68</v>
      </c>
      <c r="R38" s="112">
        <f>[34]Janeiro!$F$21</f>
        <v>75</v>
      </c>
      <c r="S38" s="112">
        <f>[34]Janeiro!$F$22</f>
        <v>78</v>
      </c>
      <c r="T38" s="112">
        <f>[34]Janeiro!$F$23</f>
        <v>86</v>
      </c>
      <c r="U38" s="112">
        <f>[34]Janeiro!$F$24</f>
        <v>92</v>
      </c>
      <c r="V38" s="112">
        <f>[34]Janeiro!$F$25</f>
        <v>82</v>
      </c>
      <c r="W38" s="112">
        <f>[34]Janeiro!$F$26</f>
        <v>84</v>
      </c>
      <c r="X38" s="112">
        <f>[34]Janeiro!$F$27</f>
        <v>85</v>
      </c>
      <c r="Y38" s="112">
        <f>[34]Janeiro!$F$28</f>
        <v>82</v>
      </c>
      <c r="Z38" s="112">
        <f>[34]Janeiro!$F$29</f>
        <v>72</v>
      </c>
      <c r="AA38" s="112">
        <f>[34]Janeiro!$F$30</f>
        <v>84</v>
      </c>
      <c r="AB38" s="112">
        <f>[34]Janeiro!$F$31</f>
        <v>84</v>
      </c>
      <c r="AC38" s="112">
        <f>[34]Janeiro!$F$32</f>
        <v>74</v>
      </c>
      <c r="AD38" s="112">
        <f>[34]Janeiro!$F$33</f>
        <v>90</v>
      </c>
      <c r="AE38" s="112">
        <f>[34]Janeiro!$F$34</f>
        <v>87</v>
      </c>
      <c r="AF38" s="112">
        <f>[34]Janeiro!$F$35</f>
        <v>87</v>
      </c>
      <c r="AG38" s="116">
        <f t="shared" si="2"/>
        <v>95</v>
      </c>
      <c r="AH38" s="115">
        <f t="shared" si="3"/>
        <v>79.612903225806448</v>
      </c>
    </row>
    <row r="39" spans="1:36" x14ac:dyDescent="0.2">
      <c r="A39" s="48" t="s">
        <v>154</v>
      </c>
      <c r="B39" s="112">
        <f>[35]Janeiro!$F$5</f>
        <v>89</v>
      </c>
      <c r="C39" s="112">
        <f>[35]Janeiro!$F$6</f>
        <v>97</v>
      </c>
      <c r="D39" s="112">
        <f>[35]Janeiro!$F$7</f>
        <v>98</v>
      </c>
      <c r="E39" s="112">
        <f>[35]Janeiro!$F$8</f>
        <v>97</v>
      </c>
      <c r="F39" s="112">
        <f>[35]Janeiro!$F$9</f>
        <v>97</v>
      </c>
      <c r="G39" s="112">
        <f>[35]Janeiro!$F$10</f>
        <v>97</v>
      </c>
      <c r="H39" s="112">
        <f>[35]Janeiro!$F$11</f>
        <v>92</v>
      </c>
      <c r="I39" s="112">
        <f>[35]Janeiro!$F$12</f>
        <v>91</v>
      </c>
      <c r="J39" s="112">
        <f>[35]Janeiro!$F$13</f>
        <v>93</v>
      </c>
      <c r="K39" s="112">
        <f>[35]Janeiro!$F$14</f>
        <v>98</v>
      </c>
      <c r="L39" s="112">
        <f>[35]Janeiro!$F$15</f>
        <v>97</v>
      </c>
      <c r="M39" s="112">
        <f>[35]Janeiro!$F$16</f>
        <v>99</v>
      </c>
      <c r="N39" s="112">
        <f>[35]Janeiro!$F$17</f>
        <v>91</v>
      </c>
      <c r="O39" s="112">
        <f>[35]Janeiro!$F$18</f>
        <v>100</v>
      </c>
      <c r="P39" s="112">
        <f>[35]Janeiro!$F$19</f>
        <v>100</v>
      </c>
      <c r="Q39" s="112">
        <f>[35]Janeiro!$F$20</f>
        <v>97</v>
      </c>
      <c r="R39" s="112">
        <f>[35]Janeiro!$F$21</f>
        <v>94</v>
      </c>
      <c r="S39" s="112">
        <f>[35]Janeiro!$F$22</f>
        <v>99</v>
      </c>
      <c r="T39" s="112">
        <f>[35]Janeiro!$F$23</f>
        <v>100</v>
      </c>
      <c r="U39" s="112">
        <f>[35]Janeiro!$F$24</f>
        <v>98</v>
      </c>
      <c r="V39" s="112">
        <f>[35]Janeiro!$F$25</f>
        <v>95</v>
      </c>
      <c r="W39" s="112">
        <f>[35]Janeiro!$F$26</f>
        <v>92</v>
      </c>
      <c r="X39" s="112">
        <f>[35]Janeiro!$F$27</f>
        <v>100</v>
      </c>
      <c r="Y39" s="112">
        <f>[35]Janeiro!$F$28</f>
        <v>99</v>
      </c>
      <c r="Z39" s="112">
        <f>[35]Janeiro!$F$29</f>
        <v>96</v>
      </c>
      <c r="AA39" s="112">
        <f>[35]Janeiro!$F$30</f>
        <v>94</v>
      </c>
      <c r="AB39" s="112">
        <f>[35]Janeiro!$F$31</f>
        <v>100</v>
      </c>
      <c r="AC39" s="112">
        <f>[35]Janeiro!$F$32</f>
        <v>100</v>
      </c>
      <c r="AD39" s="112">
        <f>[35]Janeiro!$F$33</f>
        <v>100</v>
      </c>
      <c r="AE39" s="112">
        <f>[35]Janeiro!$F$34</f>
        <v>100</v>
      </c>
      <c r="AF39" s="112">
        <f>[35]Janeiro!$F$35</f>
        <v>100</v>
      </c>
      <c r="AG39" s="116">
        <f t="shared" si="2"/>
        <v>100</v>
      </c>
      <c r="AH39" s="115">
        <f t="shared" si="3"/>
        <v>96.774193548387103</v>
      </c>
    </row>
    <row r="40" spans="1:36" x14ac:dyDescent="0.2">
      <c r="A40" s="48" t="s">
        <v>17</v>
      </c>
      <c r="B40" s="112">
        <f>[36]Janeiro!$F$5</f>
        <v>97</v>
      </c>
      <c r="C40" s="112">
        <f>[36]Janeiro!$F$6</f>
        <v>96</v>
      </c>
      <c r="D40" s="112">
        <f>[36]Janeiro!$F$7</f>
        <v>100</v>
      </c>
      <c r="E40" s="112">
        <f>[36]Janeiro!$F$8</f>
        <v>99</v>
      </c>
      <c r="F40" s="112">
        <f>[36]Janeiro!$F$9</f>
        <v>98</v>
      </c>
      <c r="G40" s="112">
        <f>[36]Janeiro!$F$10</f>
        <v>95</v>
      </c>
      <c r="H40" s="112">
        <f>[36]Janeiro!$F$11</f>
        <v>96</v>
      </c>
      <c r="I40" s="112">
        <f>[36]Janeiro!$F$12</f>
        <v>94</v>
      </c>
      <c r="J40" s="112">
        <f>[36]Janeiro!$F$13</f>
        <v>95</v>
      </c>
      <c r="K40" s="112">
        <f>[36]Janeiro!$F$14</f>
        <v>93</v>
      </c>
      <c r="L40" s="112">
        <f>[36]Janeiro!$F$15</f>
        <v>99</v>
      </c>
      <c r="M40" s="112">
        <f>[36]Janeiro!$F$16</f>
        <v>93</v>
      </c>
      <c r="N40" s="112">
        <f>[36]Janeiro!$F$17</f>
        <v>88</v>
      </c>
      <c r="O40" s="112">
        <f>[36]Janeiro!$F$18</f>
        <v>97</v>
      </c>
      <c r="P40" s="112">
        <f>[36]Janeiro!$F$19</f>
        <v>99</v>
      </c>
      <c r="Q40" s="112">
        <f>[36]Janeiro!$F$20</f>
        <v>98</v>
      </c>
      <c r="R40" s="112">
        <f>[36]Janeiro!$F$21</f>
        <v>94</v>
      </c>
      <c r="S40" s="112">
        <f>[36]Janeiro!$F$22</f>
        <v>97</v>
      </c>
      <c r="T40" s="112">
        <f>[36]Janeiro!$F$23</f>
        <v>98</v>
      </c>
      <c r="U40" s="112">
        <f>[36]Janeiro!$F$24</f>
        <v>97</v>
      </c>
      <c r="V40" s="112">
        <f>[36]Janeiro!$F$25</f>
        <v>98</v>
      </c>
      <c r="W40" s="112">
        <f>[36]Janeiro!$F$26</f>
        <v>96</v>
      </c>
      <c r="X40" s="112">
        <f>[36]Janeiro!$F$27</f>
        <v>95</v>
      </c>
      <c r="Y40" s="112">
        <f>[36]Janeiro!$F$28</f>
        <v>99</v>
      </c>
      <c r="Z40" s="112">
        <f>[36]Janeiro!$F$29</f>
        <v>97</v>
      </c>
      <c r="AA40" s="112">
        <f>[36]Janeiro!$F$30</f>
        <v>99</v>
      </c>
      <c r="AB40" s="112">
        <f>[36]Janeiro!$F$31</f>
        <v>98</v>
      </c>
      <c r="AC40" s="112">
        <f>[36]Janeiro!$F$32</f>
        <v>99</v>
      </c>
      <c r="AD40" s="112">
        <f>[36]Janeiro!$F$33</f>
        <v>99</v>
      </c>
      <c r="AE40" s="112">
        <f>[36]Janeiro!$F$34</f>
        <v>99</v>
      </c>
      <c r="AF40" s="112">
        <f>[36]Janeiro!$F$35</f>
        <v>98</v>
      </c>
      <c r="AG40" s="116">
        <f t="shared" si="2"/>
        <v>100</v>
      </c>
      <c r="AH40" s="115">
        <f t="shared" si="3"/>
        <v>96.774193548387103</v>
      </c>
    </row>
    <row r="41" spans="1:36" x14ac:dyDescent="0.2">
      <c r="A41" s="48" t="s">
        <v>136</v>
      </c>
      <c r="B41" s="112">
        <f>[37]Janeiro!$F$5</f>
        <v>100</v>
      </c>
      <c r="C41" s="112">
        <f>[37]Janeiro!$F$6</f>
        <v>100</v>
      </c>
      <c r="D41" s="112">
        <f>[37]Janeiro!$F$7</f>
        <v>100</v>
      </c>
      <c r="E41" s="112">
        <f>[37]Janeiro!$F$8</f>
        <v>100</v>
      </c>
      <c r="F41" s="112">
        <f>[37]Janeiro!$F$9</f>
        <v>100</v>
      </c>
      <c r="G41" s="112">
        <f>[37]Janeiro!$F$10</f>
        <v>100</v>
      </c>
      <c r="H41" s="112">
        <f>[37]Janeiro!$F$11</f>
        <v>100</v>
      </c>
      <c r="I41" s="112">
        <f>[37]Janeiro!$F$12</f>
        <v>100</v>
      </c>
      <c r="J41" s="112">
        <f>[37]Janeiro!$F$13</f>
        <v>100</v>
      </c>
      <c r="K41" s="112">
        <f>[37]Janeiro!$F$14</f>
        <v>98</v>
      </c>
      <c r="L41" s="112">
        <f>[37]Janeiro!$F$15</f>
        <v>100</v>
      </c>
      <c r="M41" s="112">
        <f>[37]Janeiro!$F$16</f>
        <v>100</v>
      </c>
      <c r="N41" s="112">
        <f>[37]Janeiro!$F$17</f>
        <v>100</v>
      </c>
      <c r="O41" s="112">
        <f>[37]Janeiro!$F$18</f>
        <v>100</v>
      </c>
      <c r="P41" s="112">
        <f>[37]Janeiro!$F$19</f>
        <v>90</v>
      </c>
      <c r="Q41" s="112">
        <f>[37]Janeiro!$F$20</f>
        <v>96</v>
      </c>
      <c r="R41" s="112">
        <f>[37]Janeiro!$F$21</f>
        <v>100</v>
      </c>
      <c r="S41" s="112">
        <f>[37]Janeiro!$F$22</f>
        <v>100</v>
      </c>
      <c r="T41" s="112">
        <f>[37]Janeiro!$F$23</f>
        <v>100</v>
      </c>
      <c r="U41" s="112">
        <f>[37]Janeiro!$F$24</f>
        <v>100</v>
      </c>
      <c r="V41" s="112">
        <f>[37]Janeiro!$F$25</f>
        <v>100</v>
      </c>
      <c r="W41" s="112">
        <f>[37]Janeiro!$F$26</f>
        <v>100</v>
      </c>
      <c r="X41" s="112">
        <f>[37]Janeiro!$F$27</f>
        <v>100</v>
      </c>
      <c r="Y41" s="112">
        <f>[37]Janeiro!$F$28</f>
        <v>100</v>
      </c>
      <c r="Z41" s="112">
        <f>[37]Janeiro!$F$29</f>
        <v>100</v>
      </c>
      <c r="AA41" s="112">
        <f>[37]Janeiro!$F$30</f>
        <v>100</v>
      </c>
      <c r="AB41" s="112">
        <f>[37]Janeiro!$F$31</f>
        <v>100</v>
      </c>
      <c r="AC41" s="112">
        <f>[37]Janeiro!$F$32</f>
        <v>100</v>
      </c>
      <c r="AD41" s="112">
        <f>[37]Janeiro!$F$33</f>
        <v>100</v>
      </c>
      <c r="AE41" s="112">
        <f>[37]Janeiro!$F$34</f>
        <v>100</v>
      </c>
      <c r="AF41" s="112">
        <f>[37]Janeiro!$F$35</f>
        <v>100</v>
      </c>
      <c r="AG41" s="116">
        <f t="shared" si="2"/>
        <v>100</v>
      </c>
      <c r="AH41" s="115">
        <f t="shared" si="3"/>
        <v>99.483870967741936</v>
      </c>
    </row>
    <row r="42" spans="1:36" x14ac:dyDescent="0.2">
      <c r="A42" s="48" t="s">
        <v>18</v>
      </c>
      <c r="B42" s="112">
        <f>[38]Janeiro!$F$5</f>
        <v>93</v>
      </c>
      <c r="C42" s="112">
        <f>[38]Janeiro!$F$6</f>
        <v>92</v>
      </c>
      <c r="D42" s="112">
        <f>[38]Janeiro!$F$7</f>
        <v>97</v>
      </c>
      <c r="E42" s="112">
        <f>[38]Janeiro!$F$8</f>
        <v>98</v>
      </c>
      <c r="F42" s="112">
        <f>[38]Janeiro!$F$9</f>
        <v>98</v>
      </c>
      <c r="G42" s="112">
        <f>[38]Janeiro!$F$10</f>
        <v>93</v>
      </c>
      <c r="H42" s="112">
        <f>[38]Janeiro!$F$11</f>
        <v>85</v>
      </c>
      <c r="I42" s="112">
        <f>[38]Janeiro!$F$12</f>
        <v>84</v>
      </c>
      <c r="J42" s="112">
        <f>[38]Janeiro!$F$13</f>
        <v>84</v>
      </c>
      <c r="K42" s="112">
        <f>[38]Janeiro!$F$14</f>
        <v>80</v>
      </c>
      <c r="L42" s="112">
        <f>[38]Janeiro!$F$15</f>
        <v>80</v>
      </c>
      <c r="M42" s="112">
        <f>[38]Janeiro!$F$16</f>
        <v>97</v>
      </c>
      <c r="N42" s="112">
        <f>[38]Janeiro!$F$17</f>
        <v>96</v>
      </c>
      <c r="O42" s="112">
        <f>[38]Janeiro!$F$18</f>
        <v>95</v>
      </c>
      <c r="P42" s="112">
        <f>[38]Janeiro!$F$19</f>
        <v>95</v>
      </c>
      <c r="Q42" s="112">
        <f>[38]Janeiro!$F$20</f>
        <v>95</v>
      </c>
      <c r="R42" s="112">
        <f>[38]Janeiro!$F$21</f>
        <v>96</v>
      </c>
      <c r="S42" s="112">
        <f>[38]Janeiro!$F$22</f>
        <v>97</v>
      </c>
      <c r="T42" s="112">
        <f>[38]Janeiro!$F$23</f>
        <v>96</v>
      </c>
      <c r="U42" s="112">
        <f>[38]Janeiro!$F$24</f>
        <v>95</v>
      </c>
      <c r="V42" s="112">
        <f>[38]Janeiro!$F$25</f>
        <v>95</v>
      </c>
      <c r="W42" s="112">
        <f>[38]Janeiro!$F$26</f>
        <v>96</v>
      </c>
      <c r="X42" s="112">
        <f>[38]Janeiro!$F$27</f>
        <v>92</v>
      </c>
      <c r="Y42" s="112">
        <f>[38]Janeiro!$F$28</f>
        <v>95</v>
      </c>
      <c r="Z42" s="112">
        <f>[38]Janeiro!$F$29</f>
        <v>85</v>
      </c>
      <c r="AA42" s="112">
        <f>[38]Janeiro!$F$30</f>
        <v>92</v>
      </c>
      <c r="AB42" s="112">
        <f>[38]Janeiro!$F$31</f>
        <v>98</v>
      </c>
      <c r="AC42" s="112">
        <f>[38]Janeiro!$F$32</f>
        <v>97</v>
      </c>
      <c r="AD42" s="112">
        <f>[38]Janeiro!$F$33</f>
        <v>96</v>
      </c>
      <c r="AE42" s="112">
        <f>[38]Janeiro!$F$34</f>
        <v>97</v>
      </c>
      <c r="AF42" s="112">
        <f>[38]Janeiro!$F$35</f>
        <v>95</v>
      </c>
      <c r="AG42" s="116">
        <f t="shared" ref="AG42" si="4">MAX(B42:AF42)</f>
        <v>98</v>
      </c>
      <c r="AH42" s="115">
        <f t="shared" ref="AH42" si="5">AVERAGE(B42:AF42)</f>
        <v>93.032258064516128</v>
      </c>
      <c r="AJ42" t="s">
        <v>35</v>
      </c>
    </row>
    <row r="43" spans="1:36" x14ac:dyDescent="0.2">
      <c r="A43" s="48" t="s">
        <v>19</v>
      </c>
      <c r="B43" s="112">
        <f>[39]Janeiro!$F$5</f>
        <v>94</v>
      </c>
      <c r="C43" s="112">
        <f>[39]Janeiro!$F$6</f>
        <v>100</v>
      </c>
      <c r="D43" s="112">
        <f>[39]Janeiro!$F$7</f>
        <v>100</v>
      </c>
      <c r="E43" s="112">
        <f>[39]Janeiro!$F$8</f>
        <v>86</v>
      </c>
      <c r="F43" s="112">
        <f>[39]Janeiro!$F$9</f>
        <v>78</v>
      </c>
      <c r="G43" s="112">
        <f>[39]Janeiro!$F$10</f>
        <v>77</v>
      </c>
      <c r="H43" s="112">
        <f>[39]Janeiro!$F$11</f>
        <v>77</v>
      </c>
      <c r="I43" s="112">
        <f>[39]Janeiro!$F$12</f>
        <v>75</v>
      </c>
      <c r="J43" s="112">
        <f>[39]Janeiro!$F$13</f>
        <v>91</v>
      </c>
      <c r="K43" s="112">
        <f>[39]Janeiro!$F$14</f>
        <v>88</v>
      </c>
      <c r="L43" s="112">
        <f>[39]Janeiro!$F$15</f>
        <v>79</v>
      </c>
      <c r="M43" s="112">
        <f>[39]Janeiro!$F$16</f>
        <v>88</v>
      </c>
      <c r="N43" s="112">
        <f>[39]Janeiro!$F$17</f>
        <v>85</v>
      </c>
      <c r="O43" s="112">
        <f>[39]Janeiro!$F$18</f>
        <v>85</v>
      </c>
      <c r="P43" s="112">
        <f>[39]Janeiro!$F$19</f>
        <v>96</v>
      </c>
      <c r="Q43" s="112">
        <f>[39]Janeiro!$F$20</f>
        <v>93</v>
      </c>
      <c r="R43" s="112">
        <f>[39]Janeiro!$F$21</f>
        <v>89</v>
      </c>
      <c r="S43" s="112">
        <f>[39]Janeiro!$F$22</f>
        <v>97</v>
      </c>
      <c r="T43" s="112">
        <f>[39]Janeiro!$F$23</f>
        <v>97</v>
      </c>
      <c r="U43" s="112">
        <f>[39]Janeiro!$F$24</f>
        <v>99</v>
      </c>
      <c r="V43" s="112">
        <f>[39]Janeiro!$F$25</f>
        <v>99</v>
      </c>
      <c r="W43" s="112">
        <f>[39]Janeiro!$F$26</f>
        <v>99</v>
      </c>
      <c r="X43" s="112">
        <f>[39]Janeiro!$F$27</f>
        <v>98</v>
      </c>
      <c r="Y43" s="112">
        <f>[39]Janeiro!$F$28</f>
        <v>100</v>
      </c>
      <c r="Z43" s="112">
        <f>[39]Janeiro!$F$29</f>
        <v>99</v>
      </c>
      <c r="AA43" s="112">
        <f>[39]Janeiro!$F$30</f>
        <v>100</v>
      </c>
      <c r="AB43" s="112">
        <f>[39]Janeiro!$F$31</f>
        <v>100</v>
      </c>
      <c r="AC43" s="112">
        <f>[39]Janeiro!$F$32</f>
        <v>100</v>
      </c>
      <c r="AD43" s="112">
        <f>[39]Janeiro!$F$33</f>
        <v>99</v>
      </c>
      <c r="AE43" s="112">
        <f>[39]Janeiro!$F$34</f>
        <v>98</v>
      </c>
      <c r="AF43" s="112">
        <f>[39]Janeiro!$F$35</f>
        <v>100</v>
      </c>
      <c r="AG43" s="116">
        <f t="shared" si="2"/>
        <v>100</v>
      </c>
      <c r="AH43" s="115">
        <f t="shared" si="3"/>
        <v>92.451612903225808</v>
      </c>
      <c r="AI43" s="12" t="s">
        <v>35</v>
      </c>
      <c r="AJ43" t="s">
        <v>35</v>
      </c>
    </row>
    <row r="44" spans="1:36" x14ac:dyDescent="0.2">
      <c r="A44" s="48" t="s">
        <v>23</v>
      </c>
      <c r="B44" s="112">
        <f>[40]Janeiro!$F$5</f>
        <v>78</v>
      </c>
      <c r="C44" s="112">
        <f>[40]Janeiro!$F$6</f>
        <v>91</v>
      </c>
      <c r="D44" s="112">
        <f>[40]Janeiro!$F$7</f>
        <v>93</v>
      </c>
      <c r="E44" s="112">
        <f>[40]Janeiro!$F$8</f>
        <v>68</v>
      </c>
      <c r="F44" s="112">
        <f>[40]Janeiro!$F$9</f>
        <v>76</v>
      </c>
      <c r="G44" s="112">
        <f>[40]Janeiro!$F$10</f>
        <v>70</v>
      </c>
      <c r="H44" s="112">
        <f>[40]Janeiro!$F$11</f>
        <v>76</v>
      </c>
      <c r="I44" s="112">
        <f>[40]Janeiro!$F$12</f>
        <v>77</v>
      </c>
      <c r="J44" s="112">
        <f>[40]Janeiro!$F$13</f>
        <v>80</v>
      </c>
      <c r="K44" s="112">
        <f>[40]Janeiro!$F$14</f>
        <v>68</v>
      </c>
      <c r="L44" s="112">
        <f>[40]Janeiro!$F$15</f>
        <v>76</v>
      </c>
      <c r="M44" s="112">
        <f>[40]Janeiro!$F$16</f>
        <v>46</v>
      </c>
      <c r="N44" s="112">
        <f>[40]Janeiro!$F$17</f>
        <v>87</v>
      </c>
      <c r="O44" s="112">
        <f>[40]Janeiro!$F$18</f>
        <v>76</v>
      </c>
      <c r="P44" s="112">
        <f>[40]Janeiro!$F$19</f>
        <v>80</v>
      </c>
      <c r="Q44" s="112">
        <f>[40]Janeiro!$F$20</f>
        <v>39</v>
      </c>
      <c r="R44" s="112">
        <f>[40]Janeiro!$F$21</f>
        <v>82</v>
      </c>
      <c r="S44" s="112" t="str">
        <f>[40]Janeiro!$F$22</f>
        <v>*</v>
      </c>
      <c r="T44" s="112">
        <f>[40]Janeiro!$F$23</f>
        <v>75</v>
      </c>
      <c r="U44" s="112">
        <f>[40]Janeiro!$F$24</f>
        <v>71</v>
      </c>
      <c r="V44" s="112">
        <f>[40]Janeiro!$F$25</f>
        <v>88</v>
      </c>
      <c r="W44" s="112">
        <f>[40]Janeiro!$F$26</f>
        <v>82</v>
      </c>
      <c r="X44" s="112">
        <f>[40]Janeiro!$F$27</f>
        <v>89</v>
      </c>
      <c r="Y44" s="112">
        <f>[40]Janeiro!$F$28</f>
        <v>59</v>
      </c>
      <c r="Z44" s="112">
        <f>[40]Janeiro!$F$29</f>
        <v>62</v>
      </c>
      <c r="AA44" s="112">
        <f>[40]Janeiro!$F$30</f>
        <v>60</v>
      </c>
      <c r="AB44" s="112">
        <f>[40]Janeiro!$F$31</f>
        <v>90</v>
      </c>
      <c r="AC44" s="112">
        <f>[40]Janeiro!$F$32</f>
        <v>81</v>
      </c>
      <c r="AD44" s="112" t="str">
        <f>[40]Janeiro!$F$33</f>
        <v>*</v>
      </c>
      <c r="AE44" s="112">
        <f>[40]Janeiro!$F$34</f>
        <v>90</v>
      </c>
      <c r="AF44" s="112">
        <f>[40]Janeiro!$F$35</f>
        <v>91</v>
      </c>
      <c r="AG44" s="116">
        <f t="shared" si="2"/>
        <v>93</v>
      </c>
      <c r="AH44" s="115">
        <f t="shared" si="3"/>
        <v>75.896551724137936</v>
      </c>
      <c r="AJ44" t="s">
        <v>35</v>
      </c>
    </row>
    <row r="45" spans="1:36" x14ac:dyDescent="0.2">
      <c r="A45" s="48" t="s">
        <v>34</v>
      </c>
      <c r="B45" s="112">
        <f>[41]Janeiro!$F$5</f>
        <v>95</v>
      </c>
      <c r="C45" s="112">
        <f>[41]Janeiro!$F$6</f>
        <v>100</v>
      </c>
      <c r="D45" s="112">
        <f>[41]Janeiro!$F$7</f>
        <v>99</v>
      </c>
      <c r="E45" s="112">
        <f>[41]Janeiro!$F$8</f>
        <v>100</v>
      </c>
      <c r="F45" s="112">
        <f>[41]Janeiro!$F$9</f>
        <v>100</v>
      </c>
      <c r="G45" s="112">
        <f>[41]Janeiro!$F$10</f>
        <v>100</v>
      </c>
      <c r="H45" s="112">
        <f>[41]Janeiro!$F$11</f>
        <v>100</v>
      </c>
      <c r="I45" s="112">
        <f>[41]Janeiro!$F$12</f>
        <v>100</v>
      </c>
      <c r="J45" s="112">
        <f>[41]Janeiro!$F$13</f>
        <v>100</v>
      </c>
      <c r="K45" s="112">
        <f>[41]Janeiro!$F$14</f>
        <v>100</v>
      </c>
      <c r="L45" s="112">
        <f>[41]Janeiro!$F$15</f>
        <v>97</v>
      </c>
      <c r="M45" s="112">
        <f>[41]Janeiro!$F$16</f>
        <v>100</v>
      </c>
      <c r="N45" s="112">
        <f>[41]Janeiro!$F$17</f>
        <v>100</v>
      </c>
      <c r="O45" s="112">
        <f>[41]Janeiro!$F$18</f>
        <v>100</v>
      </c>
      <c r="P45" s="112">
        <f>[41]Janeiro!$F$19</f>
        <v>98</v>
      </c>
      <c r="Q45" s="112">
        <f>[41]Janeiro!$F$20</f>
        <v>100</v>
      </c>
      <c r="R45" s="112">
        <f>[41]Janeiro!$F$21</f>
        <v>100</v>
      </c>
      <c r="S45" s="112">
        <f>[41]Janeiro!$F$22</f>
        <v>99</v>
      </c>
      <c r="T45" s="112">
        <f>[41]Janeiro!$F$23</f>
        <v>99</v>
      </c>
      <c r="U45" s="112">
        <f>[41]Janeiro!$F$24</f>
        <v>100</v>
      </c>
      <c r="V45" s="112">
        <f>[41]Janeiro!$F$25</f>
        <v>97</v>
      </c>
      <c r="W45" s="112">
        <f>[41]Janeiro!$F$26</f>
        <v>95</v>
      </c>
      <c r="X45" s="112">
        <f>[41]Janeiro!$F$27</f>
        <v>98</v>
      </c>
      <c r="Y45" s="112">
        <f>[41]Janeiro!$F$28</f>
        <v>100</v>
      </c>
      <c r="Z45" s="112">
        <f>[41]Janeiro!$F$29</f>
        <v>95</v>
      </c>
      <c r="AA45" s="112">
        <f>[41]Janeiro!$F$30</f>
        <v>92</v>
      </c>
      <c r="AB45" s="112">
        <f>[41]Janeiro!$F$31</f>
        <v>90</v>
      </c>
      <c r="AC45" s="112">
        <f>[41]Janeiro!$F$32</f>
        <v>95</v>
      </c>
      <c r="AD45" s="112">
        <f>[41]Janeiro!$F$33</f>
        <v>100</v>
      </c>
      <c r="AE45" s="112">
        <f>[41]Janeiro!$F$34</f>
        <v>100</v>
      </c>
      <c r="AF45" s="112">
        <f>[41]Janeiro!$F$35</f>
        <v>100</v>
      </c>
      <c r="AG45" s="116">
        <f t="shared" si="2"/>
        <v>100</v>
      </c>
      <c r="AH45" s="115">
        <f t="shared" si="3"/>
        <v>98.354838709677423</v>
      </c>
      <c r="AI45" s="12" t="s">
        <v>35</v>
      </c>
      <c r="AJ45" t="s">
        <v>35</v>
      </c>
    </row>
    <row r="46" spans="1:36" x14ac:dyDescent="0.2">
      <c r="A46" s="48" t="s">
        <v>20</v>
      </c>
      <c r="B46" s="112">
        <f>[42]Janeiro!$F$5</f>
        <v>94</v>
      </c>
      <c r="C46" s="112">
        <f>[42]Janeiro!$F$6</f>
        <v>93</v>
      </c>
      <c r="D46" s="112">
        <f>[42]Janeiro!$F$7</f>
        <v>83</v>
      </c>
      <c r="E46" s="112">
        <f>[42]Janeiro!$F$8</f>
        <v>89</v>
      </c>
      <c r="F46" s="112">
        <f>[42]Janeiro!$F$9</f>
        <v>89</v>
      </c>
      <c r="G46" s="112">
        <f>[42]Janeiro!$F$10</f>
        <v>73</v>
      </c>
      <c r="H46" s="112">
        <f>[42]Janeiro!$F$11</f>
        <v>80</v>
      </c>
      <c r="I46" s="112">
        <f>[42]Janeiro!$F$12</f>
        <v>81</v>
      </c>
      <c r="J46" s="112">
        <f>[42]Janeiro!$F$13</f>
        <v>83</v>
      </c>
      <c r="K46" s="112">
        <f>[42]Janeiro!$F$14</f>
        <v>80</v>
      </c>
      <c r="L46" s="112">
        <f>[42]Janeiro!$F$15</f>
        <v>79</v>
      </c>
      <c r="M46" s="112">
        <f>[42]Janeiro!$F$16</f>
        <v>95</v>
      </c>
      <c r="N46" s="112">
        <f>[42]Janeiro!$F$17</f>
        <v>85</v>
      </c>
      <c r="O46" s="112">
        <f>[42]Janeiro!$F$18</f>
        <v>73</v>
      </c>
      <c r="P46" s="112">
        <f>[42]Janeiro!$F$19</f>
        <v>71</v>
      </c>
      <c r="Q46" s="112">
        <f>[42]Janeiro!$F$20</f>
        <v>94</v>
      </c>
      <c r="R46" s="112">
        <f>[42]Janeiro!$F$21</f>
        <v>95</v>
      </c>
      <c r="S46" s="112">
        <f>[42]Janeiro!$F$22</f>
        <v>90</v>
      </c>
      <c r="T46" s="112">
        <f>[42]Janeiro!$F$23</f>
        <v>90</v>
      </c>
      <c r="U46" s="112">
        <f>[42]Janeiro!$F$24</f>
        <v>88</v>
      </c>
      <c r="V46" s="112">
        <f>[42]Janeiro!$F$25</f>
        <v>92</v>
      </c>
      <c r="W46" s="112">
        <f>[42]Janeiro!$F$26</f>
        <v>94</v>
      </c>
      <c r="X46" s="112">
        <f>[42]Janeiro!$F$27</f>
        <v>80</v>
      </c>
      <c r="Y46" s="112">
        <f>[42]Janeiro!$F$28</f>
        <v>86</v>
      </c>
      <c r="Z46" s="112">
        <f>[42]Janeiro!$F$29</f>
        <v>76</v>
      </c>
      <c r="AA46" s="112">
        <f>[42]Janeiro!$F$30</f>
        <v>83</v>
      </c>
      <c r="AB46" s="112">
        <f>[42]Janeiro!$F$31</f>
        <v>95</v>
      </c>
      <c r="AC46" s="112">
        <f>[42]Janeiro!$F$32</f>
        <v>95</v>
      </c>
      <c r="AD46" s="112">
        <f>[42]Janeiro!$F$33</f>
        <v>88</v>
      </c>
      <c r="AE46" s="112">
        <f>[42]Janeiro!$F$34</f>
        <v>87</v>
      </c>
      <c r="AF46" s="112">
        <f>[42]Janeiro!$F$35</f>
        <v>95</v>
      </c>
      <c r="AG46" s="116">
        <f t="shared" si="2"/>
        <v>95</v>
      </c>
      <c r="AH46" s="115">
        <f t="shared" si="3"/>
        <v>86.322580645161295</v>
      </c>
    </row>
    <row r="47" spans="1:36" s="5" customFormat="1" ht="17.100000000000001" customHeight="1" x14ac:dyDescent="0.2">
      <c r="A47" s="49" t="s">
        <v>24</v>
      </c>
      <c r="B47" s="113">
        <f t="shared" ref="B47:AE47" si="6">MAX(B5:B46)</f>
        <v>100</v>
      </c>
      <c r="C47" s="113">
        <f t="shared" si="6"/>
        <v>100</v>
      </c>
      <c r="D47" s="113">
        <f t="shared" si="6"/>
        <v>100</v>
      </c>
      <c r="E47" s="113">
        <f t="shared" si="6"/>
        <v>100</v>
      </c>
      <c r="F47" s="113">
        <f t="shared" si="6"/>
        <v>100</v>
      </c>
      <c r="G47" s="113">
        <f t="shared" si="6"/>
        <v>100</v>
      </c>
      <c r="H47" s="113">
        <f t="shared" si="6"/>
        <v>100</v>
      </c>
      <c r="I47" s="113">
        <f t="shared" si="6"/>
        <v>100</v>
      </c>
      <c r="J47" s="113">
        <f t="shared" si="6"/>
        <v>100</v>
      </c>
      <c r="K47" s="113">
        <f t="shared" si="6"/>
        <v>100</v>
      </c>
      <c r="L47" s="113">
        <f t="shared" si="6"/>
        <v>100</v>
      </c>
      <c r="M47" s="113">
        <f t="shared" si="6"/>
        <v>100</v>
      </c>
      <c r="N47" s="113">
        <f t="shared" si="6"/>
        <v>100</v>
      </c>
      <c r="O47" s="113">
        <f t="shared" si="6"/>
        <v>100</v>
      </c>
      <c r="P47" s="113">
        <f t="shared" si="6"/>
        <v>100</v>
      </c>
      <c r="Q47" s="113">
        <f t="shared" si="6"/>
        <v>100</v>
      </c>
      <c r="R47" s="113">
        <f t="shared" si="6"/>
        <v>100</v>
      </c>
      <c r="S47" s="113">
        <f t="shared" si="6"/>
        <v>100</v>
      </c>
      <c r="T47" s="113">
        <f t="shared" si="6"/>
        <v>100</v>
      </c>
      <c r="U47" s="113">
        <f t="shared" si="6"/>
        <v>100</v>
      </c>
      <c r="V47" s="113">
        <f t="shared" si="6"/>
        <v>100</v>
      </c>
      <c r="W47" s="113">
        <f t="shared" si="6"/>
        <v>100</v>
      </c>
      <c r="X47" s="113">
        <f t="shared" si="6"/>
        <v>100</v>
      </c>
      <c r="Y47" s="113">
        <f t="shared" si="6"/>
        <v>100</v>
      </c>
      <c r="Z47" s="113">
        <f t="shared" si="6"/>
        <v>100</v>
      </c>
      <c r="AA47" s="113">
        <f t="shared" si="6"/>
        <v>100</v>
      </c>
      <c r="AB47" s="113">
        <f t="shared" si="6"/>
        <v>100</v>
      </c>
      <c r="AC47" s="113">
        <f t="shared" si="6"/>
        <v>100</v>
      </c>
      <c r="AD47" s="113">
        <f t="shared" si="6"/>
        <v>100</v>
      </c>
      <c r="AE47" s="113">
        <f t="shared" si="6"/>
        <v>100</v>
      </c>
      <c r="AF47" s="113">
        <f t="shared" ref="AF47" si="7">MAX(AF5:AF46)</f>
        <v>100</v>
      </c>
      <c r="AG47" s="116">
        <f t="shared" si="2"/>
        <v>100</v>
      </c>
      <c r="AH47" s="115">
        <f t="shared" si="3"/>
        <v>100</v>
      </c>
      <c r="AJ47" s="5" t="s">
        <v>35</v>
      </c>
    </row>
    <row r="48" spans="1:36" x14ac:dyDescent="0.2">
      <c r="A48" s="106" t="s">
        <v>227</v>
      </c>
      <c r="B48" s="39"/>
      <c r="C48" s="39"/>
      <c r="D48" s="39"/>
      <c r="E48" s="39"/>
      <c r="F48" s="39"/>
      <c r="G48" s="39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45"/>
      <c r="AE48" s="50"/>
      <c r="AF48" s="50"/>
      <c r="AG48" s="43"/>
      <c r="AH48" s="44"/>
    </row>
    <row r="49" spans="1:36" x14ac:dyDescent="0.2">
      <c r="A49" s="106" t="s">
        <v>228</v>
      </c>
      <c r="B49" s="40"/>
      <c r="C49" s="40"/>
      <c r="D49" s="40"/>
      <c r="E49" s="40"/>
      <c r="F49" s="40"/>
      <c r="G49" s="40"/>
      <c r="H49" s="40"/>
      <c r="I49" s="40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9"/>
      <c r="U49" s="99"/>
      <c r="V49" s="99"/>
      <c r="W49" s="99"/>
      <c r="X49" s="99"/>
      <c r="Y49" s="97"/>
      <c r="Z49" s="97"/>
      <c r="AA49" s="97"/>
      <c r="AB49" s="97"/>
      <c r="AC49" s="97"/>
      <c r="AD49" s="97"/>
      <c r="AE49" s="97"/>
      <c r="AF49" s="97"/>
      <c r="AG49" s="43"/>
      <c r="AH49" s="42"/>
    </row>
    <row r="50" spans="1:36" x14ac:dyDescent="0.2">
      <c r="A50" s="41"/>
      <c r="B50" s="97"/>
      <c r="C50" s="97"/>
      <c r="D50" s="97"/>
      <c r="E50" s="97"/>
      <c r="F50" s="97"/>
      <c r="G50" s="97"/>
      <c r="H50" s="97"/>
      <c r="I50" s="97"/>
      <c r="J50" s="98"/>
      <c r="K50" s="98"/>
      <c r="L50" s="98"/>
      <c r="M50" s="98"/>
      <c r="N50" s="98"/>
      <c r="O50" s="98"/>
      <c r="P50" s="98"/>
      <c r="Q50" s="97"/>
      <c r="R50" s="97"/>
      <c r="S50" s="97"/>
      <c r="T50" s="100"/>
      <c r="U50" s="100"/>
      <c r="V50" s="100"/>
      <c r="W50" s="100"/>
      <c r="X50" s="100"/>
      <c r="Y50" s="97"/>
      <c r="Z50" s="97"/>
      <c r="AA50" s="97"/>
      <c r="AB50" s="97"/>
      <c r="AC50" s="97"/>
      <c r="AD50" s="45"/>
      <c r="AE50" s="45"/>
      <c r="AF50" s="45"/>
      <c r="AG50" s="43"/>
      <c r="AH50" s="42"/>
      <c r="AI50" s="12" t="s">
        <v>35</v>
      </c>
    </row>
    <row r="51" spans="1:36" x14ac:dyDescent="0.2">
      <c r="A51" s="137" t="s">
        <v>255</v>
      </c>
      <c r="B51" s="137"/>
      <c r="C51" s="137"/>
      <c r="D51" s="137"/>
      <c r="E51" s="137"/>
      <c r="F51" s="137"/>
      <c r="G51" s="137"/>
      <c r="H51" s="39"/>
      <c r="I51" s="39"/>
      <c r="J51" s="39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45"/>
      <c r="AF51" s="45"/>
      <c r="AG51" s="43"/>
      <c r="AH51" s="75"/>
    </row>
    <row r="52" spans="1:36" x14ac:dyDescent="0.2">
      <c r="A52" s="137" t="s">
        <v>256</v>
      </c>
      <c r="B52" s="137"/>
      <c r="C52" s="137"/>
      <c r="D52" s="137"/>
      <c r="E52" s="137"/>
      <c r="F52" s="137"/>
      <c r="G52" s="13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45"/>
      <c r="AF52" s="45"/>
      <c r="AG52" s="43"/>
      <c r="AH52" s="44"/>
      <c r="AJ52" t="s">
        <v>35</v>
      </c>
    </row>
    <row r="53" spans="1:36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6"/>
      <c r="AF53" s="46"/>
      <c r="AG53" s="43"/>
      <c r="AH53" s="44"/>
    </row>
    <row r="54" spans="1:36" ht="13.5" thickBot="1" x14ac:dyDescent="0.25">
      <c r="A54" s="51"/>
      <c r="B54" s="52"/>
      <c r="C54" s="52"/>
      <c r="D54" s="52"/>
      <c r="E54" s="52"/>
      <c r="F54" s="52"/>
      <c r="G54" s="52" t="s">
        <v>35</v>
      </c>
      <c r="H54" s="52"/>
      <c r="I54" s="52"/>
      <c r="J54" s="52"/>
      <c r="K54" s="52"/>
      <c r="L54" s="52" t="s">
        <v>35</v>
      </c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3"/>
      <c r="AH54" s="76"/>
    </row>
    <row r="55" spans="1:36" x14ac:dyDescent="0.2">
      <c r="AJ55" t="s">
        <v>35</v>
      </c>
    </row>
    <row r="56" spans="1:36" x14ac:dyDescent="0.2">
      <c r="U56" s="2" t="s">
        <v>35</v>
      </c>
      <c r="Y56" s="2" t="s">
        <v>35</v>
      </c>
      <c r="AJ56" t="s">
        <v>35</v>
      </c>
    </row>
    <row r="57" spans="1:36" x14ac:dyDescent="0.2">
      <c r="L57" s="2" t="s">
        <v>35</v>
      </c>
      <c r="Q57" s="2" t="s">
        <v>35</v>
      </c>
      <c r="U57" s="2" t="s">
        <v>35</v>
      </c>
      <c r="AD57" s="2" t="s">
        <v>35</v>
      </c>
      <c r="AJ57" t="s">
        <v>35</v>
      </c>
    </row>
    <row r="58" spans="1:36" x14ac:dyDescent="0.2">
      <c r="O58" s="2" t="s">
        <v>35</v>
      </c>
      <c r="AB58" s="2" t="s">
        <v>35</v>
      </c>
      <c r="AG58" s="7" t="s">
        <v>35</v>
      </c>
    </row>
    <row r="59" spans="1:36" x14ac:dyDescent="0.2">
      <c r="G59" s="2" t="s">
        <v>35</v>
      </c>
      <c r="L59" s="2" t="s">
        <v>35</v>
      </c>
      <c r="AF59" s="2" t="s">
        <v>35</v>
      </c>
      <c r="AJ59" s="12" t="s">
        <v>35</v>
      </c>
    </row>
    <row r="60" spans="1:36" x14ac:dyDescent="0.2">
      <c r="P60" s="2" t="s">
        <v>200</v>
      </c>
      <c r="S60" s="2" t="s">
        <v>35</v>
      </c>
      <c r="U60" s="2" t="s">
        <v>35</v>
      </c>
      <c r="V60" s="2" t="s">
        <v>35</v>
      </c>
      <c r="Y60" s="2" t="s">
        <v>35</v>
      </c>
      <c r="AD60" s="2" t="s">
        <v>35</v>
      </c>
    </row>
    <row r="61" spans="1:36" x14ac:dyDescent="0.2">
      <c r="L61" s="2" t="s">
        <v>35</v>
      </c>
      <c r="S61" s="2" t="s">
        <v>35</v>
      </c>
      <c r="T61" s="2" t="s">
        <v>35</v>
      </c>
      <c r="Z61" s="2" t="s">
        <v>35</v>
      </c>
      <c r="AA61" s="2" t="s">
        <v>35</v>
      </c>
      <c r="AB61" s="2" t="s">
        <v>35</v>
      </c>
      <c r="AE61" s="2" t="s">
        <v>35</v>
      </c>
    </row>
    <row r="62" spans="1:36" x14ac:dyDescent="0.2">
      <c r="V62" s="2" t="s">
        <v>35</v>
      </c>
      <c r="W62" s="2" t="s">
        <v>35</v>
      </c>
      <c r="X62" s="2" t="s">
        <v>35</v>
      </c>
      <c r="Y62" s="2" t="s">
        <v>35</v>
      </c>
      <c r="AG62" s="7" t="s">
        <v>35</v>
      </c>
    </row>
    <row r="63" spans="1:36" x14ac:dyDescent="0.2">
      <c r="G63" s="2" t="s">
        <v>35</v>
      </c>
      <c r="P63" s="2" t="s">
        <v>35</v>
      </c>
      <c r="V63" s="2" t="s">
        <v>35</v>
      </c>
      <c r="Y63" s="2" t="s">
        <v>35</v>
      </c>
      <c r="AE63" s="2" t="s">
        <v>35</v>
      </c>
    </row>
    <row r="64" spans="1:36" x14ac:dyDescent="0.2">
      <c r="R64" s="2" t="s">
        <v>35</v>
      </c>
      <c r="U64" s="2" t="s">
        <v>35</v>
      </c>
    </row>
    <row r="65" spans="12:30" x14ac:dyDescent="0.2">
      <c r="L65" s="2" t="s">
        <v>35</v>
      </c>
      <c r="Y65" s="2" t="s">
        <v>35</v>
      </c>
      <c r="AC65" s="2" t="s">
        <v>35</v>
      </c>
      <c r="AD65" s="2" t="s">
        <v>35</v>
      </c>
    </row>
    <row r="67" spans="12:30" x14ac:dyDescent="0.2">
      <c r="N67" s="2" t="s">
        <v>35</v>
      </c>
    </row>
    <row r="68" spans="12:30" x14ac:dyDescent="0.2">
      <c r="U68" s="2" t="s">
        <v>35</v>
      </c>
    </row>
    <row r="73" spans="12:30" x14ac:dyDescent="0.2">
      <c r="W73" s="2" t="s">
        <v>35</v>
      </c>
    </row>
  </sheetData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2:A4"/>
    <mergeCell ref="S3:S4"/>
    <mergeCell ref="B2:AH2"/>
    <mergeCell ref="AE3:AE4"/>
    <mergeCell ref="T3:T4"/>
    <mergeCell ref="Z3:Z4"/>
    <mergeCell ref="AF3:AF4"/>
    <mergeCell ref="U3:U4"/>
    <mergeCell ref="V3:V4"/>
    <mergeCell ref="A52:G52"/>
    <mergeCell ref="B3:B4"/>
    <mergeCell ref="C3:C4"/>
    <mergeCell ref="D3:D4"/>
    <mergeCell ref="N3:N4"/>
    <mergeCell ref="G3:G4"/>
    <mergeCell ref="E3:E4"/>
    <mergeCell ref="F3:F4"/>
    <mergeCell ref="M3:M4"/>
    <mergeCell ref="K3:K4"/>
    <mergeCell ref="L3:L4"/>
    <mergeCell ref="H3:H4"/>
    <mergeCell ref="J3:J4"/>
    <mergeCell ref="I3:I4"/>
    <mergeCell ref="A51:G51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zoomScale="90" zoomScaleNormal="90" workbookViewId="0">
      <selection activeCell="AI47" sqref="AI4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43" t="s">
        <v>205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5"/>
    </row>
    <row r="2" spans="1:38" s="4" customFormat="1" ht="20.100000000000001" customHeight="1" x14ac:dyDescent="0.2">
      <c r="A2" s="146" t="s">
        <v>21</v>
      </c>
      <c r="B2" s="139" t="s">
        <v>259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40"/>
    </row>
    <row r="3" spans="1:38" s="5" customFormat="1" ht="20.100000000000001" customHeight="1" x14ac:dyDescent="0.2">
      <c r="A3" s="146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101" t="s">
        <v>28</v>
      </c>
      <c r="AH3" s="102" t="s">
        <v>26</v>
      </c>
    </row>
    <row r="4" spans="1:38" s="5" customFormat="1" ht="20.100000000000001" customHeight="1" x14ac:dyDescent="0.2">
      <c r="A4" s="146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01" t="s">
        <v>25</v>
      </c>
      <c r="AH4" s="102" t="s">
        <v>25</v>
      </c>
    </row>
    <row r="5" spans="1:38" s="5" customFormat="1" x14ac:dyDescent="0.2">
      <c r="A5" s="48" t="s">
        <v>30</v>
      </c>
      <c r="B5" s="110">
        <f>[1]Janeiro!$G$5</f>
        <v>36</v>
      </c>
      <c r="C5" s="110">
        <f>[1]Janeiro!$G$6</f>
        <v>45</v>
      </c>
      <c r="D5" s="110">
        <f>[1]Janeiro!$G$7</f>
        <v>43</v>
      </c>
      <c r="E5" s="110">
        <f>[1]Janeiro!$G$8</f>
        <v>29</v>
      </c>
      <c r="F5" s="110">
        <f>[1]Janeiro!$G$9</f>
        <v>32</v>
      </c>
      <c r="G5" s="110">
        <f>[1]Janeiro!$G$10</f>
        <v>22</v>
      </c>
      <c r="H5" s="110">
        <f>[1]Janeiro!$G$11</f>
        <v>22</v>
      </c>
      <c r="I5" s="110">
        <f>[1]Janeiro!$G$12</f>
        <v>26</v>
      </c>
      <c r="J5" s="110">
        <f>[1]Janeiro!$G$13</f>
        <v>27</v>
      </c>
      <c r="K5" s="110">
        <f>[1]Janeiro!$G$14</f>
        <v>28</v>
      </c>
      <c r="L5" s="110">
        <f>[1]Janeiro!$G$15</f>
        <v>30</v>
      </c>
      <c r="M5" s="110">
        <f>[1]Janeiro!$G$16</f>
        <v>35</v>
      </c>
      <c r="N5" s="110">
        <f>[1]Janeiro!$G$17</f>
        <v>45</v>
      </c>
      <c r="O5" s="110">
        <f>[1]Janeiro!$G$18</f>
        <v>26</v>
      </c>
      <c r="P5" s="110">
        <f>[1]Janeiro!$G$19</f>
        <v>28</v>
      </c>
      <c r="Q5" s="110">
        <f>[1]Janeiro!$G$20</f>
        <v>38</v>
      </c>
      <c r="R5" s="110">
        <f>[1]Janeiro!$G$21</f>
        <v>52</v>
      </c>
      <c r="S5" s="110">
        <f>[1]Janeiro!$G$22</f>
        <v>64</v>
      </c>
      <c r="T5" s="110">
        <f>[1]Janeiro!$G$23</f>
        <v>41</v>
      </c>
      <c r="U5" s="110">
        <f>[1]Janeiro!$G$24</f>
        <v>43</v>
      </c>
      <c r="V5" s="110">
        <f>[1]Janeiro!$G$25</f>
        <v>36</v>
      </c>
      <c r="W5" s="110">
        <f>[1]Janeiro!$G$26</f>
        <v>33</v>
      </c>
      <c r="X5" s="110">
        <f>[1]Janeiro!$G$27</f>
        <v>27</v>
      </c>
      <c r="Y5" s="110">
        <f>[1]Janeiro!$G$28</f>
        <v>33</v>
      </c>
      <c r="Z5" s="110">
        <f>[1]Janeiro!$G$29</f>
        <v>36</v>
      </c>
      <c r="AA5" s="110">
        <f>[1]Janeiro!$G$30</f>
        <v>30</v>
      </c>
      <c r="AB5" s="110">
        <f>[1]Janeiro!$G$31</f>
        <v>51</v>
      </c>
      <c r="AC5" s="110">
        <f>[1]Janeiro!$G$32</f>
        <v>45</v>
      </c>
      <c r="AD5" s="110">
        <f>[1]Janeiro!$G$33</f>
        <v>38</v>
      </c>
      <c r="AE5" s="110">
        <f>[1]Janeiro!$G$34</f>
        <v>45</v>
      </c>
      <c r="AF5" s="110">
        <f>[1]Janeiro!$G$35</f>
        <v>49</v>
      </c>
      <c r="AG5" s="116">
        <f t="shared" ref="AG5" si="1">MIN(B5:AF5)</f>
        <v>22</v>
      </c>
      <c r="AH5" s="115">
        <f t="shared" ref="AH5" si="2">AVERAGE(B5:AF5)</f>
        <v>36.612903225806448</v>
      </c>
    </row>
    <row r="6" spans="1:38" x14ac:dyDescent="0.2">
      <c r="A6" s="48" t="s">
        <v>0</v>
      </c>
      <c r="B6" s="112">
        <f>[2]Janeiro!$G$5</f>
        <v>19</v>
      </c>
      <c r="C6" s="112">
        <f>[2]Janeiro!$G$6</f>
        <v>39</v>
      </c>
      <c r="D6" s="112">
        <f>[2]Janeiro!$G$7</f>
        <v>36</v>
      </c>
      <c r="E6" s="112">
        <f>[2]Janeiro!$G$8</f>
        <v>21</v>
      </c>
      <c r="F6" s="112">
        <f>[2]Janeiro!$G$9</f>
        <v>12</v>
      </c>
      <c r="G6" s="112">
        <f>[2]Janeiro!$G$10</f>
        <v>13</v>
      </c>
      <c r="H6" s="112">
        <f>[2]Janeiro!$G$11</f>
        <v>14</v>
      </c>
      <c r="I6" s="112">
        <f>[2]Janeiro!$G$12</f>
        <v>14</v>
      </c>
      <c r="J6" s="112">
        <f>[2]Janeiro!$G$13</f>
        <v>15</v>
      </c>
      <c r="K6" s="112">
        <f>[2]Janeiro!$G$14</f>
        <v>16</v>
      </c>
      <c r="L6" s="112">
        <f>[2]Janeiro!$G$15</f>
        <v>19</v>
      </c>
      <c r="M6" s="112">
        <f>[2]Janeiro!$G$16</f>
        <v>14</v>
      </c>
      <c r="N6" s="112">
        <f>[2]Janeiro!$G$17</f>
        <v>18</v>
      </c>
      <c r="O6" s="112">
        <f>[2]Janeiro!$G$18</f>
        <v>32</v>
      </c>
      <c r="P6" s="112">
        <f>[2]Janeiro!$G$19</f>
        <v>30</v>
      </c>
      <c r="Q6" s="112">
        <f>[2]Janeiro!$G$20</f>
        <v>24</v>
      </c>
      <c r="R6" s="112">
        <f>[2]Janeiro!$G$21</f>
        <v>22</v>
      </c>
      <c r="S6" s="112">
        <f>[2]Janeiro!$G$22</f>
        <v>26</v>
      </c>
      <c r="T6" s="112">
        <f>[2]Janeiro!$G$23</f>
        <v>29</v>
      </c>
      <c r="U6" s="112">
        <f>[2]Janeiro!$G$24</f>
        <v>57</v>
      </c>
      <c r="V6" s="112">
        <f>[2]Janeiro!$G$25</f>
        <v>46</v>
      </c>
      <c r="W6" s="112">
        <f>[2]Janeiro!$G$26</f>
        <v>34</v>
      </c>
      <c r="X6" s="110">
        <f>[2]Janeiro!$G$27</f>
        <v>50</v>
      </c>
      <c r="Y6" s="110">
        <f>[2]Janeiro!$G$28</f>
        <v>28</v>
      </c>
      <c r="Z6" s="110">
        <f>[2]Janeiro!$G$29</f>
        <v>24</v>
      </c>
      <c r="AA6" s="110">
        <f>[2]Janeiro!$G$30</f>
        <v>39</v>
      </c>
      <c r="AB6" s="110">
        <f>[2]Janeiro!$G$31</f>
        <v>57</v>
      </c>
      <c r="AC6" s="110">
        <f>[2]Janeiro!$G$32</f>
        <v>38</v>
      </c>
      <c r="AD6" s="110">
        <f>[2]Janeiro!$G$33</f>
        <v>44</v>
      </c>
      <c r="AE6" s="110">
        <f>[2]Janeiro!$G$34</f>
        <v>43</v>
      </c>
      <c r="AF6" s="110">
        <f>[2]Janeiro!$G$35</f>
        <v>37</v>
      </c>
      <c r="AG6" s="116">
        <f t="shared" ref="AG6:AG47" si="3">MIN(B6:AF6)</f>
        <v>12</v>
      </c>
      <c r="AH6" s="115">
        <f t="shared" ref="AH6:AH47" si="4">AVERAGE(B6:AF6)</f>
        <v>29.35483870967742</v>
      </c>
    </row>
    <row r="7" spans="1:38" x14ac:dyDescent="0.2">
      <c r="A7" s="48" t="s">
        <v>85</v>
      </c>
      <c r="B7" s="112">
        <f>[3]Janeiro!$G$5</f>
        <v>30</v>
      </c>
      <c r="C7" s="112">
        <f>[3]Janeiro!$G$6</f>
        <v>49</v>
      </c>
      <c r="D7" s="112">
        <f>[3]Janeiro!$G$7</f>
        <v>48</v>
      </c>
      <c r="E7" s="112">
        <f>[3]Janeiro!$G$8</f>
        <v>33</v>
      </c>
      <c r="F7" s="112">
        <f>[3]Janeiro!$G$9</f>
        <v>25</v>
      </c>
      <c r="G7" s="112">
        <f>[3]Janeiro!$G$10</f>
        <v>22</v>
      </c>
      <c r="H7" s="112">
        <f>[3]Janeiro!$G$11</f>
        <v>25</v>
      </c>
      <c r="I7" s="112">
        <f>[3]Janeiro!$G$12</f>
        <v>25</v>
      </c>
      <c r="J7" s="112">
        <f>[3]Janeiro!$G$13</f>
        <v>24</v>
      </c>
      <c r="K7" s="112">
        <f>[3]Janeiro!$G$14</f>
        <v>32</v>
      </c>
      <c r="L7" s="112">
        <f>[3]Janeiro!$G$15</f>
        <v>36</v>
      </c>
      <c r="M7" s="112">
        <f>[3]Janeiro!$G$16</f>
        <v>29</v>
      </c>
      <c r="N7" s="112">
        <f>[3]Janeiro!$G$17</f>
        <v>35</v>
      </c>
      <c r="O7" s="112">
        <f>[3]Janeiro!$G$18</f>
        <v>32</v>
      </c>
      <c r="P7" s="112">
        <f>[3]Janeiro!$G$19</f>
        <v>30</v>
      </c>
      <c r="Q7" s="112">
        <f>[3]Janeiro!$G$20</f>
        <v>32</v>
      </c>
      <c r="R7" s="112">
        <f>[3]Janeiro!$G$21</f>
        <v>48</v>
      </c>
      <c r="S7" s="112">
        <f>[3]Janeiro!$G$22</f>
        <v>64</v>
      </c>
      <c r="T7" s="112">
        <f>[3]Janeiro!$G$23</f>
        <v>51</v>
      </c>
      <c r="U7" s="112">
        <f>[3]Janeiro!$G$24</f>
        <v>52</v>
      </c>
      <c r="V7" s="112">
        <f>[3]Janeiro!$G$25</f>
        <v>44</v>
      </c>
      <c r="W7" s="112">
        <f>[3]Janeiro!$G$26</f>
        <v>44</v>
      </c>
      <c r="X7" s="110">
        <f>[3]Janeiro!$G$27</f>
        <v>44</v>
      </c>
      <c r="Y7" s="110">
        <f>[3]Janeiro!$G$28</f>
        <v>45</v>
      </c>
      <c r="Z7" s="110">
        <f>[3]Janeiro!$G$29</f>
        <v>34</v>
      </c>
      <c r="AA7" s="110">
        <f>[3]Janeiro!$G$30</f>
        <v>42</v>
      </c>
      <c r="AB7" s="110">
        <f>[3]Janeiro!$G$31</f>
        <v>47</v>
      </c>
      <c r="AC7" s="110">
        <f>[3]Janeiro!$G$32</f>
        <v>53</v>
      </c>
      <c r="AD7" s="110">
        <f>[3]Janeiro!$G$33</f>
        <v>47</v>
      </c>
      <c r="AE7" s="110">
        <f>[3]Janeiro!$G$34</f>
        <v>44</v>
      </c>
      <c r="AF7" s="110">
        <f>[3]Janeiro!$G$35</f>
        <v>54</v>
      </c>
      <c r="AG7" s="116">
        <f t="shared" si="3"/>
        <v>22</v>
      </c>
      <c r="AH7" s="115">
        <f t="shared" si="4"/>
        <v>39.354838709677416</v>
      </c>
    </row>
    <row r="8" spans="1:38" x14ac:dyDescent="0.2">
      <c r="A8" s="48" t="s">
        <v>1</v>
      </c>
      <c r="B8" s="112">
        <f>[4]Janeiro!$G$5</f>
        <v>36</v>
      </c>
      <c r="C8" s="112">
        <f>[4]Janeiro!$G$6</f>
        <v>42</v>
      </c>
      <c r="D8" s="112">
        <f>[4]Janeiro!$G$7</f>
        <v>54</v>
      </c>
      <c r="E8" s="112">
        <f>[4]Janeiro!$G$8</f>
        <v>37</v>
      </c>
      <c r="F8" s="112">
        <f>[4]Janeiro!$G$9</f>
        <v>29</v>
      </c>
      <c r="G8" s="112">
        <f>[4]Janeiro!$G$10</f>
        <v>40</v>
      </c>
      <c r="H8" s="112">
        <f>[4]Janeiro!$G$11</f>
        <v>33</v>
      </c>
      <c r="I8" s="112">
        <f>[4]Janeiro!$G$12</f>
        <v>28</v>
      </c>
      <c r="J8" s="112">
        <f>[4]Janeiro!$G$13</f>
        <v>33</v>
      </c>
      <c r="K8" s="112">
        <f>[4]Janeiro!$G$14</f>
        <v>31</v>
      </c>
      <c r="L8" s="112">
        <f>[4]Janeiro!$G$15</f>
        <v>34</v>
      </c>
      <c r="M8" s="112">
        <f>[4]Janeiro!$G$16</f>
        <v>32</v>
      </c>
      <c r="N8" s="112">
        <f>[4]Janeiro!$G$17</f>
        <v>32</v>
      </c>
      <c r="O8" s="112">
        <f>[4]Janeiro!$G$18</f>
        <v>39</v>
      </c>
      <c r="P8" s="112">
        <f>[4]Janeiro!$G$19</f>
        <v>37</v>
      </c>
      <c r="Q8" s="112">
        <f>[4]Janeiro!$G$20</f>
        <v>31</v>
      </c>
      <c r="R8" s="112">
        <f>[4]Janeiro!$G$21</f>
        <v>29</v>
      </c>
      <c r="S8" s="112">
        <f>[4]Janeiro!$G$22</f>
        <v>59</v>
      </c>
      <c r="T8" s="112">
        <f>[4]Janeiro!$G$23</f>
        <v>50</v>
      </c>
      <c r="U8" s="112">
        <f>[4]Janeiro!$G$24</f>
        <v>51</v>
      </c>
      <c r="V8" s="112">
        <f>[4]Janeiro!$G$25</f>
        <v>49</v>
      </c>
      <c r="W8" s="112">
        <f>[4]Janeiro!$G$26</f>
        <v>47</v>
      </c>
      <c r="X8" s="110">
        <f>[4]Janeiro!$G$27</f>
        <v>55</v>
      </c>
      <c r="Y8" s="110">
        <f>[4]Janeiro!$G$28</f>
        <v>40</v>
      </c>
      <c r="Z8" s="110">
        <f>[4]Janeiro!$G$29</f>
        <v>34</v>
      </c>
      <c r="AA8" s="110">
        <f>[4]Janeiro!$G$30</f>
        <v>39</v>
      </c>
      <c r="AB8" s="110">
        <f>[4]Janeiro!$G$31</f>
        <v>39</v>
      </c>
      <c r="AC8" s="110">
        <f>[4]Janeiro!$G$32</f>
        <v>34</v>
      </c>
      <c r="AD8" s="110">
        <f>[4]Janeiro!$G$33</f>
        <v>54</v>
      </c>
      <c r="AE8" s="110">
        <f>[4]Janeiro!$G$34</f>
        <v>40</v>
      </c>
      <c r="AF8" s="110">
        <f>[4]Janeiro!$G$35</f>
        <v>41</v>
      </c>
      <c r="AG8" s="116">
        <f t="shared" si="3"/>
        <v>28</v>
      </c>
      <c r="AH8" s="115">
        <f t="shared" si="4"/>
        <v>39.645161290322584</v>
      </c>
    </row>
    <row r="9" spans="1:38" x14ac:dyDescent="0.2">
      <c r="A9" s="48" t="s">
        <v>146</v>
      </c>
      <c r="B9" s="112">
        <f>[5]Janeiro!$G$5</f>
        <v>33</v>
      </c>
      <c r="C9" s="112">
        <f>[5]Janeiro!$G$6</f>
        <v>43</v>
      </c>
      <c r="D9" s="112">
        <f>[5]Janeiro!$G$7</f>
        <v>47</v>
      </c>
      <c r="E9" s="112">
        <f>[5]Janeiro!$G$8</f>
        <v>30</v>
      </c>
      <c r="F9" s="112">
        <f>[5]Janeiro!$G$9</f>
        <v>21</v>
      </c>
      <c r="G9" s="112">
        <f>[5]Janeiro!$G$10</f>
        <v>20</v>
      </c>
      <c r="H9" s="112">
        <f>[5]Janeiro!$G$11</f>
        <v>21</v>
      </c>
      <c r="I9" s="112">
        <f>[5]Janeiro!$G$12</f>
        <v>26</v>
      </c>
      <c r="J9" s="112">
        <f>[5]Janeiro!$G$13</f>
        <v>25</v>
      </c>
      <c r="K9" s="112">
        <f>[5]Janeiro!$G$14</f>
        <v>25</v>
      </c>
      <c r="L9" s="112">
        <f>[5]Janeiro!$G$15</f>
        <v>30</v>
      </c>
      <c r="M9" s="112">
        <f>[5]Janeiro!$G$16</f>
        <v>24</v>
      </c>
      <c r="N9" s="112">
        <f>[5]Janeiro!$G$17</f>
        <v>27</v>
      </c>
      <c r="O9" s="112">
        <f>[5]Janeiro!$G$18</f>
        <v>42</v>
      </c>
      <c r="P9" s="112">
        <f>[5]Janeiro!$G$19</f>
        <v>34</v>
      </c>
      <c r="Q9" s="112">
        <f>[5]Janeiro!$G$20</f>
        <v>28</v>
      </c>
      <c r="R9" s="112">
        <f>[5]Janeiro!$G$21</f>
        <v>35</v>
      </c>
      <c r="S9" s="112">
        <f>[5]Janeiro!$G$22</f>
        <v>45</v>
      </c>
      <c r="T9" s="112">
        <f>[5]Janeiro!$G$23</f>
        <v>48</v>
      </c>
      <c r="U9" s="112">
        <f>[5]Janeiro!$G$24</f>
        <v>69</v>
      </c>
      <c r="V9" s="112">
        <f>[5]Janeiro!$G$25</f>
        <v>61</v>
      </c>
      <c r="W9" s="112">
        <f>[5]Janeiro!$G$26</f>
        <v>47</v>
      </c>
      <c r="X9" s="110">
        <f>[5]Janeiro!$G$27</f>
        <v>50</v>
      </c>
      <c r="Y9" s="110">
        <f>[5]Janeiro!$G$28</f>
        <v>40</v>
      </c>
      <c r="Z9" s="110">
        <f>[5]Janeiro!$G$29</f>
        <v>34</v>
      </c>
      <c r="AA9" s="110">
        <f>[5]Janeiro!$G$30</f>
        <v>53</v>
      </c>
      <c r="AB9" s="110">
        <f>[5]Janeiro!$G$31</f>
        <v>62</v>
      </c>
      <c r="AC9" s="110">
        <f>[5]Janeiro!$G$32</f>
        <v>42</v>
      </c>
      <c r="AD9" s="110">
        <f>[5]Janeiro!$G$33</f>
        <v>54</v>
      </c>
      <c r="AE9" s="110">
        <f>[5]Janeiro!$G$34</f>
        <v>50</v>
      </c>
      <c r="AF9" s="110">
        <f>[5]Janeiro!$G$35</f>
        <v>45</v>
      </c>
      <c r="AG9" s="116">
        <f t="shared" si="3"/>
        <v>20</v>
      </c>
      <c r="AH9" s="115">
        <f t="shared" si="4"/>
        <v>39.064516129032256</v>
      </c>
      <c r="AL9" t="s">
        <v>35</v>
      </c>
    </row>
    <row r="10" spans="1:38" x14ac:dyDescent="0.2">
      <c r="A10" s="48" t="s">
        <v>91</v>
      </c>
      <c r="B10" s="112">
        <f>[6]Janeiro!$G$5</f>
        <v>49</v>
      </c>
      <c r="C10" s="112">
        <f>[6]Janeiro!$G$6</f>
        <v>63</v>
      </c>
      <c r="D10" s="112">
        <f>[6]Janeiro!$G$7</f>
        <v>67</v>
      </c>
      <c r="E10" s="112">
        <f>[6]Janeiro!$G$8</f>
        <v>45</v>
      </c>
      <c r="F10" s="112">
        <f>[6]Janeiro!$G$9</f>
        <v>48</v>
      </c>
      <c r="G10" s="112">
        <f>[6]Janeiro!$G$10</f>
        <v>40</v>
      </c>
      <c r="H10" s="112">
        <f>[6]Janeiro!$G$11</f>
        <v>43</v>
      </c>
      <c r="I10" s="112">
        <f>[6]Janeiro!$G$12</f>
        <v>45</v>
      </c>
      <c r="J10" s="112">
        <f>[6]Janeiro!$G$13</f>
        <v>49</v>
      </c>
      <c r="K10" s="112">
        <f>[6]Janeiro!$G$14</f>
        <v>46</v>
      </c>
      <c r="L10" s="112">
        <f>[6]Janeiro!$G$15</f>
        <v>59</v>
      </c>
      <c r="M10" s="112">
        <f>[6]Janeiro!$G$16</f>
        <v>50</v>
      </c>
      <c r="N10" s="112">
        <f>[6]Janeiro!$G$17</f>
        <v>51</v>
      </c>
      <c r="O10" s="112">
        <f>[6]Janeiro!$G$18</f>
        <v>50</v>
      </c>
      <c r="P10" s="112">
        <f>[6]Janeiro!$G$19</f>
        <v>41</v>
      </c>
      <c r="Q10" s="112">
        <f>[6]Janeiro!$G$20</f>
        <v>40</v>
      </c>
      <c r="R10" s="112">
        <f>[6]Janeiro!$G$21</f>
        <v>57</v>
      </c>
      <c r="S10" s="112">
        <f>[6]Janeiro!$G$22</f>
        <v>79</v>
      </c>
      <c r="T10" s="112">
        <f>[6]Janeiro!$G$23</f>
        <v>70</v>
      </c>
      <c r="U10" s="112">
        <f>[6]Janeiro!$G$24</f>
        <v>61</v>
      </c>
      <c r="V10" s="112">
        <f>[6]Janeiro!$G$25</f>
        <v>56</v>
      </c>
      <c r="W10" s="112">
        <f>[6]Janeiro!$G$26</f>
        <v>58</v>
      </c>
      <c r="X10" s="110">
        <f>[6]Janeiro!$G$27</f>
        <v>61</v>
      </c>
      <c r="Y10" s="110">
        <f>[6]Janeiro!$G$28</f>
        <v>43</v>
      </c>
      <c r="Z10" s="110">
        <f>[6]Janeiro!$G$29</f>
        <v>42</v>
      </c>
      <c r="AA10" s="110">
        <f>[6]Janeiro!$G$30</f>
        <v>48</v>
      </c>
      <c r="AB10" s="110">
        <f>[6]Janeiro!$G$31</f>
        <v>60</v>
      </c>
      <c r="AC10" s="110">
        <f>[6]Janeiro!$G$32</f>
        <v>56</v>
      </c>
      <c r="AD10" s="110">
        <f>[6]Janeiro!$G$33</f>
        <v>57</v>
      </c>
      <c r="AE10" s="110">
        <f>[6]Janeiro!$G$34</f>
        <v>56</v>
      </c>
      <c r="AF10" s="110">
        <f>[6]Janeiro!$G$35</f>
        <v>65</v>
      </c>
      <c r="AG10" s="116">
        <f t="shared" si="3"/>
        <v>40</v>
      </c>
      <c r="AH10" s="115">
        <f t="shared" si="4"/>
        <v>53.387096774193552</v>
      </c>
    </row>
    <row r="11" spans="1:38" x14ac:dyDescent="0.2">
      <c r="A11" s="48" t="s">
        <v>49</v>
      </c>
      <c r="B11" s="112">
        <f>[7]Janeiro!$G$5</f>
        <v>37</v>
      </c>
      <c r="C11" s="112">
        <f>[7]Janeiro!$G$6</f>
        <v>45</v>
      </c>
      <c r="D11" s="112">
        <f>[7]Janeiro!$G$7</f>
        <v>41</v>
      </c>
      <c r="E11" s="112">
        <f>[7]Janeiro!$G$8</f>
        <v>33</v>
      </c>
      <c r="F11" s="112">
        <f>[7]Janeiro!$G$9</f>
        <v>23</v>
      </c>
      <c r="G11" s="112">
        <f>[7]Janeiro!$G$10</f>
        <v>21</v>
      </c>
      <c r="H11" s="112">
        <f>[7]Janeiro!$G$11</f>
        <v>22</v>
      </c>
      <c r="I11" s="112">
        <f>[7]Janeiro!$G$12</f>
        <v>27</v>
      </c>
      <c r="J11" s="112">
        <f>[7]Janeiro!$G$13</f>
        <v>41</v>
      </c>
      <c r="K11" s="112">
        <f>[7]Janeiro!$G$14</f>
        <v>32</v>
      </c>
      <c r="L11" s="112">
        <f>[7]Janeiro!$G$15</f>
        <v>30</v>
      </c>
      <c r="M11" s="112">
        <f>[7]Janeiro!$G$16</f>
        <v>49</v>
      </c>
      <c r="N11" s="112">
        <f>[7]Janeiro!$G$17</f>
        <v>34</v>
      </c>
      <c r="O11" s="112">
        <f>[7]Janeiro!$G$18</f>
        <v>27</v>
      </c>
      <c r="P11" s="112">
        <f>[7]Janeiro!$G$19</f>
        <v>28</v>
      </c>
      <c r="Q11" s="110">
        <f>[7]Janeiro!$G$20</f>
        <v>36</v>
      </c>
      <c r="R11" s="110">
        <f>[7]Janeiro!$G$21</f>
        <v>50</v>
      </c>
      <c r="S11" s="110">
        <f>[7]Janeiro!$G$22</f>
        <v>44</v>
      </c>
      <c r="T11" s="110">
        <f>[7]Janeiro!$G$23</f>
        <v>40</v>
      </c>
      <c r="U11" s="110">
        <f>[7]Janeiro!$G$24</f>
        <v>37</v>
      </c>
      <c r="V11" s="110">
        <f>[7]Janeiro!$G$25</f>
        <v>32</v>
      </c>
      <c r="W11" s="110">
        <f>[7]Janeiro!$G$26</f>
        <v>34</v>
      </c>
      <c r="X11" s="110">
        <f>[7]Janeiro!$G$27</f>
        <v>44</v>
      </c>
      <c r="Y11" s="110">
        <f>[7]Janeiro!$G$28</f>
        <v>28</v>
      </c>
      <c r="Z11" s="110">
        <f>[7]Janeiro!$G$29</f>
        <v>27</v>
      </c>
      <c r="AA11" s="110">
        <f>[7]Janeiro!$G$30</f>
        <v>37</v>
      </c>
      <c r="AB11" s="110">
        <f>[7]Janeiro!$G$31</f>
        <v>53</v>
      </c>
      <c r="AC11" s="110">
        <f>[7]Janeiro!$G$32</f>
        <v>62</v>
      </c>
      <c r="AD11" s="110">
        <f>[7]Janeiro!$G$33</f>
        <v>42</v>
      </c>
      <c r="AE11" s="110">
        <f>[7]Janeiro!$G$34</f>
        <v>40</v>
      </c>
      <c r="AF11" s="110">
        <f>[7]Janeiro!$G$35</f>
        <v>47</v>
      </c>
      <c r="AG11" s="116">
        <f t="shared" si="3"/>
        <v>21</v>
      </c>
      <c r="AH11" s="115">
        <f t="shared" si="4"/>
        <v>36.87096774193548</v>
      </c>
    </row>
    <row r="12" spans="1:38" x14ac:dyDescent="0.2">
      <c r="A12" s="48" t="s">
        <v>94</v>
      </c>
      <c r="B12" s="112">
        <f>[8]Janeiro!$G$5</f>
        <v>38</v>
      </c>
      <c r="C12" s="112">
        <f>[8]Janeiro!$G$6</f>
        <v>52</v>
      </c>
      <c r="D12" s="112">
        <f>[8]Janeiro!$G$7</f>
        <v>44</v>
      </c>
      <c r="E12" s="112">
        <f>[8]Janeiro!$G$8</f>
        <v>39</v>
      </c>
      <c r="F12" s="112">
        <f>[8]Janeiro!$G$9</f>
        <v>31</v>
      </c>
      <c r="G12" s="112">
        <f>[8]Janeiro!$G$10</f>
        <v>27</v>
      </c>
      <c r="H12" s="112">
        <f>[8]Janeiro!$G$11</f>
        <v>22</v>
      </c>
      <c r="I12" s="112">
        <f>[8]Janeiro!$G$12</f>
        <v>26</v>
      </c>
      <c r="J12" s="112">
        <f>[8]Janeiro!$G$13</f>
        <v>40</v>
      </c>
      <c r="K12" s="112">
        <f>[8]Janeiro!$G$14</f>
        <v>32</v>
      </c>
      <c r="L12" s="112">
        <f>[8]Janeiro!$G$15</f>
        <v>28</v>
      </c>
      <c r="M12" s="112">
        <f>[8]Janeiro!$G$16</f>
        <v>29</v>
      </c>
      <c r="N12" s="112">
        <f>[8]Janeiro!$G$17</f>
        <v>33</v>
      </c>
      <c r="O12" s="112">
        <f>[8]Janeiro!$G$18</f>
        <v>35</v>
      </c>
      <c r="P12" s="112">
        <f>[8]Janeiro!$G$19</f>
        <v>32</v>
      </c>
      <c r="Q12" s="110">
        <f>[8]Janeiro!$G$20</f>
        <v>33</v>
      </c>
      <c r="R12" s="110">
        <f>[8]Janeiro!$G$21</f>
        <v>32</v>
      </c>
      <c r="S12" s="110">
        <f>[8]Janeiro!$G$22</f>
        <v>43</v>
      </c>
      <c r="T12" s="110">
        <f>[8]Janeiro!$G$23</f>
        <v>58</v>
      </c>
      <c r="U12" s="110">
        <f>[8]Janeiro!$G$24</f>
        <v>55</v>
      </c>
      <c r="V12" s="110">
        <f>[8]Janeiro!$G$25</f>
        <v>55</v>
      </c>
      <c r="W12" s="110">
        <f>[8]Janeiro!$G$26</f>
        <v>56</v>
      </c>
      <c r="X12" s="110">
        <f>[8]Janeiro!$G$27</f>
        <v>52</v>
      </c>
      <c r="Y12" s="110">
        <f>[8]Janeiro!$G$28</f>
        <v>37</v>
      </c>
      <c r="Z12" s="110">
        <f>[8]Janeiro!$G$29</f>
        <v>38</v>
      </c>
      <c r="AA12" s="110">
        <f>[8]Janeiro!$G$30</f>
        <v>46</v>
      </c>
      <c r="AB12" s="110">
        <f>[8]Janeiro!$G$31</f>
        <v>57</v>
      </c>
      <c r="AC12" s="110">
        <f>[8]Janeiro!$G$32</f>
        <v>45</v>
      </c>
      <c r="AD12" s="110">
        <f>[8]Janeiro!$G$33</f>
        <v>63</v>
      </c>
      <c r="AE12" s="110">
        <f>[8]Janeiro!$G$34</f>
        <v>59</v>
      </c>
      <c r="AF12" s="110">
        <f>[8]Janeiro!$G$35</f>
        <v>46</v>
      </c>
      <c r="AG12" s="116">
        <f t="shared" si="3"/>
        <v>22</v>
      </c>
      <c r="AH12" s="115">
        <f t="shared" si="4"/>
        <v>41.387096774193552</v>
      </c>
    </row>
    <row r="13" spans="1:38" x14ac:dyDescent="0.2">
      <c r="A13" s="48" t="s">
        <v>101</v>
      </c>
      <c r="B13" s="112">
        <f>[9]Janeiro!$G$5</f>
        <v>27</v>
      </c>
      <c r="C13" s="112">
        <f>[9]Janeiro!$G$6</f>
        <v>48</v>
      </c>
      <c r="D13" s="112">
        <f>[9]Janeiro!$G$7</f>
        <v>44</v>
      </c>
      <c r="E13" s="112">
        <f>[9]Janeiro!$G$8</f>
        <v>35</v>
      </c>
      <c r="F13" s="112">
        <f>[9]Janeiro!$G$9</f>
        <v>21</v>
      </c>
      <c r="G13" s="112">
        <f>[9]Janeiro!$G$10</f>
        <v>22</v>
      </c>
      <c r="H13" s="112">
        <f>[9]Janeiro!$G$11</f>
        <v>25</v>
      </c>
      <c r="I13" s="112">
        <f>[9]Janeiro!$G$12</f>
        <v>23</v>
      </c>
      <c r="J13" s="112">
        <f>[9]Janeiro!$G$13</f>
        <v>25</v>
      </c>
      <c r="K13" s="112">
        <f>[9]Janeiro!$G$14</f>
        <v>33</v>
      </c>
      <c r="L13" s="112">
        <f>[9]Janeiro!$G$15</f>
        <v>25</v>
      </c>
      <c r="M13" s="112">
        <f>[9]Janeiro!$G$16</f>
        <v>26</v>
      </c>
      <c r="N13" s="112">
        <f>[9]Janeiro!$G$17</f>
        <v>32</v>
      </c>
      <c r="O13" s="112">
        <f>[9]Janeiro!$G$18</f>
        <v>37</v>
      </c>
      <c r="P13" s="112">
        <f>[9]Janeiro!$G$19</f>
        <v>33</v>
      </c>
      <c r="Q13" s="110">
        <f>[9]Janeiro!$G$20</f>
        <v>30</v>
      </c>
      <c r="R13" s="110">
        <f>[9]Janeiro!$G$21</f>
        <v>33</v>
      </c>
      <c r="S13" s="110">
        <f>[9]Janeiro!$G$22</f>
        <v>40</v>
      </c>
      <c r="T13" s="110">
        <f>[9]Janeiro!$G$23</f>
        <v>44</v>
      </c>
      <c r="U13" s="110">
        <f>[9]Janeiro!$G$24</f>
        <v>57</v>
      </c>
      <c r="V13" s="110">
        <f>[9]Janeiro!$G$25</f>
        <v>41</v>
      </c>
      <c r="W13" s="110">
        <f>[9]Janeiro!$G$26</f>
        <v>42</v>
      </c>
      <c r="X13" s="110">
        <f>[9]Janeiro!$G$27</f>
        <v>50</v>
      </c>
      <c r="Y13" s="110">
        <f>[9]Janeiro!$G$28</f>
        <v>33</v>
      </c>
      <c r="Z13" s="110">
        <f>[9]Janeiro!$G$29</f>
        <v>29</v>
      </c>
      <c r="AA13" s="110">
        <f>[9]Janeiro!$G$30</f>
        <v>42</v>
      </c>
      <c r="AB13" s="110">
        <f>[9]Janeiro!$G$31</f>
        <v>48</v>
      </c>
      <c r="AC13" s="110">
        <f>[9]Janeiro!$G$32</f>
        <v>57</v>
      </c>
      <c r="AD13" s="110">
        <f>[9]Janeiro!$G$33</f>
        <v>40</v>
      </c>
      <c r="AE13" s="110">
        <f>[9]Janeiro!$G$34</f>
        <v>52</v>
      </c>
      <c r="AF13" s="110">
        <f>[9]Janeiro!$G$35</f>
        <v>45</v>
      </c>
      <c r="AG13" s="116">
        <f t="shared" si="3"/>
        <v>21</v>
      </c>
      <c r="AH13" s="115">
        <f t="shared" si="4"/>
        <v>36.741935483870968</v>
      </c>
    </row>
    <row r="14" spans="1:38" x14ac:dyDescent="0.2">
      <c r="A14" s="48" t="s">
        <v>147</v>
      </c>
      <c r="B14" s="112">
        <f>[10]Janeiro!$G$5</f>
        <v>57</v>
      </c>
      <c r="C14" s="112">
        <f>[10]Janeiro!$G$6</f>
        <v>60</v>
      </c>
      <c r="D14" s="112">
        <f>[10]Janeiro!$G$7</f>
        <v>61</v>
      </c>
      <c r="E14" s="112">
        <f>[10]Janeiro!$G$8</f>
        <v>53</v>
      </c>
      <c r="F14" s="112">
        <f>[10]Janeiro!$G$9</f>
        <v>50</v>
      </c>
      <c r="G14" s="112">
        <f>[10]Janeiro!$G$10</f>
        <v>43</v>
      </c>
      <c r="H14" s="112">
        <f>[10]Janeiro!$G$11</f>
        <v>43</v>
      </c>
      <c r="I14" s="112">
        <f>[10]Janeiro!$G$12</f>
        <v>41</v>
      </c>
      <c r="J14" s="112">
        <f>[10]Janeiro!$G$13</f>
        <v>48</v>
      </c>
      <c r="K14" s="112">
        <f>[10]Janeiro!$G$14</f>
        <v>39</v>
      </c>
      <c r="L14" s="112">
        <f>[10]Janeiro!$G$15</f>
        <v>55</v>
      </c>
      <c r="M14" s="112">
        <f>[10]Janeiro!$G$16</f>
        <v>42</v>
      </c>
      <c r="N14" s="112">
        <f>[10]Janeiro!$G$17</f>
        <v>67</v>
      </c>
      <c r="O14" s="112">
        <f>[10]Janeiro!$G$18</f>
        <v>44</v>
      </c>
      <c r="P14" s="112">
        <f>[10]Janeiro!$G$19</f>
        <v>32</v>
      </c>
      <c r="Q14" s="110">
        <f>[10]Janeiro!$G$20</f>
        <v>30</v>
      </c>
      <c r="R14" s="110">
        <f>[10]Janeiro!$G$21</f>
        <v>64</v>
      </c>
      <c r="S14" s="110" t="str">
        <f>[10]Janeiro!$G$22</f>
        <v>*</v>
      </c>
      <c r="T14" s="110">
        <f>[10]Janeiro!$G$23</f>
        <v>58</v>
      </c>
      <c r="U14" s="110">
        <f>[10]Janeiro!$G$24</f>
        <v>66</v>
      </c>
      <c r="V14" s="110">
        <f>[10]Janeiro!$G$25</f>
        <v>58</v>
      </c>
      <c r="W14" s="110">
        <f>[10]Janeiro!$G$26</f>
        <v>49</v>
      </c>
      <c r="X14" s="110">
        <f>[10]Janeiro!$G$27</f>
        <v>54</v>
      </c>
      <c r="Y14" s="110">
        <f>[10]Janeiro!$G$28</f>
        <v>44</v>
      </c>
      <c r="Z14" s="110">
        <f>[10]Janeiro!$G$29</f>
        <v>41</v>
      </c>
      <c r="AA14" s="110">
        <f>[10]Janeiro!$G$30</f>
        <v>41</v>
      </c>
      <c r="AB14" s="110" t="s">
        <v>197</v>
      </c>
      <c r="AC14" s="110" t="s">
        <v>197</v>
      </c>
      <c r="AD14" s="110" t="s">
        <v>197</v>
      </c>
      <c r="AE14" s="110" t="s">
        <v>197</v>
      </c>
      <c r="AF14" s="110" t="s">
        <v>197</v>
      </c>
      <c r="AG14" s="116">
        <f t="shared" si="3"/>
        <v>30</v>
      </c>
      <c r="AH14" s="115">
        <f t="shared" si="4"/>
        <v>49.6</v>
      </c>
      <c r="AJ14" s="126"/>
    </row>
    <row r="15" spans="1:38" x14ac:dyDescent="0.2">
      <c r="A15" s="48" t="s">
        <v>2</v>
      </c>
      <c r="B15" s="112">
        <f>[11]Janeiro!$G$5</f>
        <v>39</v>
      </c>
      <c r="C15" s="112">
        <f>[11]Janeiro!$G$6</f>
        <v>61</v>
      </c>
      <c r="D15" s="112">
        <f>[11]Janeiro!$G$7</f>
        <v>52</v>
      </c>
      <c r="E15" s="112">
        <f>[11]Janeiro!$G$8</f>
        <v>34</v>
      </c>
      <c r="F15" s="112">
        <f>[11]Janeiro!$G$9</f>
        <v>31</v>
      </c>
      <c r="G15" s="112">
        <f>[11]Janeiro!$G$10</f>
        <v>24</v>
      </c>
      <c r="H15" s="112">
        <f>[11]Janeiro!$G$11</f>
        <v>25</v>
      </c>
      <c r="I15" s="112">
        <f>[11]Janeiro!$G$12</f>
        <v>28</v>
      </c>
      <c r="J15" s="112">
        <f>[11]Janeiro!$G$13</f>
        <v>34</v>
      </c>
      <c r="K15" s="112">
        <f>[11]Janeiro!$G$14</f>
        <v>30</v>
      </c>
      <c r="L15" s="112">
        <f>[11]Janeiro!$G$15</f>
        <v>39</v>
      </c>
      <c r="M15" s="112">
        <f>[11]Janeiro!$G$16</f>
        <v>30</v>
      </c>
      <c r="N15" s="112">
        <f>[11]Janeiro!$G$17</f>
        <v>41</v>
      </c>
      <c r="O15" s="112">
        <f>[11]Janeiro!$G$18</f>
        <v>41</v>
      </c>
      <c r="P15" s="112">
        <f>[11]Janeiro!$G$19</f>
        <v>36</v>
      </c>
      <c r="Q15" s="110">
        <f>[11]Janeiro!$G$20</f>
        <v>33</v>
      </c>
      <c r="R15" s="110">
        <f>[11]Janeiro!$G$21</f>
        <v>47</v>
      </c>
      <c r="S15" s="110">
        <f>[11]Janeiro!$G$22</f>
        <v>78</v>
      </c>
      <c r="T15" s="110">
        <f>[11]Janeiro!$G$23</f>
        <v>53</v>
      </c>
      <c r="U15" s="110">
        <f>[11]Janeiro!$G$24</f>
        <v>51</v>
      </c>
      <c r="V15" s="110">
        <f>[11]Janeiro!$G$25</f>
        <v>48</v>
      </c>
      <c r="W15" s="110">
        <f>[11]Janeiro!$G$26</f>
        <v>45</v>
      </c>
      <c r="X15" s="110">
        <f>[11]Janeiro!$G$27</f>
        <v>47</v>
      </c>
      <c r="Y15" s="110">
        <f>[11]Janeiro!$G$28</f>
        <v>42</v>
      </c>
      <c r="Z15" s="110">
        <f>[11]Janeiro!$G$29</f>
        <v>40</v>
      </c>
      <c r="AA15" s="110">
        <f>[11]Janeiro!$G$30</f>
        <v>35</v>
      </c>
      <c r="AB15" s="110">
        <f>[11]Janeiro!$G$31</f>
        <v>44</v>
      </c>
      <c r="AC15" s="110">
        <f>[11]Janeiro!$G$32</f>
        <v>43</v>
      </c>
      <c r="AD15" s="110">
        <f>[11]Janeiro!$G$33</f>
        <v>50</v>
      </c>
      <c r="AE15" s="110">
        <f>[11]Janeiro!$G$34</f>
        <v>44</v>
      </c>
      <c r="AF15" s="110">
        <f>[11]Janeiro!$G$35</f>
        <v>44</v>
      </c>
      <c r="AG15" s="116">
        <f t="shared" si="3"/>
        <v>24</v>
      </c>
      <c r="AH15" s="115">
        <f t="shared" si="4"/>
        <v>41.58064516129032</v>
      </c>
      <c r="AJ15" s="12" t="s">
        <v>35</v>
      </c>
    </row>
    <row r="16" spans="1:38" x14ac:dyDescent="0.2">
      <c r="A16" s="48" t="s">
        <v>3</v>
      </c>
      <c r="B16" s="112">
        <f>[12]Janeiro!$G$5</f>
        <v>45</v>
      </c>
      <c r="C16" s="112">
        <f>[12]Janeiro!$G$6</f>
        <v>41</v>
      </c>
      <c r="D16" s="112">
        <f>[12]Janeiro!$G$7</f>
        <v>58</v>
      </c>
      <c r="E16" s="112">
        <f>[12]Janeiro!$G$8</f>
        <v>52</v>
      </c>
      <c r="F16" s="112">
        <f>[12]Janeiro!$G$9</f>
        <v>44</v>
      </c>
      <c r="G16" s="112">
        <f>[12]Janeiro!$G$10</f>
        <v>49</v>
      </c>
      <c r="H16" s="112">
        <f>[12]Janeiro!$G$11</f>
        <v>45</v>
      </c>
      <c r="I16" s="112">
        <f>[12]Janeiro!$G$12</f>
        <v>44</v>
      </c>
      <c r="J16" s="112">
        <f>[12]Janeiro!$G$13</f>
        <v>49</v>
      </c>
      <c r="K16" s="112">
        <f>[12]Janeiro!$G$14</f>
        <v>35</v>
      </c>
      <c r="L16" s="112">
        <f>[12]Janeiro!$G$15</f>
        <v>32</v>
      </c>
      <c r="M16" s="112">
        <f>[12]Janeiro!$G$16</f>
        <v>47</v>
      </c>
      <c r="N16" s="112">
        <f>[12]Janeiro!$G$17</f>
        <v>49</v>
      </c>
      <c r="O16" s="112">
        <f>[12]Janeiro!$G$18</f>
        <v>33</v>
      </c>
      <c r="P16" s="112">
        <f>[12]Janeiro!$G$19</f>
        <v>28</v>
      </c>
      <c r="Q16" s="110">
        <f>[12]Janeiro!$G$20</f>
        <v>52</v>
      </c>
      <c r="R16" s="110">
        <f>[12]Janeiro!$G$21</f>
        <v>60</v>
      </c>
      <c r="S16" s="110">
        <f>[12]Janeiro!$G$22</f>
        <v>48</v>
      </c>
      <c r="T16" s="110">
        <f>[12]Janeiro!$G$23</f>
        <v>45</v>
      </c>
      <c r="U16" s="110">
        <f>[12]Janeiro!$G$24</f>
        <v>46</v>
      </c>
      <c r="V16" s="110">
        <f>[12]Janeiro!$G$25</f>
        <v>38</v>
      </c>
      <c r="W16" s="110">
        <f>[12]Janeiro!$G$26</f>
        <v>36</v>
      </c>
      <c r="X16" s="110">
        <f>[12]Janeiro!$G$27</f>
        <v>41</v>
      </c>
      <c r="Y16" s="110">
        <f>[12]Janeiro!$G$28</f>
        <v>41</v>
      </c>
      <c r="Z16" s="110">
        <f>[12]Janeiro!$G$29</f>
        <v>37</v>
      </c>
      <c r="AA16" s="110">
        <f>[12]Janeiro!$G$30</f>
        <v>47</v>
      </c>
      <c r="AB16" s="110">
        <f>[12]Janeiro!$G$31</f>
        <v>47</v>
      </c>
      <c r="AC16" s="110">
        <f>[12]Janeiro!$G$32</f>
        <v>51</v>
      </c>
      <c r="AD16" s="110">
        <f>[12]Janeiro!$G$33</f>
        <v>40</v>
      </c>
      <c r="AE16" s="110">
        <f>[12]Janeiro!$G$34</f>
        <v>44</v>
      </c>
      <c r="AF16" s="110">
        <f>[12]Janeiro!$G$35</f>
        <v>67</v>
      </c>
      <c r="AG16" s="116">
        <f>MIN(B16:AF16)</f>
        <v>28</v>
      </c>
      <c r="AH16" s="115">
        <f>AVERAGE(B16:AF16)</f>
        <v>44.87096774193548</v>
      </c>
      <c r="AJ16" s="12"/>
    </row>
    <row r="17" spans="1:39" hidden="1" x14ac:dyDescent="0.2">
      <c r="A17" s="48" t="s">
        <v>4</v>
      </c>
      <c r="B17" s="112" t="str">
        <f>[13]Janeiro!$G$5</f>
        <v>*</v>
      </c>
      <c r="C17" s="112" t="str">
        <f>[13]Janeiro!$G$6</f>
        <v>*</v>
      </c>
      <c r="D17" s="112" t="str">
        <f>[13]Janeiro!$G$7</f>
        <v>*</v>
      </c>
      <c r="E17" s="112" t="str">
        <f>[13]Janeiro!$G$8</f>
        <v>*</v>
      </c>
      <c r="F17" s="112" t="str">
        <f>[13]Janeiro!$G$9</f>
        <v>*</v>
      </c>
      <c r="G17" s="112" t="str">
        <f>[13]Janeiro!$G$10</f>
        <v>*</v>
      </c>
      <c r="H17" s="112" t="str">
        <f>[13]Janeiro!$G$11</f>
        <v>*</v>
      </c>
      <c r="I17" s="112" t="str">
        <f>[13]Janeiro!$G$12</f>
        <v>*</v>
      </c>
      <c r="J17" s="112" t="str">
        <f>[13]Janeiro!$G$13</f>
        <v>*</v>
      </c>
      <c r="K17" s="112" t="str">
        <f>[13]Janeiro!$G$14</f>
        <v>*</v>
      </c>
      <c r="L17" s="112" t="str">
        <f>[13]Janeiro!$G$15</f>
        <v>*</v>
      </c>
      <c r="M17" s="112" t="str">
        <f>[13]Janeiro!$G$16</f>
        <v>*</v>
      </c>
      <c r="N17" s="112" t="str">
        <f>[13]Janeiro!$G$17</f>
        <v>*</v>
      </c>
      <c r="O17" s="112" t="str">
        <f>[13]Janeiro!$G$18</f>
        <v>*</v>
      </c>
      <c r="P17" s="112" t="str">
        <f>[13]Janeiro!$G$19</f>
        <v>*</v>
      </c>
      <c r="Q17" s="110" t="str">
        <f>[13]Janeiro!$G$20</f>
        <v>*</v>
      </c>
      <c r="R17" s="110" t="str">
        <f>[13]Janeiro!$G$21</f>
        <v>*</v>
      </c>
      <c r="S17" s="110" t="str">
        <f>[13]Janeiro!$G$22</f>
        <v>*</v>
      </c>
      <c r="T17" s="110" t="str">
        <f>[13]Janeiro!$G$23</f>
        <v>*</v>
      </c>
      <c r="U17" s="110" t="str">
        <f>[13]Janeiro!$G$24</f>
        <v>*</v>
      </c>
      <c r="V17" s="110" t="str">
        <f>[13]Janeiro!$G$25</f>
        <v>*</v>
      </c>
      <c r="W17" s="110" t="str">
        <f>[13]Janeiro!$G$26</f>
        <v>*</v>
      </c>
      <c r="X17" s="110" t="str">
        <f>[13]Janeiro!$G$27</f>
        <v>*</v>
      </c>
      <c r="Y17" s="110" t="str">
        <f>[13]Janeiro!$G$28</f>
        <v>*</v>
      </c>
      <c r="Z17" s="110" t="str">
        <f>[13]Janeiro!$G$29</f>
        <v>*</v>
      </c>
      <c r="AA17" s="110" t="str">
        <f>[13]Janeiro!$G$30</f>
        <v>*</v>
      </c>
      <c r="AB17" s="110" t="str">
        <f>[13]Janeiro!$G$31</f>
        <v>*</v>
      </c>
      <c r="AC17" s="110" t="str">
        <f>[13]Janeiro!$G$32</f>
        <v>*</v>
      </c>
      <c r="AD17" s="110" t="str">
        <f>[13]Janeiro!$G$33</f>
        <v>*</v>
      </c>
      <c r="AE17" s="110" t="str">
        <f>[13]Janeiro!$G$34</f>
        <v>*</v>
      </c>
      <c r="AF17" s="110" t="str">
        <f>[13]Janeiro!$G$35</f>
        <v>*</v>
      </c>
      <c r="AG17" s="116">
        <f t="shared" si="3"/>
        <v>0</v>
      </c>
      <c r="AH17" s="115" t="e">
        <f t="shared" si="4"/>
        <v>#DIV/0!</v>
      </c>
      <c r="AL17" t="s">
        <v>35</v>
      </c>
    </row>
    <row r="18" spans="1:39" x14ac:dyDescent="0.2">
      <c r="A18" s="48" t="s">
        <v>5</v>
      </c>
      <c r="B18" s="112">
        <f>[14]Janeiro!$G$5</f>
        <v>32</v>
      </c>
      <c r="C18" s="112">
        <f>[14]Janeiro!$G$6</f>
        <v>51</v>
      </c>
      <c r="D18" s="112">
        <f>[14]Janeiro!$G$7</f>
        <v>47</v>
      </c>
      <c r="E18" s="112">
        <f>[14]Janeiro!$G$8</f>
        <v>49</v>
      </c>
      <c r="F18" s="112">
        <f>[14]Janeiro!$G$9</f>
        <v>53</v>
      </c>
      <c r="G18" s="112">
        <f>[14]Janeiro!$G$10</f>
        <v>43</v>
      </c>
      <c r="H18" s="112">
        <f>[14]Janeiro!$G$11</f>
        <v>43</v>
      </c>
      <c r="I18" s="112">
        <f>[14]Janeiro!$G$12</f>
        <v>36</v>
      </c>
      <c r="J18" s="112">
        <f>[14]Janeiro!$G$13</f>
        <v>31</v>
      </c>
      <c r="K18" s="112">
        <f>[14]Janeiro!$G$14</f>
        <v>34</v>
      </c>
      <c r="L18" s="112">
        <f>[14]Janeiro!$G$15</f>
        <v>40</v>
      </c>
      <c r="M18" s="112">
        <f>[14]Janeiro!$G$16</f>
        <v>45</v>
      </c>
      <c r="N18" s="112">
        <f>[14]Janeiro!$G$17</f>
        <v>33</v>
      </c>
      <c r="O18" s="112">
        <f>[14]Janeiro!$G$18</f>
        <v>32</v>
      </c>
      <c r="P18" s="112">
        <f>[14]Janeiro!$G$19</f>
        <v>33</v>
      </c>
      <c r="Q18" s="110">
        <f>[14]Janeiro!$G$20</f>
        <v>28</v>
      </c>
      <c r="R18" s="110">
        <f>[14]Janeiro!$G$21</f>
        <v>41</v>
      </c>
      <c r="S18" s="110">
        <f>[14]Janeiro!$G$22</f>
        <v>44</v>
      </c>
      <c r="T18" s="110">
        <f>[14]Janeiro!$G$23</f>
        <v>53</v>
      </c>
      <c r="U18" s="110">
        <f>[14]Janeiro!$G$24</f>
        <v>59</v>
      </c>
      <c r="V18" s="110">
        <f>[14]Janeiro!$G$25</f>
        <v>55</v>
      </c>
      <c r="W18" s="110">
        <f>[14]Janeiro!$G$26</f>
        <v>48</v>
      </c>
      <c r="X18" s="110">
        <f>[14]Janeiro!$G$27</f>
        <v>42</v>
      </c>
      <c r="Y18" s="110">
        <f>[14]Janeiro!$G$28</f>
        <v>35</v>
      </c>
      <c r="Z18" s="110">
        <f>[14]Janeiro!$G$29</f>
        <v>36</v>
      </c>
      <c r="AA18" s="110">
        <f>[14]Janeiro!$G$30</f>
        <v>40</v>
      </c>
      <c r="AB18" s="110">
        <f>[14]Janeiro!$G$31</f>
        <v>35</v>
      </c>
      <c r="AC18" s="110">
        <f>[14]Janeiro!$G$32</f>
        <v>33</v>
      </c>
      <c r="AD18" s="110">
        <f>[14]Janeiro!$G$33</f>
        <v>49</v>
      </c>
      <c r="AE18" s="110">
        <f>[14]Janeiro!$G$34</f>
        <v>41</v>
      </c>
      <c r="AF18" s="110">
        <f>[14]Janeiro!$G$35</f>
        <v>45</v>
      </c>
      <c r="AG18" s="116">
        <f t="shared" si="3"/>
        <v>28</v>
      </c>
      <c r="AH18" s="115">
        <f t="shared" si="4"/>
        <v>41.483870967741936</v>
      </c>
      <c r="AI18" s="12" t="s">
        <v>35</v>
      </c>
    </row>
    <row r="19" spans="1:39" hidden="1" x14ac:dyDescent="0.2">
      <c r="A19" s="48" t="s">
        <v>33</v>
      </c>
      <c r="B19" s="112" t="str">
        <f>[15]Janeiro!$G$5</f>
        <v>*</v>
      </c>
      <c r="C19" s="112" t="str">
        <f>[15]Janeiro!$G$6</f>
        <v>*</v>
      </c>
      <c r="D19" s="112" t="str">
        <f>[15]Janeiro!$G$7</f>
        <v>*</v>
      </c>
      <c r="E19" s="112" t="str">
        <f>[15]Janeiro!$G$8</f>
        <v>*</v>
      </c>
      <c r="F19" s="112" t="str">
        <f>[15]Janeiro!$G$9</f>
        <v>*</v>
      </c>
      <c r="G19" s="112" t="str">
        <f>[15]Janeiro!$G$10</f>
        <v>*</v>
      </c>
      <c r="H19" s="112" t="str">
        <f>[15]Janeiro!$G$11</f>
        <v>*</v>
      </c>
      <c r="I19" s="112" t="str">
        <f>[15]Janeiro!$G$12</f>
        <v>*</v>
      </c>
      <c r="J19" s="112" t="str">
        <f>[15]Janeiro!$G$13</f>
        <v>*</v>
      </c>
      <c r="K19" s="112" t="str">
        <f>[15]Janeiro!$G$14</f>
        <v>*</v>
      </c>
      <c r="L19" s="112" t="str">
        <f>[15]Janeiro!$G$15</f>
        <v>*</v>
      </c>
      <c r="M19" s="112" t="str">
        <f>[15]Janeiro!$G$16</f>
        <v>*</v>
      </c>
      <c r="N19" s="112" t="str">
        <f>[15]Janeiro!$G$17</f>
        <v>*</v>
      </c>
      <c r="O19" s="112" t="str">
        <f>[15]Janeiro!$G$18</f>
        <v>*</v>
      </c>
      <c r="P19" s="112" t="str">
        <f>[15]Janeiro!$G$19</f>
        <v>*</v>
      </c>
      <c r="Q19" s="110" t="str">
        <f>[15]Janeiro!$G$20</f>
        <v>*</v>
      </c>
      <c r="R19" s="110" t="str">
        <f>[15]Janeiro!$G$21</f>
        <v>*</v>
      </c>
      <c r="S19" s="110" t="str">
        <f>[15]Janeiro!$G$22</f>
        <v>*</v>
      </c>
      <c r="T19" s="110" t="str">
        <f>[15]Janeiro!$G$23</f>
        <v>*</v>
      </c>
      <c r="U19" s="110" t="str">
        <f>[15]Janeiro!$G$24</f>
        <v>*</v>
      </c>
      <c r="V19" s="110" t="str">
        <f>[15]Janeiro!$G$25</f>
        <v>*</v>
      </c>
      <c r="W19" s="110" t="str">
        <f>[15]Janeiro!$G$26</f>
        <v>*</v>
      </c>
      <c r="X19" s="110" t="str">
        <f>[15]Janeiro!$G$27</f>
        <v>*</v>
      </c>
      <c r="Y19" s="110" t="str">
        <f>[15]Janeiro!$G$28</f>
        <v>*</v>
      </c>
      <c r="Z19" s="110" t="str">
        <f>[15]Janeiro!$G$29</f>
        <v>*</v>
      </c>
      <c r="AA19" s="110" t="str">
        <f>[15]Janeiro!$G$30</f>
        <v>*</v>
      </c>
      <c r="AB19" s="110" t="str">
        <f>[15]Janeiro!$G$31</f>
        <v>*</v>
      </c>
      <c r="AC19" s="110" t="str">
        <f>[15]Janeiro!$G$32</f>
        <v>*</v>
      </c>
      <c r="AD19" s="110" t="str">
        <f>[15]Janeiro!$G$33</f>
        <v>*</v>
      </c>
      <c r="AE19" s="110" t="str">
        <f>[15]Janeiro!$G$34</f>
        <v>*</v>
      </c>
      <c r="AF19" s="110" t="str">
        <f>[15]Janeiro!$G$35</f>
        <v>*</v>
      </c>
      <c r="AG19" s="116">
        <f t="shared" si="3"/>
        <v>0</v>
      </c>
      <c r="AH19" s="115" t="e">
        <f t="shared" si="4"/>
        <v>#DIV/0!</v>
      </c>
      <c r="AJ19" t="s">
        <v>35</v>
      </c>
      <c r="AL19" t="s">
        <v>35</v>
      </c>
    </row>
    <row r="20" spans="1:39" x14ac:dyDescent="0.2">
      <c r="A20" s="48" t="s">
        <v>6</v>
      </c>
      <c r="B20" s="112">
        <f>[16]Janeiro!$G$5</f>
        <v>37</v>
      </c>
      <c r="C20" s="112">
        <f>[16]Janeiro!$G$6</f>
        <v>46</v>
      </c>
      <c r="D20" s="112">
        <f>[16]Janeiro!$G$7</f>
        <v>48</v>
      </c>
      <c r="E20" s="112">
        <f>[16]Janeiro!$G$8</f>
        <v>54</v>
      </c>
      <c r="F20" s="112">
        <f>[16]Janeiro!$G$9</f>
        <v>42</v>
      </c>
      <c r="G20" s="112">
        <f>[16]Janeiro!$G$10</f>
        <v>52</v>
      </c>
      <c r="H20" s="112">
        <f>[16]Janeiro!$G$11</f>
        <v>59</v>
      </c>
      <c r="I20" s="112">
        <f>[16]Janeiro!$G$12</f>
        <v>52</v>
      </c>
      <c r="J20" s="112">
        <f>[16]Janeiro!$G$13</f>
        <v>45</v>
      </c>
      <c r="K20" s="112">
        <f>[16]Janeiro!$G$14</f>
        <v>51</v>
      </c>
      <c r="L20" s="112">
        <f>[16]Janeiro!$G$15</f>
        <v>48</v>
      </c>
      <c r="M20" s="112">
        <f>[16]Janeiro!$G$16</f>
        <v>45</v>
      </c>
      <c r="N20" s="112">
        <f>[16]Janeiro!$G$17</f>
        <v>57</v>
      </c>
      <c r="O20" s="112">
        <f>[16]Janeiro!$G$18</f>
        <v>49</v>
      </c>
      <c r="P20" s="112">
        <f>[16]Janeiro!$G$19</f>
        <v>30</v>
      </c>
      <c r="Q20" s="110">
        <f>[16]Janeiro!$G$20</f>
        <v>40</v>
      </c>
      <c r="R20" s="110">
        <f>[16]Janeiro!$G$21</f>
        <v>63</v>
      </c>
      <c r="S20" s="110">
        <f>[16]Janeiro!$G$22</f>
        <v>66</v>
      </c>
      <c r="T20" s="110">
        <f>[16]Janeiro!$G$23</f>
        <v>50</v>
      </c>
      <c r="U20" s="110">
        <f>[16]Janeiro!$G$24</f>
        <v>46</v>
      </c>
      <c r="V20" s="110">
        <f>[16]Janeiro!$G$25</f>
        <v>48</v>
      </c>
      <c r="W20" s="110">
        <f>[16]Janeiro!$G$26</f>
        <v>41</v>
      </c>
      <c r="X20" s="110">
        <f>[16]Janeiro!$G$27</f>
        <v>50</v>
      </c>
      <c r="Y20" s="110">
        <f>[16]Janeiro!$G$28</f>
        <v>35</v>
      </c>
      <c r="Z20" s="110">
        <f>[16]Janeiro!$G$29</f>
        <v>32</v>
      </c>
      <c r="AA20" s="110">
        <f>[16]Janeiro!$G$30</f>
        <v>44</v>
      </c>
      <c r="AB20" s="110">
        <f>[16]Janeiro!$G$31</f>
        <v>48</v>
      </c>
      <c r="AC20" s="110">
        <f>[16]Janeiro!$G$32</f>
        <v>46</v>
      </c>
      <c r="AD20" s="110">
        <f>[16]Janeiro!$G$33</f>
        <v>45</v>
      </c>
      <c r="AE20" s="110">
        <f>[16]Janeiro!$G$34</f>
        <v>47</v>
      </c>
      <c r="AF20" s="110">
        <f>[16]Janeiro!$G$35</f>
        <v>64</v>
      </c>
      <c r="AG20" s="116">
        <f t="shared" si="3"/>
        <v>30</v>
      </c>
      <c r="AH20" s="115">
        <f t="shared" si="4"/>
        <v>47.741935483870968</v>
      </c>
      <c r="AK20" t="s">
        <v>35</v>
      </c>
      <c r="AL20" t="s">
        <v>35</v>
      </c>
    </row>
    <row r="21" spans="1:39" x14ac:dyDescent="0.2">
      <c r="A21" s="48" t="s">
        <v>7</v>
      </c>
      <c r="B21" s="112">
        <f>[17]Janeiro!$G$5</f>
        <v>23</v>
      </c>
      <c r="C21" s="112">
        <f>[17]Janeiro!$G$6</f>
        <v>46</v>
      </c>
      <c r="D21" s="112">
        <f>[17]Janeiro!$G$7</f>
        <v>50</v>
      </c>
      <c r="E21" s="112">
        <f>[17]Janeiro!$G$8</f>
        <v>31</v>
      </c>
      <c r="F21" s="112">
        <f>[17]Janeiro!$G$9</f>
        <v>18</v>
      </c>
      <c r="G21" s="112">
        <f>[17]Janeiro!$G$10</f>
        <v>22</v>
      </c>
      <c r="H21" s="112">
        <f>[17]Janeiro!$G$11</f>
        <v>20</v>
      </c>
      <c r="I21" s="112">
        <f>[17]Janeiro!$G$12</f>
        <v>22</v>
      </c>
      <c r="J21" s="112">
        <f>[17]Janeiro!$G$13</f>
        <v>25</v>
      </c>
      <c r="K21" s="112">
        <f>[17]Janeiro!$G$14</f>
        <v>32</v>
      </c>
      <c r="L21" s="112">
        <f>[17]Janeiro!$G$15</f>
        <v>23</v>
      </c>
      <c r="M21" s="112">
        <f>[17]Janeiro!$G$16</f>
        <v>23</v>
      </c>
      <c r="N21" s="112">
        <f>[17]Janeiro!$G$17</f>
        <v>31</v>
      </c>
      <c r="O21" s="112">
        <f>[17]Janeiro!$G$18</f>
        <v>40</v>
      </c>
      <c r="P21" s="112">
        <f>[17]Janeiro!$G$19</f>
        <v>34</v>
      </c>
      <c r="Q21" s="110">
        <f>[17]Janeiro!$G$20</f>
        <v>30</v>
      </c>
      <c r="R21" s="110">
        <f>[17]Janeiro!$G$21</f>
        <v>34</v>
      </c>
      <c r="S21" s="110">
        <f>[17]Janeiro!$G$22</f>
        <v>39</v>
      </c>
      <c r="T21" s="110">
        <f>[17]Janeiro!$G$23</f>
        <v>49</v>
      </c>
      <c r="U21" s="110">
        <f>[17]Janeiro!$G$24</f>
        <v>63</v>
      </c>
      <c r="V21" s="110">
        <f>[17]Janeiro!$G$25</f>
        <v>46</v>
      </c>
      <c r="W21" s="110">
        <f>[17]Janeiro!$G$26</f>
        <v>43</v>
      </c>
      <c r="X21" s="110">
        <f>[17]Janeiro!$G$27</f>
        <v>49</v>
      </c>
      <c r="Y21" s="110">
        <f>[17]Janeiro!$G$28</f>
        <v>32</v>
      </c>
      <c r="Z21" s="110">
        <f>[17]Janeiro!$G$29</f>
        <v>28</v>
      </c>
      <c r="AA21" s="110">
        <f>[17]Janeiro!$G$30</f>
        <v>43</v>
      </c>
      <c r="AB21" s="110">
        <f>[17]Janeiro!$G$31</f>
        <v>55</v>
      </c>
      <c r="AC21" s="110">
        <f>[17]Janeiro!$G$32</f>
        <v>55</v>
      </c>
      <c r="AD21" s="110">
        <f>[17]Janeiro!$G$33</f>
        <v>35</v>
      </c>
      <c r="AE21" s="110">
        <f>[17]Janeiro!$G$34</f>
        <v>37</v>
      </c>
      <c r="AF21" s="110">
        <f>[17]Janeiro!$G$35</f>
        <v>47</v>
      </c>
      <c r="AG21" s="116">
        <f t="shared" si="3"/>
        <v>18</v>
      </c>
      <c r="AH21" s="115">
        <f t="shared" si="4"/>
        <v>36.29032258064516</v>
      </c>
      <c r="AJ21" t="s">
        <v>35</v>
      </c>
      <c r="AK21" t="s">
        <v>35</v>
      </c>
    </row>
    <row r="22" spans="1:39" x14ac:dyDescent="0.2">
      <c r="A22" s="48" t="s">
        <v>148</v>
      </c>
      <c r="B22" s="112">
        <f>[18]Janeiro!$G$5</f>
        <v>24</v>
      </c>
      <c r="C22" s="112">
        <f>[18]Janeiro!$G$6</f>
        <v>47</v>
      </c>
      <c r="D22" s="112">
        <f>[18]Janeiro!$G$7</f>
        <v>42</v>
      </c>
      <c r="E22" s="112">
        <f>[18]Janeiro!$G$8</f>
        <v>36</v>
      </c>
      <c r="F22" s="112">
        <f>[18]Janeiro!$G$9</f>
        <v>27</v>
      </c>
      <c r="G22" s="112">
        <f>[18]Janeiro!$G$10</f>
        <v>25</v>
      </c>
      <c r="H22" s="112">
        <f>[18]Janeiro!$G$11</f>
        <v>21</v>
      </c>
      <c r="I22" s="112">
        <f>[18]Janeiro!$G$12</f>
        <v>26</v>
      </c>
      <c r="J22" s="112">
        <f>[18]Janeiro!$G$13</f>
        <v>26</v>
      </c>
      <c r="K22" s="112">
        <f>[18]Janeiro!$G$14</f>
        <v>34</v>
      </c>
      <c r="L22" s="112">
        <f>[18]Janeiro!$G$15</f>
        <v>30</v>
      </c>
      <c r="M22" s="112">
        <f>[18]Janeiro!$G$16</f>
        <v>28</v>
      </c>
      <c r="N22" s="112">
        <f>[18]Janeiro!$G$17</f>
        <v>35</v>
      </c>
      <c r="O22" s="112">
        <f>[18]Janeiro!$G$18</f>
        <v>47</v>
      </c>
      <c r="P22" s="112">
        <f>[18]Janeiro!$G$19</f>
        <v>38</v>
      </c>
      <c r="Q22" s="110">
        <f>[18]Janeiro!$G$20</f>
        <v>37</v>
      </c>
      <c r="R22" s="110">
        <f>[18]Janeiro!$G$21</f>
        <v>41</v>
      </c>
      <c r="S22" s="110">
        <f>[18]Janeiro!$G$22</f>
        <v>54</v>
      </c>
      <c r="T22" s="110">
        <f>[18]Janeiro!$G$23</f>
        <v>48</v>
      </c>
      <c r="U22" s="110">
        <f>[18]Janeiro!$G$24</f>
        <v>63</v>
      </c>
      <c r="V22" s="110">
        <f>[18]Janeiro!$G$25</f>
        <v>46</v>
      </c>
      <c r="W22" s="110">
        <f>[18]Janeiro!$G$26</f>
        <v>54</v>
      </c>
      <c r="X22" s="110">
        <f>[18]Janeiro!$G$27</f>
        <v>49</v>
      </c>
      <c r="Y22" s="110">
        <f>[18]Janeiro!$G$28</f>
        <v>45</v>
      </c>
      <c r="Z22" s="110">
        <f>[18]Janeiro!$G$29</f>
        <v>32</v>
      </c>
      <c r="AA22" s="110">
        <f>[18]Janeiro!$G$30</f>
        <v>42</v>
      </c>
      <c r="AB22" s="110">
        <f>[18]Janeiro!$G$31</f>
        <v>53</v>
      </c>
      <c r="AC22" s="110">
        <f>[18]Janeiro!$G$32</f>
        <v>59</v>
      </c>
      <c r="AD22" s="110">
        <f>[18]Janeiro!$G$33</f>
        <v>51</v>
      </c>
      <c r="AE22" s="110">
        <f>[18]Janeiro!$G$34</f>
        <v>50</v>
      </c>
      <c r="AF22" s="110">
        <f>[18]Janeiro!$G$35</f>
        <v>61</v>
      </c>
      <c r="AG22" s="116">
        <f t="shared" si="3"/>
        <v>21</v>
      </c>
      <c r="AH22" s="115">
        <f t="shared" si="4"/>
        <v>41</v>
      </c>
      <c r="AJ22" t="s">
        <v>35</v>
      </c>
    </row>
    <row r="23" spans="1:39" x14ac:dyDescent="0.2">
      <c r="A23" s="48" t="s">
        <v>149</v>
      </c>
      <c r="B23" s="112">
        <f>[19]Janeiro!$G$5</f>
        <v>33</v>
      </c>
      <c r="C23" s="112">
        <f>[19]Janeiro!$G$6</f>
        <v>56</v>
      </c>
      <c r="D23" s="112">
        <f>[19]Janeiro!$G$7</f>
        <v>48</v>
      </c>
      <c r="E23" s="112">
        <f>[19]Janeiro!$G$8</f>
        <v>32</v>
      </c>
      <c r="F23" s="112">
        <f>[19]Janeiro!$G$9</f>
        <v>21</v>
      </c>
      <c r="G23" s="112">
        <f>[19]Janeiro!$G$10</f>
        <v>25</v>
      </c>
      <c r="H23" s="112">
        <f>[19]Janeiro!$G$11</f>
        <v>24</v>
      </c>
      <c r="I23" s="112">
        <f>[19]Janeiro!$G$12</f>
        <v>22</v>
      </c>
      <c r="J23" s="112">
        <f>[19]Janeiro!$G$13</f>
        <v>27</v>
      </c>
      <c r="K23" s="112">
        <f>[19]Janeiro!$G$14</f>
        <v>33</v>
      </c>
      <c r="L23" s="112">
        <f>[19]Janeiro!$G$15</f>
        <v>27</v>
      </c>
      <c r="M23" s="112">
        <f>[19]Janeiro!$G$16</f>
        <v>29</v>
      </c>
      <c r="N23" s="112">
        <f>[19]Janeiro!$G$17</f>
        <v>36</v>
      </c>
      <c r="O23" s="112">
        <f>[19]Janeiro!$G$18</f>
        <v>35</v>
      </c>
      <c r="P23" s="112">
        <f>[19]Janeiro!$G$19</f>
        <v>38</v>
      </c>
      <c r="Q23" s="110">
        <f>[19]Janeiro!$G$20</f>
        <v>32</v>
      </c>
      <c r="R23" s="110">
        <f>[19]Janeiro!$G$21</f>
        <v>30</v>
      </c>
      <c r="S23" s="110">
        <f>[19]Janeiro!$G$22</f>
        <v>41</v>
      </c>
      <c r="T23" s="110">
        <f>[19]Janeiro!$G$23</f>
        <v>42</v>
      </c>
      <c r="U23" s="110">
        <f>[19]Janeiro!$G$24</f>
        <v>53</v>
      </c>
      <c r="V23" s="110">
        <f>[19]Janeiro!$G$25</f>
        <v>43</v>
      </c>
      <c r="W23" s="110">
        <f>[19]Janeiro!$G$26</f>
        <v>38</v>
      </c>
      <c r="X23" s="110">
        <f>[19]Janeiro!$G$27</f>
        <v>41</v>
      </c>
      <c r="Y23" s="110">
        <f>[19]Janeiro!$G$28</f>
        <v>34</v>
      </c>
      <c r="Z23" s="110">
        <f>[19]Janeiro!$G$29</f>
        <v>28</v>
      </c>
      <c r="AA23" s="110">
        <f>[19]Janeiro!$G$30</f>
        <v>42</v>
      </c>
      <c r="AB23" s="110">
        <f>[19]Janeiro!$G$31</f>
        <v>64</v>
      </c>
      <c r="AC23" s="110">
        <f>[19]Janeiro!$G$32</f>
        <v>61</v>
      </c>
      <c r="AD23" s="110">
        <f>[19]Janeiro!$G$33</f>
        <v>53</v>
      </c>
      <c r="AE23" s="110">
        <f>[19]Janeiro!$G$34</f>
        <v>48</v>
      </c>
      <c r="AF23" s="110">
        <f>[19]Janeiro!$G$35</f>
        <v>36</v>
      </c>
      <c r="AG23" s="116">
        <f t="shared" si="3"/>
        <v>21</v>
      </c>
      <c r="AH23" s="115">
        <f t="shared" si="4"/>
        <v>37.806451612903224</v>
      </c>
      <c r="AI23" s="12" t="s">
        <v>35</v>
      </c>
      <c r="AJ23" t="s">
        <v>35</v>
      </c>
    </row>
    <row r="24" spans="1:39" x14ac:dyDescent="0.2">
      <c r="A24" s="48" t="s">
        <v>150</v>
      </c>
      <c r="B24" s="112">
        <f>[20]Janeiro!$G$5</f>
        <v>21</v>
      </c>
      <c r="C24" s="112">
        <f>[20]Janeiro!$G$6</f>
        <v>51</v>
      </c>
      <c r="D24" s="112">
        <f>[20]Janeiro!$G$7</f>
        <v>51</v>
      </c>
      <c r="E24" s="112">
        <f>[20]Janeiro!$G$8</f>
        <v>35</v>
      </c>
      <c r="F24" s="112">
        <f>[20]Janeiro!$G$9</f>
        <v>22</v>
      </c>
      <c r="G24" s="112">
        <f>[20]Janeiro!$G$10</f>
        <v>24</v>
      </c>
      <c r="H24" s="112">
        <f>[20]Janeiro!$G$11</f>
        <v>25</v>
      </c>
      <c r="I24" s="112">
        <f>[20]Janeiro!$G$12</f>
        <v>25</v>
      </c>
      <c r="J24" s="112">
        <f>[20]Janeiro!$G$13</f>
        <v>32</v>
      </c>
      <c r="K24" s="112">
        <f>[20]Janeiro!$G$14</f>
        <v>35</v>
      </c>
      <c r="L24" s="112">
        <f>[20]Janeiro!$G$15</f>
        <v>26</v>
      </c>
      <c r="M24" s="112">
        <f>[20]Janeiro!$G$16</f>
        <v>26</v>
      </c>
      <c r="N24" s="112">
        <f>[20]Janeiro!$G$17</f>
        <v>35</v>
      </c>
      <c r="O24" s="112">
        <f>[20]Janeiro!$G$18</f>
        <v>46</v>
      </c>
      <c r="P24" s="112">
        <f>[20]Janeiro!$G$19</f>
        <v>37</v>
      </c>
      <c r="Q24" s="110">
        <f>[20]Janeiro!$G$20</f>
        <v>32</v>
      </c>
      <c r="R24" s="110">
        <f>[20]Janeiro!$G$21</f>
        <v>36</v>
      </c>
      <c r="S24" s="110">
        <f>[20]Janeiro!$G$22</f>
        <v>49</v>
      </c>
      <c r="T24" s="110">
        <f>[20]Janeiro!$G$23</f>
        <v>50</v>
      </c>
      <c r="U24" s="110">
        <f>[20]Janeiro!$G$24</f>
        <v>60</v>
      </c>
      <c r="V24" s="110">
        <f>[20]Janeiro!$G$25</f>
        <v>45</v>
      </c>
      <c r="W24" s="110">
        <f>[20]Janeiro!$G$26</f>
        <v>45</v>
      </c>
      <c r="X24" s="110">
        <f>[20]Janeiro!$G$27</f>
        <v>51</v>
      </c>
      <c r="Y24" s="110">
        <f>[20]Janeiro!$G$28</f>
        <v>37</v>
      </c>
      <c r="Z24" s="110">
        <f>[20]Janeiro!$G$29</f>
        <v>30</v>
      </c>
      <c r="AA24" s="110">
        <f>[20]Janeiro!$G$30</f>
        <v>38</v>
      </c>
      <c r="AB24" s="110">
        <f>[20]Janeiro!$G$31</f>
        <v>52</v>
      </c>
      <c r="AC24" s="110">
        <f>[20]Janeiro!$G$32</f>
        <v>55</v>
      </c>
      <c r="AD24" s="110">
        <f>[20]Janeiro!$G$33</f>
        <v>38</v>
      </c>
      <c r="AE24" s="110">
        <f>[20]Janeiro!$G$34</f>
        <v>44</v>
      </c>
      <c r="AF24" s="110">
        <f>[20]Janeiro!$G$35</f>
        <v>54</v>
      </c>
      <c r="AG24" s="116">
        <f t="shared" si="3"/>
        <v>21</v>
      </c>
      <c r="AH24" s="115">
        <f t="shared" si="4"/>
        <v>38.935483870967744</v>
      </c>
      <c r="AJ24" t="s">
        <v>35</v>
      </c>
      <c r="AM24" t="s">
        <v>35</v>
      </c>
    </row>
    <row r="25" spans="1:39" x14ac:dyDescent="0.2">
      <c r="A25" s="48" t="s">
        <v>8</v>
      </c>
      <c r="B25" s="112">
        <f>[21]Janeiro!$G$5</f>
        <v>29</v>
      </c>
      <c r="C25" s="112">
        <f>[21]Janeiro!$G$6</f>
        <v>59</v>
      </c>
      <c r="D25" s="112">
        <f>[21]Janeiro!$G$7</f>
        <v>44</v>
      </c>
      <c r="E25" s="112">
        <f>[21]Janeiro!$G$8</f>
        <v>28</v>
      </c>
      <c r="F25" s="112">
        <f>[21]Janeiro!$G$9</f>
        <v>20</v>
      </c>
      <c r="G25" s="112">
        <f>[21]Janeiro!$G$10</f>
        <v>18</v>
      </c>
      <c r="H25" s="112">
        <f>[21]Janeiro!$G$11</f>
        <v>18</v>
      </c>
      <c r="I25" s="112">
        <f>[21]Janeiro!$G$12</f>
        <v>22</v>
      </c>
      <c r="J25" s="112">
        <f>[21]Janeiro!$G$13</f>
        <v>30</v>
      </c>
      <c r="K25" s="112">
        <f>[21]Janeiro!$G$14</f>
        <v>35</v>
      </c>
      <c r="L25" s="112">
        <f>[21]Janeiro!$G$15</f>
        <v>23</v>
      </c>
      <c r="M25" s="112">
        <f>[21]Janeiro!$G$16</f>
        <v>25</v>
      </c>
      <c r="N25" s="112">
        <f>[21]Janeiro!$G$17</f>
        <v>30</v>
      </c>
      <c r="O25" s="112">
        <f>[21]Janeiro!$G$18</f>
        <v>37</v>
      </c>
      <c r="P25" s="112">
        <f>[21]Janeiro!$G$19</f>
        <v>38</v>
      </c>
      <c r="Q25" s="110">
        <f>[21]Janeiro!$G$20</f>
        <v>28</v>
      </c>
      <c r="R25" s="110">
        <f>[21]Janeiro!$G$21</f>
        <v>34</v>
      </c>
      <c r="S25" s="110">
        <f>[21]Janeiro!$G$22</f>
        <v>43</v>
      </c>
      <c r="T25" s="110">
        <f>[21]Janeiro!$G$23</f>
        <v>41</v>
      </c>
      <c r="U25" s="110">
        <f>[21]Janeiro!$G$24</f>
        <v>48</v>
      </c>
      <c r="V25" s="110">
        <f>[21]Janeiro!$G$25</f>
        <v>43</v>
      </c>
      <c r="W25" s="110">
        <f>[21]Janeiro!$G$26</f>
        <v>41</v>
      </c>
      <c r="X25" s="110">
        <f>[21]Janeiro!$G$27</f>
        <v>48</v>
      </c>
      <c r="Y25" s="110">
        <f>[21]Janeiro!$G$28</f>
        <v>49</v>
      </c>
      <c r="Z25" s="110">
        <f>[21]Janeiro!$G$29</f>
        <v>29</v>
      </c>
      <c r="AA25" s="110">
        <f>[21]Janeiro!$G$30</f>
        <v>48</v>
      </c>
      <c r="AB25" s="110">
        <f>[21]Janeiro!$G$31</f>
        <v>60</v>
      </c>
      <c r="AC25" s="110">
        <f>[21]Janeiro!$G$32</f>
        <v>59</v>
      </c>
      <c r="AD25" s="110">
        <f>[21]Janeiro!$G$33</f>
        <v>51</v>
      </c>
      <c r="AE25" s="110">
        <f>[21]Janeiro!$G$34</f>
        <v>58</v>
      </c>
      <c r="AF25" s="110">
        <f>[21]Janeiro!$G$35</f>
        <v>43</v>
      </c>
      <c r="AG25" s="116">
        <f t="shared" si="3"/>
        <v>18</v>
      </c>
      <c r="AH25" s="115">
        <f t="shared" si="4"/>
        <v>38.032258064516128</v>
      </c>
      <c r="AJ25" t="s">
        <v>35</v>
      </c>
      <c r="AK25" t="s">
        <v>35</v>
      </c>
      <c r="AL25" t="s">
        <v>35</v>
      </c>
    </row>
    <row r="26" spans="1:39" x14ac:dyDescent="0.2">
      <c r="A26" s="48" t="s">
        <v>9</v>
      </c>
      <c r="B26" s="112">
        <f>[22]Janeiro!$G$5</f>
        <v>27</v>
      </c>
      <c r="C26" s="112">
        <f>[22]Janeiro!$G$6</f>
        <v>54</v>
      </c>
      <c r="D26" s="112">
        <f>[22]Janeiro!$G$7</f>
        <v>48</v>
      </c>
      <c r="E26" s="112">
        <f>[22]Janeiro!$G$8</f>
        <v>28</v>
      </c>
      <c r="F26" s="112">
        <f>[22]Janeiro!$G$9</f>
        <v>21</v>
      </c>
      <c r="G26" s="112">
        <f>[22]Janeiro!$G$10</f>
        <v>18</v>
      </c>
      <c r="H26" s="112">
        <f>[22]Janeiro!$G$11</f>
        <v>17</v>
      </c>
      <c r="I26" s="112">
        <f>[22]Janeiro!$G$12</f>
        <v>23</v>
      </c>
      <c r="J26" s="112">
        <f>[22]Janeiro!$G$13</f>
        <v>25</v>
      </c>
      <c r="K26" s="112">
        <f>[22]Janeiro!$G$14</f>
        <v>31</v>
      </c>
      <c r="L26" s="112">
        <f>[22]Janeiro!$G$15</f>
        <v>34</v>
      </c>
      <c r="M26" s="112">
        <f>[22]Janeiro!$G$16</f>
        <v>26</v>
      </c>
      <c r="N26" s="112">
        <f>[22]Janeiro!$G$17</f>
        <v>35</v>
      </c>
      <c r="O26" s="112">
        <f>[22]Janeiro!$G$18</f>
        <v>32</v>
      </c>
      <c r="P26" s="112">
        <f>[22]Janeiro!$G$19</f>
        <v>28</v>
      </c>
      <c r="Q26" s="110">
        <f>[22]Janeiro!$G$20</f>
        <v>26</v>
      </c>
      <c r="R26" s="110">
        <f>[22]Janeiro!$G$21</f>
        <v>37</v>
      </c>
      <c r="S26" s="110">
        <f>[22]Janeiro!$G$22</f>
        <v>58</v>
      </c>
      <c r="T26" s="110">
        <f>[22]Janeiro!$G$23</f>
        <v>44</v>
      </c>
      <c r="U26" s="110">
        <f>[22]Janeiro!$G$24</f>
        <v>56</v>
      </c>
      <c r="V26" s="110">
        <f>[22]Janeiro!$G$25</f>
        <v>42</v>
      </c>
      <c r="W26" s="110">
        <f>[22]Janeiro!$G$26</f>
        <v>40</v>
      </c>
      <c r="X26" s="110">
        <f>[22]Janeiro!$G$27</f>
        <v>41</v>
      </c>
      <c r="Y26" s="110">
        <f>[22]Janeiro!$G$28</f>
        <v>30</v>
      </c>
      <c r="Z26" s="110">
        <f>[22]Janeiro!$G$29</f>
        <v>32</v>
      </c>
      <c r="AA26" s="110">
        <f>[22]Janeiro!$G$30</f>
        <v>41</v>
      </c>
      <c r="AB26" s="110">
        <f>[22]Janeiro!$G$31</f>
        <v>47</v>
      </c>
      <c r="AC26" s="110">
        <f>[22]Janeiro!$G$32</f>
        <v>51</v>
      </c>
      <c r="AD26" s="110">
        <f>[22]Janeiro!$G$33</f>
        <v>42</v>
      </c>
      <c r="AE26" s="110">
        <f>[22]Janeiro!$G$34</f>
        <v>40</v>
      </c>
      <c r="AF26" s="110">
        <f>[22]Janeiro!$G$35</f>
        <v>38</v>
      </c>
      <c r="AG26" s="116">
        <f t="shared" si="3"/>
        <v>17</v>
      </c>
      <c r="AH26" s="115">
        <f t="shared" si="4"/>
        <v>35.87096774193548</v>
      </c>
      <c r="AL26" t="s">
        <v>35</v>
      </c>
    </row>
    <row r="27" spans="1:39" x14ac:dyDescent="0.2">
      <c r="A27" s="48" t="s">
        <v>32</v>
      </c>
      <c r="B27" s="112">
        <f>[23]Janeiro!$G$5</f>
        <v>28</v>
      </c>
      <c r="C27" s="112">
        <f>[23]Janeiro!$G$6</f>
        <v>48</v>
      </c>
      <c r="D27" s="112">
        <f>[23]Janeiro!$G$7</f>
        <v>33</v>
      </c>
      <c r="E27" s="112">
        <f>[23]Janeiro!$G$8</f>
        <v>39</v>
      </c>
      <c r="F27" s="112">
        <f>[23]Janeiro!$G$9</f>
        <v>18</v>
      </c>
      <c r="G27" s="112">
        <f>[23]Janeiro!$G$10</f>
        <v>20</v>
      </c>
      <c r="H27" s="112">
        <f>[23]Janeiro!$G$11</f>
        <v>13</v>
      </c>
      <c r="I27" s="112">
        <f>[23]Janeiro!$G$12</f>
        <v>20</v>
      </c>
      <c r="J27" s="112">
        <f>[23]Janeiro!$G$13</f>
        <v>26</v>
      </c>
      <c r="K27" s="112">
        <f>[23]Janeiro!$G$14</f>
        <v>29</v>
      </c>
      <c r="L27" s="112">
        <f>[23]Janeiro!$G$15</f>
        <v>20</v>
      </c>
      <c r="M27" s="112">
        <f>[23]Janeiro!$G$16</f>
        <v>20</v>
      </c>
      <c r="N27" s="112">
        <f>[23]Janeiro!$G$17</f>
        <v>24</v>
      </c>
      <c r="O27" s="112">
        <f>[23]Janeiro!$G$18</f>
        <v>30</v>
      </c>
      <c r="P27" s="112">
        <f>[23]Janeiro!$G$19</f>
        <v>33</v>
      </c>
      <c r="Q27" s="110">
        <f>[23]Janeiro!$G$20</f>
        <v>25</v>
      </c>
      <c r="R27" s="110">
        <f>[23]Janeiro!$G$21</f>
        <v>26</v>
      </c>
      <c r="S27" s="110">
        <f>[23]Janeiro!$G$22</f>
        <v>35</v>
      </c>
      <c r="T27" s="110">
        <f>[23]Janeiro!$G$23</f>
        <v>45</v>
      </c>
      <c r="U27" s="110">
        <f>[23]Janeiro!$G$24</f>
        <v>51</v>
      </c>
      <c r="V27" s="110">
        <f>[23]Janeiro!$G$25</f>
        <v>47</v>
      </c>
      <c r="W27" s="110">
        <f>[23]Janeiro!$G$26</f>
        <v>43</v>
      </c>
      <c r="X27" s="110">
        <f>[23]Janeiro!$G$27</f>
        <v>51</v>
      </c>
      <c r="Y27" s="110">
        <f>[23]Janeiro!$G$28</f>
        <v>35</v>
      </c>
      <c r="Z27" s="110">
        <f>[23]Janeiro!$G$29</f>
        <v>31</v>
      </c>
      <c r="AA27" s="110">
        <f>[23]Janeiro!$G$30</f>
        <v>37</v>
      </c>
      <c r="AB27" s="110">
        <f>[23]Janeiro!$G$31</f>
        <v>48</v>
      </c>
      <c r="AC27" s="110">
        <f>[23]Janeiro!$G$32</f>
        <v>38</v>
      </c>
      <c r="AD27" s="110">
        <f>[23]Janeiro!$G$33</f>
        <v>45</v>
      </c>
      <c r="AE27" s="110">
        <f>[23]Janeiro!$G$34</f>
        <v>43</v>
      </c>
      <c r="AF27" s="110">
        <f>[23]Janeiro!$G$35</f>
        <v>35</v>
      </c>
      <c r="AG27" s="116">
        <f t="shared" si="3"/>
        <v>13</v>
      </c>
      <c r="AH27" s="115">
        <f t="shared" si="4"/>
        <v>33.41935483870968</v>
      </c>
      <c r="AK27" t="s">
        <v>35</v>
      </c>
      <c r="AL27" t="s">
        <v>35</v>
      </c>
    </row>
    <row r="28" spans="1:39" x14ac:dyDescent="0.2">
      <c r="A28" s="48" t="s">
        <v>10</v>
      </c>
      <c r="B28" s="112">
        <f>[24]Janeiro!$G$5</f>
        <v>24</v>
      </c>
      <c r="C28" s="112">
        <f>[24]Janeiro!$G$6</f>
        <v>35</v>
      </c>
      <c r="D28" s="112">
        <f>[24]Janeiro!$G$7</f>
        <v>46</v>
      </c>
      <c r="E28" s="112">
        <f>[24]Janeiro!$G$8</f>
        <v>30</v>
      </c>
      <c r="F28" s="112">
        <f>[24]Janeiro!$G$9</f>
        <v>19</v>
      </c>
      <c r="G28" s="112">
        <f>[24]Janeiro!$G$10</f>
        <v>21</v>
      </c>
      <c r="H28" s="112">
        <f>[24]Janeiro!$G$11</f>
        <v>21</v>
      </c>
      <c r="I28" s="112">
        <f>[24]Janeiro!$G$12</f>
        <v>21</v>
      </c>
      <c r="J28" s="112">
        <f>[24]Janeiro!$G$13</f>
        <v>23</v>
      </c>
      <c r="K28" s="112">
        <f>[24]Janeiro!$G$14</f>
        <v>29</v>
      </c>
      <c r="L28" s="112">
        <f>[24]Janeiro!$G$15</f>
        <v>25</v>
      </c>
      <c r="M28" s="112">
        <f>[24]Janeiro!$G$16</f>
        <v>24</v>
      </c>
      <c r="N28" s="112">
        <f>[24]Janeiro!$G$17</f>
        <v>34</v>
      </c>
      <c r="O28" s="112">
        <f>[24]Janeiro!$G$18</f>
        <v>41</v>
      </c>
      <c r="P28" s="112">
        <f>[24]Janeiro!$G$19</f>
        <v>33</v>
      </c>
      <c r="Q28" s="110">
        <f>[24]Janeiro!$G$20</f>
        <v>29</v>
      </c>
      <c r="R28" s="110">
        <f>[24]Janeiro!$G$21</f>
        <v>32</v>
      </c>
      <c r="S28" s="110">
        <f>[24]Janeiro!$G$22</f>
        <v>46</v>
      </c>
      <c r="T28" s="110">
        <f>[24]Janeiro!$G$23</f>
        <v>42</v>
      </c>
      <c r="U28" s="110">
        <f>[24]Janeiro!$G$24</f>
        <v>57</v>
      </c>
      <c r="V28" s="110">
        <f>[24]Janeiro!$G$25</f>
        <v>50</v>
      </c>
      <c r="W28" s="110">
        <f>[24]Janeiro!$G$26</f>
        <v>43</v>
      </c>
      <c r="X28" s="110">
        <f>[24]Janeiro!$G$27</f>
        <v>49</v>
      </c>
      <c r="Y28" s="110">
        <f>[24]Janeiro!$G$28</f>
        <v>38</v>
      </c>
      <c r="Z28" s="110">
        <f>[24]Janeiro!$G$29</f>
        <v>31</v>
      </c>
      <c r="AA28" s="110">
        <f>[24]Janeiro!$G$30</f>
        <v>46</v>
      </c>
      <c r="AB28" s="110">
        <f>[24]Janeiro!$G$31</f>
        <v>57</v>
      </c>
      <c r="AC28" s="110">
        <f>[24]Janeiro!$G$32</f>
        <v>64</v>
      </c>
      <c r="AD28" s="110">
        <f>[24]Janeiro!$G$33</f>
        <v>49</v>
      </c>
      <c r="AE28" s="110">
        <f>[24]Janeiro!$G$34</f>
        <v>50</v>
      </c>
      <c r="AF28" s="110">
        <f>[24]Janeiro!$G$35</f>
        <v>51</v>
      </c>
      <c r="AG28" s="116">
        <f t="shared" si="3"/>
        <v>19</v>
      </c>
      <c r="AH28" s="115">
        <f t="shared" si="4"/>
        <v>37.41935483870968</v>
      </c>
      <c r="AK28" t="s">
        <v>35</v>
      </c>
      <c r="AL28" t="s">
        <v>35</v>
      </c>
    </row>
    <row r="29" spans="1:39" x14ac:dyDescent="0.2">
      <c r="A29" s="48" t="s">
        <v>151</v>
      </c>
      <c r="B29" s="112">
        <f>[25]Janeiro!$G$5</f>
        <v>27</v>
      </c>
      <c r="C29" s="112">
        <f>[25]Janeiro!$G$6</f>
        <v>55</v>
      </c>
      <c r="D29" s="112">
        <f>[25]Janeiro!$G$7</f>
        <v>41</v>
      </c>
      <c r="E29" s="112">
        <f>[25]Janeiro!$G$8</f>
        <v>31</v>
      </c>
      <c r="F29" s="112">
        <f>[25]Janeiro!$G$9</f>
        <v>16</v>
      </c>
      <c r="G29" s="112">
        <f>[25]Janeiro!$G$10</f>
        <v>20</v>
      </c>
      <c r="H29" s="112">
        <f>[25]Janeiro!$G$11</f>
        <v>20</v>
      </c>
      <c r="I29" s="112">
        <f>[25]Janeiro!$G$12</f>
        <v>24</v>
      </c>
      <c r="J29" s="112">
        <f>[25]Janeiro!$G$13</f>
        <v>24</v>
      </c>
      <c r="K29" s="112">
        <f>[25]Janeiro!$G$14</f>
        <v>23</v>
      </c>
      <c r="L29" s="112">
        <f>[25]Janeiro!$G$15</f>
        <v>22</v>
      </c>
      <c r="M29" s="112">
        <f>[25]Janeiro!$G$16</f>
        <v>23</v>
      </c>
      <c r="N29" s="112">
        <f>[25]Janeiro!$G$17</f>
        <v>34</v>
      </c>
      <c r="O29" s="112">
        <f>[25]Janeiro!$G$18</f>
        <v>41</v>
      </c>
      <c r="P29" s="112">
        <f>[25]Janeiro!$G$19</f>
        <v>37</v>
      </c>
      <c r="Q29" s="110">
        <f>[25]Janeiro!$G$20</f>
        <v>31</v>
      </c>
      <c r="R29" s="110">
        <f>[25]Janeiro!$G$21</f>
        <v>30</v>
      </c>
      <c r="S29" s="110">
        <f>[25]Janeiro!$G$22</f>
        <v>39</v>
      </c>
      <c r="T29" s="110">
        <f>[25]Janeiro!$G$23</f>
        <v>49</v>
      </c>
      <c r="U29" s="110">
        <f>[25]Janeiro!$G$24</f>
        <v>68</v>
      </c>
      <c r="V29" s="110">
        <f>[25]Janeiro!$G$25</f>
        <v>48</v>
      </c>
      <c r="W29" s="110">
        <f>[25]Janeiro!$G$26</f>
        <v>45</v>
      </c>
      <c r="X29" s="110">
        <f>[25]Janeiro!$G$27</f>
        <v>48</v>
      </c>
      <c r="Y29" s="110">
        <f>[25]Janeiro!$G$28</f>
        <v>41</v>
      </c>
      <c r="Z29" s="110">
        <f>[25]Janeiro!$G$29</f>
        <v>30</v>
      </c>
      <c r="AA29" s="110">
        <f>[25]Janeiro!$G$30</f>
        <v>49</v>
      </c>
      <c r="AB29" s="110">
        <f>[25]Janeiro!$G$31</f>
        <v>57</v>
      </c>
      <c r="AC29" s="110">
        <f>[25]Janeiro!$G$32</f>
        <v>61</v>
      </c>
      <c r="AD29" s="110">
        <f>[25]Janeiro!$G$33</f>
        <v>41</v>
      </c>
      <c r="AE29" s="110">
        <f>[25]Janeiro!$G$34</f>
        <v>50</v>
      </c>
      <c r="AF29" s="110">
        <f>[25]Janeiro!$G$35</f>
        <v>40</v>
      </c>
      <c r="AG29" s="116">
        <f t="shared" si="3"/>
        <v>16</v>
      </c>
      <c r="AH29" s="115">
        <f t="shared" si="4"/>
        <v>37.58064516129032</v>
      </c>
      <c r="AI29" s="12" t="s">
        <v>35</v>
      </c>
      <c r="AJ29" t="s">
        <v>35</v>
      </c>
      <c r="AL29" t="s">
        <v>35</v>
      </c>
    </row>
    <row r="30" spans="1:39" x14ac:dyDescent="0.2">
      <c r="A30" s="48" t="s">
        <v>11</v>
      </c>
      <c r="B30" s="112">
        <f>[26]Janeiro!$G$5</f>
        <v>34</v>
      </c>
      <c r="C30" s="112">
        <f>[26]Janeiro!$G$6</f>
        <v>66</v>
      </c>
      <c r="D30" s="112">
        <f>[26]Janeiro!$G$7</f>
        <v>52</v>
      </c>
      <c r="E30" s="112">
        <f>[26]Janeiro!$G$8</f>
        <v>39</v>
      </c>
      <c r="F30" s="112">
        <f>[26]Janeiro!$G$9</f>
        <v>33</v>
      </c>
      <c r="G30" s="112">
        <f>[26]Janeiro!$G$10</f>
        <v>32</v>
      </c>
      <c r="H30" s="112">
        <f>[26]Janeiro!$G$11</f>
        <v>33</v>
      </c>
      <c r="I30" s="112">
        <f>[26]Janeiro!$G$12</f>
        <v>34</v>
      </c>
      <c r="J30" s="112">
        <f>[26]Janeiro!$G$13</f>
        <v>40</v>
      </c>
      <c r="K30" s="112">
        <f>[26]Janeiro!$G$14</f>
        <v>40</v>
      </c>
      <c r="L30" s="112">
        <f>[26]Janeiro!$G$15</f>
        <v>32</v>
      </c>
      <c r="M30" s="112">
        <f>[26]Janeiro!$G$16</f>
        <v>34</v>
      </c>
      <c r="N30" s="112">
        <f>[26]Janeiro!$G$17</f>
        <v>32</v>
      </c>
      <c r="O30" s="112">
        <f>[26]Janeiro!$G$18</f>
        <v>38</v>
      </c>
      <c r="P30" s="112">
        <f>[26]Janeiro!$G$19</f>
        <v>38</v>
      </c>
      <c r="Q30" s="110">
        <f>[26]Janeiro!$G$20</f>
        <v>33</v>
      </c>
      <c r="R30" s="110">
        <f>[26]Janeiro!$G$21</f>
        <v>33</v>
      </c>
      <c r="S30" s="110">
        <f>[26]Janeiro!$G$22</f>
        <v>56</v>
      </c>
      <c r="T30" s="110">
        <f>[26]Janeiro!$G$23</f>
        <v>56</v>
      </c>
      <c r="U30" s="110">
        <f>[26]Janeiro!$G$24</f>
        <v>57</v>
      </c>
      <c r="V30" s="110">
        <f>[26]Janeiro!$G$25</f>
        <v>51</v>
      </c>
      <c r="W30" s="110">
        <f>[26]Janeiro!$G$26</f>
        <v>47</v>
      </c>
      <c r="X30" s="110">
        <f>[26]Janeiro!$G$27</f>
        <v>52</v>
      </c>
      <c r="Y30" s="110">
        <f>[26]Janeiro!$G$28</f>
        <v>43</v>
      </c>
      <c r="Z30" s="110">
        <f>[26]Janeiro!$G$29</f>
        <v>39</v>
      </c>
      <c r="AA30" s="110">
        <f>[26]Janeiro!$G$30</f>
        <v>43</v>
      </c>
      <c r="AB30" s="110">
        <f>[26]Janeiro!$G$31</f>
        <v>49</v>
      </c>
      <c r="AC30" s="110">
        <f>[26]Janeiro!$G$32</f>
        <v>47</v>
      </c>
      <c r="AD30" s="110">
        <f>[26]Janeiro!$G$33</f>
        <v>39</v>
      </c>
      <c r="AE30" s="110">
        <f>[26]Janeiro!$G$34</f>
        <v>47</v>
      </c>
      <c r="AF30" s="110">
        <f>[26]Janeiro!$G$35</f>
        <v>45</v>
      </c>
      <c r="AG30" s="116">
        <f t="shared" si="3"/>
        <v>32</v>
      </c>
      <c r="AH30" s="115">
        <f t="shared" si="4"/>
        <v>42.387096774193552</v>
      </c>
      <c r="AL30" t="s">
        <v>35</v>
      </c>
    </row>
    <row r="31" spans="1:39" s="5" customFormat="1" x14ac:dyDescent="0.2">
      <c r="A31" s="48" t="s">
        <v>12</v>
      </c>
      <c r="B31" s="112">
        <f>[27]Janeiro!$G$5</f>
        <v>36</v>
      </c>
      <c r="C31" s="112">
        <f>[27]Janeiro!$G$6</f>
        <v>42</v>
      </c>
      <c r="D31" s="112">
        <f>[27]Janeiro!$G$7</f>
        <v>56</v>
      </c>
      <c r="E31" s="112">
        <f>[27]Janeiro!$G$8</f>
        <v>46</v>
      </c>
      <c r="F31" s="112">
        <f>[27]Janeiro!$G$9</f>
        <v>32</v>
      </c>
      <c r="G31" s="112">
        <f>[27]Janeiro!$G$10</f>
        <v>29</v>
      </c>
      <c r="H31" s="112">
        <f>[27]Janeiro!$G$11</f>
        <v>36</v>
      </c>
      <c r="I31" s="112">
        <f>[27]Janeiro!$G$12</f>
        <v>32</v>
      </c>
      <c r="J31" s="112">
        <f>[27]Janeiro!$G$13</f>
        <v>41</v>
      </c>
      <c r="K31" s="112">
        <f>[27]Janeiro!$G$14</f>
        <v>34</v>
      </c>
      <c r="L31" s="112">
        <f>[27]Janeiro!$G$15</f>
        <v>40</v>
      </c>
      <c r="M31" s="112">
        <f>[27]Janeiro!$G$16</f>
        <v>38</v>
      </c>
      <c r="N31" s="112">
        <f>[27]Janeiro!$G$17</f>
        <v>35</v>
      </c>
      <c r="O31" s="112">
        <f>[27]Janeiro!$G$18</f>
        <v>38</v>
      </c>
      <c r="P31" s="112">
        <f>[27]Janeiro!$G$19</f>
        <v>34</v>
      </c>
      <c r="Q31" s="110">
        <f>[27]Janeiro!$G$20</f>
        <v>32</v>
      </c>
      <c r="R31" s="110">
        <f>[27]Janeiro!$G$21</f>
        <v>29</v>
      </c>
      <c r="S31" s="110">
        <f>[27]Janeiro!$G$22</f>
        <v>47</v>
      </c>
      <c r="T31" s="110">
        <f>[27]Janeiro!$G$23</f>
        <v>53</v>
      </c>
      <c r="U31" s="110">
        <f>[27]Janeiro!$G$24</f>
        <v>52</v>
      </c>
      <c r="V31" s="110">
        <f>[27]Janeiro!$G$25</f>
        <v>52</v>
      </c>
      <c r="W31" s="110">
        <f>[27]Janeiro!$G$26</f>
        <v>51</v>
      </c>
      <c r="X31" s="110">
        <f>[27]Janeiro!$G$27</f>
        <v>47</v>
      </c>
      <c r="Y31" s="110">
        <f>[27]Janeiro!$G$28</f>
        <v>33</v>
      </c>
      <c r="Z31" s="110">
        <f>[27]Janeiro!$G$29</f>
        <v>39</v>
      </c>
      <c r="AA31" s="110">
        <f>[27]Janeiro!$G$30</f>
        <v>38</v>
      </c>
      <c r="AB31" s="110">
        <f>[27]Janeiro!$G$31</f>
        <v>37</v>
      </c>
      <c r="AC31" s="110">
        <f>[27]Janeiro!$G$32</f>
        <v>32</v>
      </c>
      <c r="AD31" s="110">
        <f>[27]Janeiro!$G$33</f>
        <v>56</v>
      </c>
      <c r="AE31" s="110">
        <f>[27]Janeiro!$G$34</f>
        <v>49</v>
      </c>
      <c r="AF31" s="110">
        <f>[27]Janeiro!$G$35</f>
        <v>46</v>
      </c>
      <c r="AG31" s="116">
        <f t="shared" si="3"/>
        <v>29</v>
      </c>
      <c r="AH31" s="115">
        <f t="shared" si="4"/>
        <v>40.70967741935484</v>
      </c>
      <c r="AJ31" s="5" t="s">
        <v>35</v>
      </c>
    </row>
    <row r="32" spans="1:39" x14ac:dyDescent="0.2">
      <c r="A32" s="48" t="s">
        <v>13</v>
      </c>
      <c r="B32" s="112">
        <f>[28]Janeiro!$G$5</f>
        <v>39</v>
      </c>
      <c r="C32" s="112">
        <f>[28]Janeiro!$G$6</f>
        <v>60</v>
      </c>
      <c r="D32" s="112">
        <f>[28]Janeiro!$G$7</f>
        <v>56</v>
      </c>
      <c r="E32" s="112">
        <f>[28]Janeiro!$G$8</f>
        <v>63</v>
      </c>
      <c r="F32" s="112">
        <f>[28]Janeiro!$G$9</f>
        <v>59</v>
      </c>
      <c r="G32" s="112">
        <f>[28]Janeiro!$G$10</f>
        <v>49</v>
      </c>
      <c r="H32" s="112">
        <f>[28]Janeiro!$G$11</f>
        <v>56</v>
      </c>
      <c r="I32" s="112">
        <f>[28]Janeiro!$G$12</f>
        <v>46</v>
      </c>
      <c r="J32" s="112">
        <f>[28]Janeiro!$G$13</f>
        <v>48</v>
      </c>
      <c r="K32" s="112">
        <f>[28]Janeiro!$G$14</f>
        <v>38</v>
      </c>
      <c r="L32" s="112">
        <f>[28]Janeiro!$G$15</f>
        <v>40</v>
      </c>
      <c r="M32" s="112">
        <f>[28]Janeiro!$G$16</f>
        <v>46</v>
      </c>
      <c r="N32" s="112">
        <f>[28]Janeiro!$G$17</f>
        <v>57</v>
      </c>
      <c r="O32" s="112">
        <f>[28]Janeiro!$G$18</f>
        <v>53</v>
      </c>
      <c r="P32" s="112">
        <f>[28]Janeiro!$G$19</f>
        <v>31</v>
      </c>
      <c r="Q32" s="110">
        <f>[28]Janeiro!$G$20</f>
        <v>36</v>
      </c>
      <c r="R32" s="110">
        <f>[28]Janeiro!$G$21</f>
        <v>50</v>
      </c>
      <c r="S32" s="110">
        <f>[28]Janeiro!$G$22</f>
        <v>50</v>
      </c>
      <c r="T32" s="110">
        <f>[28]Janeiro!$G$23</f>
        <v>57</v>
      </c>
      <c r="U32" s="110">
        <f>[28]Janeiro!$G$24</f>
        <v>65</v>
      </c>
      <c r="V32" s="110">
        <f>[28]Janeiro!$G$25</f>
        <v>53</v>
      </c>
      <c r="W32" s="110">
        <f>[28]Janeiro!$G$26</f>
        <v>49</v>
      </c>
      <c r="X32" s="110">
        <f>[28]Janeiro!$G$27</f>
        <v>55</v>
      </c>
      <c r="Y32" s="110">
        <f>[28]Janeiro!$G$28</f>
        <v>38</v>
      </c>
      <c r="Z32" s="110">
        <f>[28]Janeiro!$G$29</f>
        <v>44</v>
      </c>
      <c r="AA32" s="110">
        <f>[28]Janeiro!$G$30</f>
        <v>46</v>
      </c>
      <c r="AB32" s="110">
        <f>[28]Janeiro!$G$31</f>
        <v>49</v>
      </c>
      <c r="AC32" s="110">
        <f>[28]Janeiro!$G$32</f>
        <v>44</v>
      </c>
      <c r="AD32" s="110">
        <f>[28]Janeiro!$G$33</f>
        <v>54</v>
      </c>
      <c r="AE32" s="110">
        <f>[28]Janeiro!$G$34</f>
        <v>54</v>
      </c>
      <c r="AF32" s="110">
        <f>[28]Janeiro!$G$35</f>
        <v>62</v>
      </c>
      <c r="AG32" s="116">
        <f t="shared" si="3"/>
        <v>31</v>
      </c>
      <c r="AH32" s="115">
        <f t="shared" si="4"/>
        <v>49.903225806451616</v>
      </c>
      <c r="AK32" t="s">
        <v>35</v>
      </c>
    </row>
    <row r="33" spans="1:39" x14ac:dyDescent="0.2">
      <c r="A33" s="48" t="s">
        <v>152</v>
      </c>
      <c r="B33" s="112">
        <f>[29]Janeiro!$G$5</f>
        <v>40</v>
      </c>
      <c r="C33" s="112">
        <f>[29]Janeiro!$G$6</f>
        <v>54</v>
      </c>
      <c r="D33" s="112">
        <f>[29]Janeiro!$G$7</f>
        <v>47</v>
      </c>
      <c r="E33" s="112">
        <f>[29]Janeiro!$G$8</f>
        <v>43</v>
      </c>
      <c r="F33" s="112">
        <f>[29]Janeiro!$G$9</f>
        <v>29</v>
      </c>
      <c r="G33" s="112">
        <f>[29]Janeiro!$G$10</f>
        <v>28</v>
      </c>
      <c r="H33" s="112">
        <f>[29]Janeiro!$G$11</f>
        <v>28</v>
      </c>
      <c r="I33" s="112">
        <f>[29]Janeiro!$G$12</f>
        <v>33</v>
      </c>
      <c r="J33" s="112">
        <f>[29]Janeiro!$G$13</f>
        <v>34</v>
      </c>
      <c r="K33" s="112">
        <f>[29]Janeiro!$G$14</f>
        <v>30</v>
      </c>
      <c r="L33" s="112">
        <f>[29]Janeiro!$G$15</f>
        <v>37</v>
      </c>
      <c r="M33" s="112">
        <f>[29]Janeiro!$G$16</f>
        <v>29</v>
      </c>
      <c r="N33" s="112">
        <f>[29]Janeiro!$G$17</f>
        <v>40</v>
      </c>
      <c r="O33" s="112">
        <f>[29]Janeiro!$G$18</f>
        <v>45</v>
      </c>
      <c r="P33" s="112">
        <f>[29]Janeiro!$G$19</f>
        <v>33</v>
      </c>
      <c r="Q33" s="110">
        <f>[29]Janeiro!$G$20</f>
        <v>33</v>
      </c>
      <c r="R33" s="110">
        <f>[29]Janeiro!$G$21</f>
        <v>48</v>
      </c>
      <c r="S33" s="110">
        <f>[29]Janeiro!$G$22</f>
        <v>65</v>
      </c>
      <c r="T33" s="110">
        <f>[29]Janeiro!$G$23</f>
        <v>47</v>
      </c>
      <c r="U33" s="110">
        <f>[29]Janeiro!$G$24</f>
        <v>55</v>
      </c>
      <c r="V33" s="110">
        <f>[29]Janeiro!$G$25</f>
        <v>42</v>
      </c>
      <c r="W33" s="110">
        <f>[29]Janeiro!$G$26</f>
        <v>42</v>
      </c>
      <c r="X33" s="110">
        <f>[29]Janeiro!$G$27</f>
        <v>47</v>
      </c>
      <c r="Y33" s="110">
        <f>[29]Janeiro!$G$28</f>
        <v>35</v>
      </c>
      <c r="Z33" s="110">
        <f>[29]Janeiro!$G$29</f>
        <v>36</v>
      </c>
      <c r="AA33" s="110">
        <f>[29]Janeiro!$G$30</f>
        <v>40</v>
      </c>
      <c r="AB33" s="110">
        <f>[29]Janeiro!$G$31</f>
        <v>46</v>
      </c>
      <c r="AC33" s="110">
        <f>[29]Janeiro!$G$32</f>
        <v>47</v>
      </c>
      <c r="AD33" s="110">
        <f>[29]Janeiro!$G$33</f>
        <v>54</v>
      </c>
      <c r="AE33" s="110">
        <f>[29]Janeiro!$G$34</f>
        <v>47</v>
      </c>
      <c r="AF33" s="110">
        <f>[29]Janeiro!$G$35</f>
        <v>47</v>
      </c>
      <c r="AG33" s="116">
        <f t="shared" si="3"/>
        <v>28</v>
      </c>
      <c r="AH33" s="115">
        <f t="shared" si="4"/>
        <v>41.322580645161288</v>
      </c>
    </row>
    <row r="34" spans="1:39" x14ac:dyDescent="0.2">
      <c r="A34" s="48" t="s">
        <v>123</v>
      </c>
      <c r="B34" s="112">
        <f>[30]Janeiro!$G$5</f>
        <v>37</v>
      </c>
      <c r="C34" s="112">
        <f>[30]Janeiro!$G$6</f>
        <v>50</v>
      </c>
      <c r="D34" s="112">
        <f>[30]Janeiro!$G$7</f>
        <v>43</v>
      </c>
      <c r="E34" s="112">
        <f>[30]Janeiro!$G$8</f>
        <v>38</v>
      </c>
      <c r="F34" s="112">
        <f>[30]Janeiro!$G$9</f>
        <v>26</v>
      </c>
      <c r="G34" s="112">
        <f>[30]Janeiro!$G$10</f>
        <v>23</v>
      </c>
      <c r="H34" s="112">
        <f>[30]Janeiro!$G$11</f>
        <v>24</v>
      </c>
      <c r="I34" s="112">
        <f>[30]Janeiro!$G$12</f>
        <v>24</v>
      </c>
      <c r="J34" s="112">
        <f>[30]Janeiro!$G$13</f>
        <v>27</v>
      </c>
      <c r="K34" s="112">
        <f>[30]Janeiro!$G$14</f>
        <v>31</v>
      </c>
      <c r="L34" s="112">
        <f>[30]Janeiro!$G$15</f>
        <v>36</v>
      </c>
      <c r="M34" s="112">
        <f>[30]Janeiro!$G$16</f>
        <v>29</v>
      </c>
      <c r="N34" s="112">
        <f>[30]Janeiro!$G$17</f>
        <v>35</v>
      </c>
      <c r="O34" s="112">
        <f>[30]Janeiro!$G$18</f>
        <v>29</v>
      </c>
      <c r="P34" s="112">
        <f>[30]Janeiro!$G$19</f>
        <v>30</v>
      </c>
      <c r="Q34" s="110">
        <f>[30]Janeiro!$G$20</f>
        <v>31</v>
      </c>
      <c r="R34" s="110">
        <f>[30]Janeiro!$G$21</f>
        <v>49</v>
      </c>
      <c r="S34" s="110">
        <f>[30]Janeiro!$G$22</f>
        <v>69</v>
      </c>
      <c r="T34" s="110">
        <f>[30]Janeiro!$G$23</f>
        <v>50</v>
      </c>
      <c r="U34" s="110">
        <f>[30]Janeiro!$G$24</f>
        <v>43</v>
      </c>
      <c r="V34" s="110">
        <f>[30]Janeiro!$G$25</f>
        <v>41</v>
      </c>
      <c r="W34" s="110">
        <f>[30]Janeiro!$G$26</f>
        <v>43</v>
      </c>
      <c r="X34" s="110">
        <f>[30]Janeiro!$G$27</f>
        <v>33</v>
      </c>
      <c r="Y34" s="110">
        <f>[30]Janeiro!$G$28</f>
        <v>41</v>
      </c>
      <c r="Z34" s="110">
        <f>[30]Janeiro!$G$29</f>
        <v>34</v>
      </c>
      <c r="AA34" s="110">
        <f>[30]Janeiro!$G$30</f>
        <v>41</v>
      </c>
      <c r="AB34" s="110">
        <f>[30]Janeiro!$G$31</f>
        <v>47</v>
      </c>
      <c r="AC34" s="110">
        <f>[30]Janeiro!$G$32</f>
        <v>49</v>
      </c>
      <c r="AD34" s="110">
        <f>[30]Janeiro!$G$33</f>
        <v>41</v>
      </c>
      <c r="AE34" s="110">
        <f>[30]Janeiro!$G$34</f>
        <v>37</v>
      </c>
      <c r="AF34" s="110">
        <f>[30]Janeiro!$G$35</f>
        <v>45</v>
      </c>
      <c r="AG34" s="116">
        <f t="shared" si="3"/>
        <v>23</v>
      </c>
      <c r="AH34" s="115">
        <f t="shared" si="4"/>
        <v>37.935483870967744</v>
      </c>
    </row>
    <row r="35" spans="1:39" x14ac:dyDescent="0.2">
      <c r="A35" s="48" t="s">
        <v>14</v>
      </c>
      <c r="B35" s="112">
        <f>[31]Janeiro!$G$5</f>
        <v>39</v>
      </c>
      <c r="C35" s="112">
        <f>[31]Janeiro!$G$6</f>
        <v>53</v>
      </c>
      <c r="D35" s="112">
        <f>[31]Janeiro!$G$7</f>
        <v>59</v>
      </c>
      <c r="E35" s="112">
        <f>[31]Janeiro!$G$8</f>
        <v>49</v>
      </c>
      <c r="F35" s="112">
        <f>[31]Janeiro!$G$9</f>
        <v>39</v>
      </c>
      <c r="G35" s="112">
        <f>[31]Janeiro!$G$10</f>
        <v>54</v>
      </c>
      <c r="H35" s="112">
        <f>[31]Janeiro!$G$11</f>
        <v>40</v>
      </c>
      <c r="I35" s="112">
        <f>[31]Janeiro!$G$12</f>
        <v>49</v>
      </c>
      <c r="J35" s="112">
        <f>[31]Janeiro!$G$13</f>
        <v>43</v>
      </c>
      <c r="K35" s="112">
        <f>[31]Janeiro!$G$14</f>
        <v>38</v>
      </c>
      <c r="L35" s="112">
        <f>[31]Janeiro!$G$15</f>
        <v>38</v>
      </c>
      <c r="M35" s="112">
        <f>[31]Janeiro!$G$16</f>
        <v>51</v>
      </c>
      <c r="N35" s="112">
        <f>[31]Janeiro!$G$17</f>
        <v>45</v>
      </c>
      <c r="O35" s="112">
        <f>[31]Janeiro!$G$18</f>
        <v>25</v>
      </c>
      <c r="P35" s="112">
        <f>[31]Janeiro!$G$19</f>
        <v>37</v>
      </c>
      <c r="Q35" s="110">
        <f>[31]Janeiro!$G$20</f>
        <v>56</v>
      </c>
      <c r="R35" s="110">
        <f>[31]Janeiro!$G$21</f>
        <v>49</v>
      </c>
      <c r="S35" s="110">
        <f>[31]Janeiro!$G$22</f>
        <v>45</v>
      </c>
      <c r="T35" s="110">
        <f>[31]Janeiro!$G$23</f>
        <v>37</v>
      </c>
      <c r="U35" s="110">
        <f>[31]Janeiro!$G$24</f>
        <v>33</v>
      </c>
      <c r="V35" s="110">
        <f>[31]Janeiro!$G$25</f>
        <v>35</v>
      </c>
      <c r="W35" s="110">
        <f>[31]Janeiro!$G$26</f>
        <v>35</v>
      </c>
      <c r="X35" s="110">
        <f>[31]Janeiro!$G$27</f>
        <v>31</v>
      </c>
      <c r="Y35" s="110">
        <f>[31]Janeiro!$G$28</f>
        <v>31</v>
      </c>
      <c r="Z35" s="110">
        <f>[31]Janeiro!$G$29</f>
        <v>37</v>
      </c>
      <c r="AA35" s="110">
        <f>[31]Janeiro!$G$30</f>
        <v>39</v>
      </c>
      <c r="AB35" s="110">
        <f>[31]Janeiro!$G$31</f>
        <v>59</v>
      </c>
      <c r="AC35" s="110">
        <f>[31]Janeiro!$G$32</f>
        <v>52</v>
      </c>
      <c r="AD35" s="110">
        <f>[31]Janeiro!$G$33</f>
        <v>40</v>
      </c>
      <c r="AE35" s="110">
        <f>[31]Janeiro!$G$34</f>
        <v>44</v>
      </c>
      <c r="AF35" s="110">
        <f>[31]Janeiro!$G$35</f>
        <v>68</v>
      </c>
      <c r="AG35" s="116">
        <f t="shared" si="3"/>
        <v>25</v>
      </c>
      <c r="AH35" s="115">
        <f t="shared" si="4"/>
        <v>43.548387096774192</v>
      </c>
    </row>
    <row r="36" spans="1:39" x14ac:dyDescent="0.2">
      <c r="A36" s="48" t="s">
        <v>153</v>
      </c>
      <c r="B36" s="112">
        <f>[32]Janeiro!$G$5</f>
        <v>51</v>
      </c>
      <c r="C36" s="112">
        <f>[32]Janeiro!$G$6</f>
        <v>72</v>
      </c>
      <c r="D36" s="112">
        <f>[32]Janeiro!$G$7</f>
        <v>70</v>
      </c>
      <c r="E36" s="112">
        <f>[32]Janeiro!$G$8</f>
        <v>72</v>
      </c>
      <c r="F36" s="112">
        <f>[32]Janeiro!$G$9</f>
        <v>53</v>
      </c>
      <c r="G36" s="112">
        <f>[32]Janeiro!$G$10</f>
        <v>74</v>
      </c>
      <c r="H36" s="112">
        <f>[32]Janeiro!$G$11</f>
        <v>74</v>
      </c>
      <c r="I36" s="112">
        <f>[32]Janeiro!$G$12</f>
        <v>92</v>
      </c>
      <c r="J36" s="112">
        <f>[32]Janeiro!$G$13</f>
        <v>54</v>
      </c>
      <c r="K36" s="112">
        <f>[32]Janeiro!$G$14</f>
        <v>52</v>
      </c>
      <c r="L36" s="112">
        <f>[32]Janeiro!$G$15</f>
        <v>70</v>
      </c>
      <c r="M36" s="112">
        <f>[32]Janeiro!$G$16</f>
        <v>52</v>
      </c>
      <c r="N36" s="112">
        <f>[32]Janeiro!$G$17</f>
        <v>66</v>
      </c>
      <c r="O36" s="112">
        <f>[32]Janeiro!$G$18</f>
        <v>59</v>
      </c>
      <c r="P36" s="112">
        <f>[32]Janeiro!$G$19</f>
        <v>49</v>
      </c>
      <c r="Q36" s="110">
        <f>[32]Janeiro!$G$20</f>
        <v>47</v>
      </c>
      <c r="R36" s="110">
        <f>[32]Janeiro!$G$21</f>
        <v>83</v>
      </c>
      <c r="S36" s="110">
        <f>[32]Janeiro!$G$22</f>
        <v>73</v>
      </c>
      <c r="T36" s="110">
        <f>[32]Janeiro!$G$23</f>
        <v>72</v>
      </c>
      <c r="U36" s="110">
        <f>[32]Janeiro!$G$24</f>
        <v>75</v>
      </c>
      <c r="V36" s="110">
        <f>[32]Janeiro!$G$25</f>
        <v>68</v>
      </c>
      <c r="W36" s="110">
        <f>[32]Janeiro!$G$26</f>
        <v>54</v>
      </c>
      <c r="X36" s="110">
        <f>[32]Janeiro!$G$27</f>
        <v>61</v>
      </c>
      <c r="Y36" s="110">
        <f>[32]Janeiro!$G$28</f>
        <v>41</v>
      </c>
      <c r="Z36" s="110">
        <f>[32]Janeiro!$G$29</f>
        <v>56</v>
      </c>
      <c r="AA36" s="110">
        <f>[32]Janeiro!$G$30</f>
        <v>49</v>
      </c>
      <c r="AB36" s="110">
        <f>[32]Janeiro!$G$31</f>
        <v>60</v>
      </c>
      <c r="AC36" s="110">
        <f>[32]Janeiro!$G$32</f>
        <v>49</v>
      </c>
      <c r="AD36" s="110">
        <f>[32]Janeiro!$G$33</f>
        <v>54</v>
      </c>
      <c r="AE36" s="110">
        <f>[32]Janeiro!$G$34</f>
        <v>59</v>
      </c>
      <c r="AF36" s="110">
        <f>[32]Janeiro!$G$35</f>
        <v>72</v>
      </c>
      <c r="AG36" s="116">
        <f t="shared" si="3"/>
        <v>41</v>
      </c>
      <c r="AH36" s="115">
        <f t="shared" si="4"/>
        <v>62.354838709677416</v>
      </c>
      <c r="AJ36" t="s">
        <v>35</v>
      </c>
      <c r="AK36" t="s">
        <v>35</v>
      </c>
    </row>
    <row r="37" spans="1:39" x14ac:dyDescent="0.2">
      <c r="A37" s="48" t="s">
        <v>15</v>
      </c>
      <c r="B37" s="112">
        <f>[33]Janeiro!$G$5</f>
        <v>28</v>
      </c>
      <c r="C37" s="112">
        <f>[33]Janeiro!$G$6</f>
        <v>40</v>
      </c>
      <c r="D37" s="112">
        <f>[33]Janeiro!$G$7</f>
        <v>41</v>
      </c>
      <c r="E37" s="112">
        <f>[33]Janeiro!$G$8</f>
        <v>28</v>
      </c>
      <c r="F37" s="112">
        <f>[33]Janeiro!$G$9</f>
        <v>17</v>
      </c>
      <c r="G37" s="112">
        <f>[33]Janeiro!$G$10</f>
        <v>15</v>
      </c>
      <c r="H37" s="112">
        <f>[33]Janeiro!$G$11</f>
        <v>14</v>
      </c>
      <c r="I37" s="112">
        <f>[33]Janeiro!$G$12</f>
        <v>21</v>
      </c>
      <c r="J37" s="112">
        <f>[33]Janeiro!$G$13</f>
        <v>19</v>
      </c>
      <c r="K37" s="112">
        <f>[33]Janeiro!$G$14</f>
        <v>18</v>
      </c>
      <c r="L37" s="112">
        <f>[33]Janeiro!$G$15</f>
        <v>22</v>
      </c>
      <c r="M37" s="112">
        <f>[33]Janeiro!$G$16</f>
        <v>22</v>
      </c>
      <c r="N37" s="112">
        <f>[33]Janeiro!$G$17</f>
        <v>20</v>
      </c>
      <c r="O37" s="112">
        <f>[33]Janeiro!$G$18</f>
        <v>29</v>
      </c>
      <c r="P37" s="112">
        <f>[33]Janeiro!$G$19</f>
        <v>50</v>
      </c>
      <c r="Q37" s="110">
        <f>[33]Janeiro!$G$20</f>
        <v>31</v>
      </c>
      <c r="R37" s="110">
        <f>[33]Janeiro!$G$21</f>
        <v>28</v>
      </c>
      <c r="S37" s="110">
        <f>[33]Janeiro!$G$22</f>
        <v>37</v>
      </c>
      <c r="T37" s="110">
        <f>[33]Janeiro!$G$23</f>
        <v>39</v>
      </c>
      <c r="U37" s="110">
        <f>[33]Janeiro!$G$24</f>
        <v>84</v>
      </c>
      <c r="V37" s="110">
        <f>[33]Janeiro!$G$25</f>
        <v>53</v>
      </c>
      <c r="W37" s="110">
        <f>[33]Janeiro!$G$26</f>
        <v>50</v>
      </c>
      <c r="X37" s="110">
        <f>[33]Janeiro!$G$27</f>
        <v>51</v>
      </c>
      <c r="Y37" s="110">
        <f>[33]Janeiro!$G$28</f>
        <v>34</v>
      </c>
      <c r="Z37" s="110">
        <f>[33]Janeiro!$G$29</f>
        <v>28</v>
      </c>
      <c r="AA37" s="110">
        <f>[33]Janeiro!$G$30</f>
        <v>46</v>
      </c>
      <c r="AB37" s="110">
        <f>[33]Janeiro!$G$31</f>
        <v>48</v>
      </c>
      <c r="AC37" s="110">
        <f>[33]Janeiro!$G$32</f>
        <v>49</v>
      </c>
      <c r="AD37" s="110">
        <f>[33]Janeiro!$G$33</f>
        <v>40</v>
      </c>
      <c r="AE37" s="110">
        <f>[33]Janeiro!$G$34</f>
        <v>42</v>
      </c>
      <c r="AF37" s="110">
        <f>[33]Janeiro!$G$35</f>
        <v>34</v>
      </c>
      <c r="AG37" s="116">
        <f t="shared" si="3"/>
        <v>14</v>
      </c>
      <c r="AH37" s="115">
        <f t="shared" si="4"/>
        <v>34.774193548387096</v>
      </c>
      <c r="AI37" s="12" t="s">
        <v>35</v>
      </c>
      <c r="AK37" t="s">
        <v>35</v>
      </c>
      <c r="AL37" t="s">
        <v>35</v>
      </c>
      <c r="AM37" t="s">
        <v>35</v>
      </c>
    </row>
    <row r="38" spans="1:39" x14ac:dyDescent="0.2">
      <c r="A38" s="48" t="s">
        <v>16</v>
      </c>
      <c r="B38" s="112">
        <f>[34]Janeiro!$G$5</f>
        <v>23</v>
      </c>
      <c r="C38" s="112">
        <f>[34]Janeiro!$G$6</f>
        <v>34</v>
      </c>
      <c r="D38" s="112">
        <f>[34]Janeiro!$G$7</f>
        <v>38</v>
      </c>
      <c r="E38" s="112">
        <f>[34]Janeiro!$G$8</f>
        <v>53</v>
      </c>
      <c r="F38" s="112">
        <f>[34]Janeiro!$G$9</f>
        <v>21</v>
      </c>
      <c r="G38" s="112">
        <f>[34]Janeiro!$G$10</f>
        <v>16</v>
      </c>
      <c r="H38" s="112">
        <f>[34]Janeiro!$G$11</f>
        <v>13</v>
      </c>
      <c r="I38" s="112">
        <f>[34]Janeiro!$G$12</f>
        <v>17</v>
      </c>
      <c r="J38" s="112">
        <f>[34]Janeiro!$G$13</f>
        <v>14</v>
      </c>
      <c r="K38" s="112">
        <f>[34]Janeiro!$G$14</f>
        <v>15</v>
      </c>
      <c r="L38" s="112">
        <f>[34]Janeiro!$G$15</f>
        <v>19</v>
      </c>
      <c r="M38" s="112">
        <f>[34]Janeiro!$G$16</f>
        <v>16</v>
      </c>
      <c r="N38" s="112">
        <f>[34]Janeiro!$G$17</f>
        <v>15</v>
      </c>
      <c r="O38" s="112">
        <f>[34]Janeiro!$G$18</f>
        <v>13</v>
      </c>
      <c r="P38" s="112">
        <f>[34]Janeiro!$G$19</f>
        <v>17</v>
      </c>
      <c r="Q38" s="112">
        <f>[34]Janeiro!$G$19</f>
        <v>17</v>
      </c>
      <c r="R38" s="112">
        <f>[34]Janeiro!$G$19</f>
        <v>17</v>
      </c>
      <c r="S38" s="112">
        <f>[34]Janeiro!$G$19</f>
        <v>17</v>
      </c>
      <c r="T38" s="112">
        <f>[34]Janeiro!$G$19</f>
        <v>17</v>
      </c>
      <c r="U38" s="112">
        <f>[34]Janeiro!$G$19</f>
        <v>17</v>
      </c>
      <c r="V38" s="112">
        <f>[34]Janeiro!$G$19</f>
        <v>17</v>
      </c>
      <c r="W38" s="112">
        <f>[34]Janeiro!$G$19</f>
        <v>17</v>
      </c>
      <c r="X38" s="110" t="s">
        <v>197</v>
      </c>
      <c r="Y38" s="110" t="s">
        <v>197</v>
      </c>
      <c r="Z38" s="110" t="s">
        <v>197</v>
      </c>
      <c r="AA38" s="110" t="s">
        <v>197</v>
      </c>
      <c r="AB38" s="110" t="s">
        <v>197</v>
      </c>
      <c r="AC38" s="110" t="s">
        <v>197</v>
      </c>
      <c r="AD38" s="110" t="s">
        <v>197</v>
      </c>
      <c r="AE38" s="110" t="s">
        <v>197</v>
      </c>
      <c r="AF38" s="110" t="s">
        <v>197</v>
      </c>
      <c r="AG38" s="116">
        <f t="shared" si="3"/>
        <v>13</v>
      </c>
      <c r="AH38" s="115">
        <f t="shared" si="4"/>
        <v>20.136363636363637</v>
      </c>
      <c r="AL38" t="s">
        <v>35</v>
      </c>
    </row>
    <row r="39" spans="1:39" x14ac:dyDescent="0.2">
      <c r="A39" s="48" t="s">
        <v>154</v>
      </c>
      <c r="B39" s="112">
        <f>[35]Janeiro!$G$5</f>
        <v>35</v>
      </c>
      <c r="C39" s="112">
        <f>[35]Janeiro!$G$6</f>
        <v>52</v>
      </c>
      <c r="D39" s="112">
        <f>[35]Janeiro!$G$7</f>
        <v>54</v>
      </c>
      <c r="E39" s="112">
        <f>[35]Janeiro!$G$8</f>
        <v>32</v>
      </c>
      <c r="F39" s="112">
        <f>[35]Janeiro!$G$9</f>
        <v>36</v>
      </c>
      <c r="G39" s="112">
        <f>[35]Janeiro!$G$10</f>
        <v>24</v>
      </c>
      <c r="H39" s="112">
        <f>[35]Janeiro!$G$11</f>
        <v>30</v>
      </c>
      <c r="I39" s="112">
        <f>[35]Janeiro!$G$12</f>
        <v>31</v>
      </c>
      <c r="J39" s="112">
        <f>[35]Janeiro!$G$13</f>
        <v>32</v>
      </c>
      <c r="K39" s="112">
        <f>[35]Janeiro!$G$14</f>
        <v>28</v>
      </c>
      <c r="L39" s="112">
        <f>[35]Janeiro!$G$15</f>
        <v>38</v>
      </c>
      <c r="M39" s="112">
        <f>[35]Janeiro!$G$16</f>
        <v>36</v>
      </c>
      <c r="N39" s="112">
        <f>[35]Janeiro!$G$17</f>
        <v>49</v>
      </c>
      <c r="O39" s="112">
        <f>[35]Janeiro!$G$18</f>
        <v>40</v>
      </c>
      <c r="P39" s="112">
        <f>[35]Janeiro!$G$19</f>
        <v>32</v>
      </c>
      <c r="Q39" s="110">
        <f>[35]Janeiro!$G$20</f>
        <v>35</v>
      </c>
      <c r="R39" s="110">
        <f>[35]Janeiro!$G$21</f>
        <v>49</v>
      </c>
      <c r="S39" s="110">
        <f>[35]Janeiro!$G$22</f>
        <v>77</v>
      </c>
      <c r="T39" s="110">
        <f>[35]Janeiro!$G$23</f>
        <v>52</v>
      </c>
      <c r="U39" s="110">
        <f>[35]Janeiro!$G$24</f>
        <v>52</v>
      </c>
      <c r="V39" s="110">
        <f>[35]Janeiro!$G$25</f>
        <v>43</v>
      </c>
      <c r="W39" s="110">
        <f>[35]Janeiro!$G$26</f>
        <v>41</v>
      </c>
      <c r="X39" s="110">
        <f>[35]Janeiro!$G$27</f>
        <v>42</v>
      </c>
      <c r="Y39" s="110">
        <f>[35]Janeiro!$G$28</f>
        <v>31</v>
      </c>
      <c r="Z39" s="110">
        <f>[35]Janeiro!$G$29</f>
        <v>34</v>
      </c>
      <c r="AA39" s="110">
        <f>[35]Janeiro!$G$30</f>
        <v>34</v>
      </c>
      <c r="AB39" s="110">
        <f>[35]Janeiro!$G$31</f>
        <v>45</v>
      </c>
      <c r="AC39" s="110">
        <f>[35]Janeiro!$G$32</f>
        <v>52</v>
      </c>
      <c r="AD39" s="110">
        <f>[35]Janeiro!$G$33</f>
        <v>50</v>
      </c>
      <c r="AE39" s="110">
        <f>[35]Janeiro!$G$34</f>
        <v>39</v>
      </c>
      <c r="AF39" s="110">
        <f>[35]Janeiro!$G$35</f>
        <v>52</v>
      </c>
      <c r="AG39" s="116">
        <f t="shared" si="3"/>
        <v>24</v>
      </c>
      <c r="AH39" s="115">
        <f t="shared" si="4"/>
        <v>41.193548387096776</v>
      </c>
      <c r="AJ39" t="s">
        <v>35</v>
      </c>
      <c r="AL39" t="s">
        <v>35</v>
      </c>
    </row>
    <row r="40" spans="1:39" x14ac:dyDescent="0.2">
      <c r="A40" s="48" t="s">
        <v>17</v>
      </c>
      <c r="B40" s="112">
        <f>[36]Janeiro!$G$5</f>
        <v>33</v>
      </c>
      <c r="C40" s="112">
        <f>[36]Janeiro!$G$6</f>
        <v>58</v>
      </c>
      <c r="D40" s="112">
        <f>[36]Janeiro!$G$7</f>
        <v>47</v>
      </c>
      <c r="E40" s="112">
        <f>[36]Janeiro!$G$8</f>
        <v>38</v>
      </c>
      <c r="F40" s="112">
        <f>[36]Janeiro!$G$9</f>
        <v>31</v>
      </c>
      <c r="G40" s="112">
        <f>[36]Janeiro!$G$10</f>
        <v>27</v>
      </c>
      <c r="H40" s="112">
        <f>[36]Janeiro!$G$11</f>
        <v>27</v>
      </c>
      <c r="I40" s="112">
        <f>[36]Janeiro!$G$12</f>
        <v>26</v>
      </c>
      <c r="J40" s="112">
        <f>[36]Janeiro!$G$13</f>
        <v>31</v>
      </c>
      <c r="K40" s="112">
        <f>[36]Janeiro!$G$14</f>
        <v>31</v>
      </c>
      <c r="L40" s="112">
        <f>[36]Janeiro!$G$15</f>
        <v>31</v>
      </c>
      <c r="M40" s="112">
        <f>[36]Janeiro!$G$16</f>
        <v>26</v>
      </c>
      <c r="N40" s="112">
        <f>[36]Janeiro!$G$17</f>
        <v>42</v>
      </c>
      <c r="O40" s="112">
        <f>[36]Janeiro!$G$18</f>
        <v>41</v>
      </c>
      <c r="P40" s="112">
        <f>[36]Janeiro!$G$19</f>
        <v>35</v>
      </c>
      <c r="Q40" s="110">
        <f>[36]Janeiro!$G$20</f>
        <v>32</v>
      </c>
      <c r="R40" s="110">
        <f>[36]Janeiro!$G$21</f>
        <v>37</v>
      </c>
      <c r="S40" s="110">
        <f>[36]Janeiro!$G$22</f>
        <v>61</v>
      </c>
      <c r="T40" s="110">
        <f>[36]Janeiro!$G$23</f>
        <v>45</v>
      </c>
      <c r="U40" s="110">
        <f>[36]Janeiro!$G$24</f>
        <v>47</v>
      </c>
      <c r="V40" s="110">
        <f>[36]Janeiro!$G$25</f>
        <v>43</v>
      </c>
      <c r="W40" s="110">
        <f>[36]Janeiro!$G$26</f>
        <v>45</v>
      </c>
      <c r="X40" s="110">
        <f>[36]Janeiro!$G$27</f>
        <v>39</v>
      </c>
      <c r="Y40" s="110">
        <f>[36]Janeiro!$G$28</f>
        <v>35</v>
      </c>
      <c r="Z40" s="110">
        <f>[36]Janeiro!$G$29</f>
        <v>30</v>
      </c>
      <c r="AA40" s="110">
        <f>[36]Janeiro!$G$30</f>
        <v>44</v>
      </c>
      <c r="AB40" s="110">
        <f>[36]Janeiro!$G$31</f>
        <v>52</v>
      </c>
      <c r="AC40" s="110">
        <f>[36]Janeiro!$G$32</f>
        <v>52</v>
      </c>
      <c r="AD40" s="110">
        <f>[36]Janeiro!$G$33</f>
        <v>59</v>
      </c>
      <c r="AE40" s="110">
        <f>[36]Janeiro!$G$34</f>
        <v>47</v>
      </c>
      <c r="AF40" s="110">
        <f>[36]Janeiro!$G$35</f>
        <v>51</v>
      </c>
      <c r="AG40" s="116">
        <f t="shared" si="3"/>
        <v>26</v>
      </c>
      <c r="AH40" s="115">
        <f t="shared" si="4"/>
        <v>40.096774193548384</v>
      </c>
    </row>
    <row r="41" spans="1:39" x14ac:dyDescent="0.2">
      <c r="A41" s="48" t="s">
        <v>136</v>
      </c>
      <c r="B41" s="112">
        <f>[37]Janeiro!$G$5</f>
        <v>37</v>
      </c>
      <c r="C41" s="112">
        <f>[37]Janeiro!$G$6</f>
        <v>50</v>
      </c>
      <c r="D41" s="112">
        <f>[37]Janeiro!$G$7</f>
        <v>45</v>
      </c>
      <c r="E41" s="112">
        <f>[37]Janeiro!$G$8</f>
        <v>33</v>
      </c>
      <c r="F41" s="112">
        <f>[37]Janeiro!$G$9</f>
        <v>29</v>
      </c>
      <c r="G41" s="112">
        <f>[37]Janeiro!$G$10</f>
        <v>27</v>
      </c>
      <c r="H41" s="112">
        <f>[37]Janeiro!$G$11</f>
        <v>27</v>
      </c>
      <c r="I41" s="112">
        <f>[37]Janeiro!$G$12</f>
        <v>30</v>
      </c>
      <c r="J41" s="112">
        <f>[37]Janeiro!$G$13</f>
        <v>24</v>
      </c>
      <c r="K41" s="112">
        <f>[37]Janeiro!$G$14</f>
        <v>35</v>
      </c>
      <c r="L41" s="112">
        <f>[37]Janeiro!$G$15</f>
        <v>35</v>
      </c>
      <c r="M41" s="112">
        <f>[37]Janeiro!$G$16</f>
        <v>43</v>
      </c>
      <c r="N41" s="112">
        <f>[37]Janeiro!$G$17</f>
        <v>47</v>
      </c>
      <c r="O41" s="112">
        <f>[37]Janeiro!$G$18</f>
        <v>31</v>
      </c>
      <c r="P41" s="112">
        <f>[37]Janeiro!$G$19</f>
        <v>32</v>
      </c>
      <c r="Q41" s="110">
        <f>[37]Janeiro!$G$20</f>
        <v>46</v>
      </c>
      <c r="R41" s="110">
        <f>[37]Janeiro!$G$21</f>
        <v>50</v>
      </c>
      <c r="S41" s="110">
        <f>[37]Janeiro!$G$22</f>
        <v>57</v>
      </c>
      <c r="T41" s="110">
        <f>[37]Janeiro!$G$23</f>
        <v>58</v>
      </c>
      <c r="U41" s="110">
        <f>[37]Janeiro!$G$24</f>
        <v>47</v>
      </c>
      <c r="V41" s="110">
        <f>[37]Janeiro!$G$25</f>
        <v>46</v>
      </c>
      <c r="W41" s="110">
        <f>[37]Janeiro!$G$26</f>
        <v>45</v>
      </c>
      <c r="X41" s="110">
        <f>[37]Janeiro!$G$27</f>
        <v>44</v>
      </c>
      <c r="Y41" s="110">
        <f>[37]Janeiro!$G$28</f>
        <v>45</v>
      </c>
      <c r="Z41" s="110">
        <f>[37]Janeiro!$G$29</f>
        <v>38</v>
      </c>
      <c r="AA41" s="110">
        <f>[37]Janeiro!$G$30</f>
        <v>43</v>
      </c>
      <c r="AB41" s="110">
        <f>[37]Janeiro!$G$31</f>
        <v>54</v>
      </c>
      <c r="AC41" s="110">
        <f>[37]Janeiro!$G$32</f>
        <v>47</v>
      </c>
      <c r="AD41" s="110">
        <f>[37]Janeiro!$G$33</f>
        <v>46</v>
      </c>
      <c r="AE41" s="110">
        <f>[37]Janeiro!$G$34</f>
        <v>42</v>
      </c>
      <c r="AF41" s="110">
        <f>[37]Janeiro!$G$35</f>
        <v>57</v>
      </c>
      <c r="AG41" s="116">
        <f t="shared" si="3"/>
        <v>24</v>
      </c>
      <c r="AH41" s="115">
        <f t="shared" si="4"/>
        <v>41.612903225806448</v>
      </c>
      <c r="AJ41" t="s">
        <v>35</v>
      </c>
      <c r="AL41" t="s">
        <v>35</v>
      </c>
      <c r="AM41" t="s">
        <v>35</v>
      </c>
    </row>
    <row r="42" spans="1:39" x14ac:dyDescent="0.2">
      <c r="A42" s="48" t="s">
        <v>18</v>
      </c>
      <c r="B42" s="112">
        <f>[38]Janeiro!$G$5</f>
        <v>49</v>
      </c>
      <c r="C42" s="112">
        <f>[38]Janeiro!$G$6</f>
        <v>62</v>
      </c>
      <c r="D42" s="112">
        <f>[38]Janeiro!$G$7</f>
        <v>58</v>
      </c>
      <c r="E42" s="112">
        <f>[38]Janeiro!$G$8</f>
        <v>65</v>
      </c>
      <c r="F42" s="112">
        <f>[38]Janeiro!$G$9</f>
        <v>48</v>
      </c>
      <c r="G42" s="112">
        <f>[38]Janeiro!$G$10</f>
        <v>52</v>
      </c>
      <c r="H42" s="112">
        <f>[38]Janeiro!$G$11</f>
        <v>55</v>
      </c>
      <c r="I42" s="112">
        <f>[38]Janeiro!$G$12</f>
        <v>55</v>
      </c>
      <c r="J42" s="112">
        <f>[38]Janeiro!$G$13</f>
        <v>46</v>
      </c>
      <c r="K42" s="112">
        <f>[38]Janeiro!$G$14</f>
        <v>43</v>
      </c>
      <c r="L42" s="112">
        <f>[38]Janeiro!$G$15</f>
        <v>55</v>
      </c>
      <c r="M42" s="112">
        <f>[38]Janeiro!$G$16</f>
        <v>54</v>
      </c>
      <c r="N42" s="112">
        <f>[38]Janeiro!$G$17</f>
        <v>59</v>
      </c>
      <c r="O42" s="112">
        <f>[38]Janeiro!$G$18</f>
        <v>45</v>
      </c>
      <c r="P42" s="112">
        <f>[38]Janeiro!$G$19</f>
        <v>41</v>
      </c>
      <c r="Q42" s="110">
        <f>[38]Janeiro!$G$20</f>
        <v>35</v>
      </c>
      <c r="R42" s="110">
        <f>[38]Janeiro!$G$21</f>
        <v>66</v>
      </c>
      <c r="S42" s="110">
        <f>[38]Janeiro!$G$22</f>
        <v>79</v>
      </c>
      <c r="T42" s="110">
        <f>[38]Janeiro!$G$23</f>
        <v>61</v>
      </c>
      <c r="U42" s="110">
        <f>[38]Janeiro!$G$24</f>
        <v>62</v>
      </c>
      <c r="V42" s="110">
        <f>[38]Janeiro!$G$25</f>
        <v>58</v>
      </c>
      <c r="W42" s="110">
        <f>[38]Janeiro!$G$26</f>
        <v>51</v>
      </c>
      <c r="X42" s="110">
        <f>[38]Janeiro!$G$27</f>
        <v>64</v>
      </c>
      <c r="Y42" s="110">
        <f>[38]Janeiro!$G$28</f>
        <v>29</v>
      </c>
      <c r="Z42" s="110">
        <f>[38]Janeiro!$G$29</f>
        <v>39</v>
      </c>
      <c r="AA42" s="110">
        <f>[38]Janeiro!$G$30</f>
        <v>42</v>
      </c>
      <c r="AB42" s="110">
        <f>[38]Janeiro!$G$31</f>
        <v>56</v>
      </c>
      <c r="AC42" s="110">
        <f>[38]Janeiro!$G$32</f>
        <v>54</v>
      </c>
      <c r="AD42" s="110">
        <f>[38]Janeiro!$G$33</f>
        <v>49</v>
      </c>
      <c r="AE42" s="110">
        <f>[38]Janeiro!$G$34</f>
        <v>59</v>
      </c>
      <c r="AF42" s="110">
        <f>[38]Janeiro!$G$35</f>
        <v>63</v>
      </c>
      <c r="AG42" s="116">
        <f t="shared" ref="AG42" si="5">MIN(B42:AF42)</f>
        <v>29</v>
      </c>
      <c r="AH42" s="115">
        <f t="shared" ref="AH42" si="6">AVERAGE(B42:AF42)</f>
        <v>53.354838709677416</v>
      </c>
    </row>
    <row r="43" spans="1:39" x14ac:dyDescent="0.2">
      <c r="A43" s="48" t="s">
        <v>19</v>
      </c>
      <c r="B43" s="112">
        <f>[39]Janeiro!$G$5</f>
        <v>33</v>
      </c>
      <c r="C43" s="112">
        <f>[39]Janeiro!$G$6</f>
        <v>58</v>
      </c>
      <c r="D43" s="112">
        <f>[39]Janeiro!$G$7</f>
        <v>43</v>
      </c>
      <c r="E43" s="112">
        <f>[39]Janeiro!$G$8</f>
        <v>30</v>
      </c>
      <c r="F43" s="112">
        <f>[39]Janeiro!$G$9</f>
        <v>25</v>
      </c>
      <c r="G43" s="112">
        <f>[39]Janeiro!$G$10</f>
        <v>20</v>
      </c>
      <c r="H43" s="112">
        <f>[39]Janeiro!$G$11</f>
        <v>21</v>
      </c>
      <c r="I43" s="112">
        <f>[39]Janeiro!$G$12</f>
        <v>18</v>
      </c>
      <c r="J43" s="112">
        <f>[39]Janeiro!$G$13</f>
        <v>23</v>
      </c>
      <c r="K43" s="112">
        <f>[39]Janeiro!$G$14</f>
        <v>33</v>
      </c>
      <c r="L43" s="112">
        <f>[39]Janeiro!$G$15</f>
        <v>29</v>
      </c>
      <c r="M43" s="112">
        <f>[39]Janeiro!$G$16</f>
        <v>24</v>
      </c>
      <c r="N43" s="112">
        <f>[39]Janeiro!$G$17</f>
        <v>30</v>
      </c>
      <c r="O43" s="112">
        <f>[39]Janeiro!$G$18</f>
        <v>36</v>
      </c>
      <c r="P43" s="112">
        <f>[39]Janeiro!$G$19</f>
        <v>32</v>
      </c>
      <c r="Q43" s="110">
        <f>[39]Janeiro!$G$20</f>
        <v>31</v>
      </c>
      <c r="R43" s="110">
        <f>[39]Janeiro!$G$21</f>
        <v>28</v>
      </c>
      <c r="S43" s="110">
        <f>[39]Janeiro!$G$22</f>
        <v>38</v>
      </c>
      <c r="T43" s="110">
        <f>[39]Janeiro!$G$23</f>
        <v>38</v>
      </c>
      <c r="U43" s="110">
        <f>[39]Janeiro!$G$24</f>
        <v>61</v>
      </c>
      <c r="V43" s="110">
        <f>[39]Janeiro!$G$25</f>
        <v>41</v>
      </c>
      <c r="W43" s="110">
        <f>[39]Janeiro!$G$26</f>
        <v>44</v>
      </c>
      <c r="X43" s="110">
        <f>[39]Janeiro!$G$27</f>
        <v>42</v>
      </c>
      <c r="Y43" s="110">
        <f>[39]Janeiro!$G$28</f>
        <v>39</v>
      </c>
      <c r="Z43" s="110">
        <f>[39]Janeiro!$G$29</f>
        <v>34</v>
      </c>
      <c r="AA43" s="110">
        <f>[39]Janeiro!$G$30</f>
        <v>43</v>
      </c>
      <c r="AB43" s="110">
        <f>[39]Janeiro!$G$31</f>
        <v>62</v>
      </c>
      <c r="AC43" s="110">
        <f>[39]Janeiro!$G$32</f>
        <v>57</v>
      </c>
      <c r="AD43" s="110">
        <f>[39]Janeiro!$G$33</f>
        <v>59</v>
      </c>
      <c r="AE43" s="110">
        <f>[39]Janeiro!$G$34</f>
        <v>48</v>
      </c>
      <c r="AF43" s="110">
        <f>[39]Janeiro!$G$35</f>
        <v>38</v>
      </c>
      <c r="AG43" s="116">
        <f t="shared" si="3"/>
        <v>18</v>
      </c>
      <c r="AH43" s="115">
        <f t="shared" si="4"/>
        <v>37.354838709677416</v>
      </c>
      <c r="AI43" s="12" t="s">
        <v>35</v>
      </c>
      <c r="AJ43" t="s">
        <v>35</v>
      </c>
      <c r="AK43" t="s">
        <v>35</v>
      </c>
      <c r="AL43" t="s">
        <v>35</v>
      </c>
    </row>
    <row r="44" spans="1:39" x14ac:dyDescent="0.2">
      <c r="A44" s="48" t="s">
        <v>23</v>
      </c>
      <c r="B44" s="112">
        <f>[40]Janeiro!$G$5</f>
        <v>37</v>
      </c>
      <c r="C44" s="112">
        <f>[40]Janeiro!$G$6</f>
        <v>57</v>
      </c>
      <c r="D44" s="112">
        <f>[40]Janeiro!$G$7</f>
        <v>51</v>
      </c>
      <c r="E44" s="112">
        <f>[40]Janeiro!$G$8</f>
        <v>44</v>
      </c>
      <c r="F44" s="112">
        <f>[40]Janeiro!$G$9</f>
        <v>34</v>
      </c>
      <c r="G44" s="112">
        <f>[40]Janeiro!$G$10</f>
        <v>30</v>
      </c>
      <c r="H44" s="112">
        <f>[40]Janeiro!$G$11</f>
        <v>30</v>
      </c>
      <c r="I44" s="112">
        <f>[40]Janeiro!$G$12</f>
        <v>25</v>
      </c>
      <c r="J44" s="112">
        <f>[40]Janeiro!$G$13</f>
        <v>37</v>
      </c>
      <c r="K44" s="112">
        <f>[40]Janeiro!$G$14</f>
        <v>23</v>
      </c>
      <c r="L44" s="112">
        <f>[40]Janeiro!$G$15</f>
        <v>38</v>
      </c>
      <c r="M44" s="112">
        <f>[40]Janeiro!$G$16</f>
        <v>29</v>
      </c>
      <c r="N44" s="112">
        <f>[40]Janeiro!$G$17</f>
        <v>35</v>
      </c>
      <c r="O44" s="112">
        <f>[40]Janeiro!$G$18</f>
        <v>37</v>
      </c>
      <c r="P44" s="112">
        <f>[40]Janeiro!$G$19</f>
        <v>33</v>
      </c>
      <c r="Q44" s="110">
        <f>[40]Janeiro!$G$20</f>
        <v>29</v>
      </c>
      <c r="R44" s="110">
        <f>[40]Janeiro!$G$21</f>
        <v>29</v>
      </c>
      <c r="S44" s="110" t="str">
        <f>[40]Janeiro!$G$22</f>
        <v>*</v>
      </c>
      <c r="T44" s="110">
        <f>[40]Janeiro!$G$23</f>
        <v>46</v>
      </c>
      <c r="U44" s="110">
        <f>[40]Janeiro!$G$24</f>
        <v>48</v>
      </c>
      <c r="V44" s="110">
        <f>[40]Janeiro!$G$25</f>
        <v>47</v>
      </c>
      <c r="W44" s="110">
        <f>[40]Janeiro!$G$26</f>
        <v>46</v>
      </c>
      <c r="X44" s="110">
        <f>[40]Janeiro!$G$27</f>
        <v>47</v>
      </c>
      <c r="Y44" s="110">
        <f>[40]Janeiro!$G$28</f>
        <v>37</v>
      </c>
      <c r="Z44" s="110">
        <f>[40]Janeiro!$G$29</f>
        <v>34</v>
      </c>
      <c r="AA44" s="110">
        <f>[40]Janeiro!$G$30</f>
        <v>33</v>
      </c>
      <c r="AB44" s="110">
        <f>[40]Janeiro!$G$31</f>
        <v>42</v>
      </c>
      <c r="AC44" s="110">
        <f>[40]Janeiro!$G$32</f>
        <v>48</v>
      </c>
      <c r="AD44" s="110" t="str">
        <f>[40]Janeiro!$G$33</f>
        <v>*</v>
      </c>
      <c r="AE44" s="110">
        <f>[40]Janeiro!$G$34</f>
        <v>48</v>
      </c>
      <c r="AF44" s="110">
        <f>[40]Janeiro!$G$35</f>
        <v>43</v>
      </c>
      <c r="AG44" s="116">
        <f t="shared" si="3"/>
        <v>23</v>
      </c>
      <c r="AH44" s="115">
        <f t="shared" si="4"/>
        <v>38.517241379310342</v>
      </c>
      <c r="AL44" t="s">
        <v>35</v>
      </c>
    </row>
    <row r="45" spans="1:39" x14ac:dyDescent="0.2">
      <c r="A45" s="48" t="s">
        <v>34</v>
      </c>
      <c r="B45" s="112">
        <f>[41]Janeiro!$G$5</f>
        <v>41</v>
      </c>
      <c r="C45" s="112">
        <f>[41]Janeiro!$G$6</f>
        <v>52</v>
      </c>
      <c r="D45" s="112">
        <f>[41]Janeiro!$G$7</f>
        <v>54</v>
      </c>
      <c r="E45" s="112">
        <f>[41]Janeiro!$G$8</f>
        <v>63</v>
      </c>
      <c r="F45" s="112">
        <f>[41]Janeiro!$G$9</f>
        <v>52</v>
      </c>
      <c r="G45" s="112">
        <f>[41]Janeiro!$G$10</f>
        <v>56</v>
      </c>
      <c r="H45" s="112">
        <f>[41]Janeiro!$G$11</f>
        <v>60</v>
      </c>
      <c r="I45" s="112">
        <f>[41]Janeiro!$G$12</f>
        <v>74</v>
      </c>
      <c r="J45" s="112">
        <f>[41]Janeiro!$G$13</f>
        <v>55</v>
      </c>
      <c r="K45" s="112">
        <f>[41]Janeiro!$G$14</f>
        <v>52</v>
      </c>
      <c r="L45" s="112">
        <f>[41]Janeiro!$G$15</f>
        <v>54</v>
      </c>
      <c r="M45" s="112">
        <f>[41]Janeiro!$G$16</f>
        <v>49</v>
      </c>
      <c r="N45" s="112">
        <f>[41]Janeiro!$G$17</f>
        <v>55</v>
      </c>
      <c r="O45" s="112">
        <f>[41]Janeiro!$G$18</f>
        <v>61</v>
      </c>
      <c r="P45" s="112">
        <f>[41]Janeiro!$G$19</f>
        <v>42</v>
      </c>
      <c r="Q45" s="110">
        <f>[41]Janeiro!$G$20</f>
        <v>48</v>
      </c>
      <c r="R45" s="110">
        <f>[41]Janeiro!$G$21</f>
        <v>70</v>
      </c>
      <c r="S45" s="110">
        <f>[41]Janeiro!$G$22</f>
        <v>64</v>
      </c>
      <c r="T45" s="110">
        <f>[41]Janeiro!$G$23</f>
        <v>57</v>
      </c>
      <c r="U45" s="110">
        <f>[41]Janeiro!$G$24</f>
        <v>54</v>
      </c>
      <c r="V45" s="110">
        <f>[41]Janeiro!$G$25</f>
        <v>63</v>
      </c>
      <c r="W45" s="110">
        <f>[41]Janeiro!$G$26</f>
        <v>41</v>
      </c>
      <c r="X45" s="110">
        <f>[41]Janeiro!$G$27</f>
        <v>58</v>
      </c>
      <c r="Y45" s="110">
        <f>[41]Janeiro!$G$28</f>
        <v>34</v>
      </c>
      <c r="Z45" s="110">
        <f>[41]Janeiro!$G$29</f>
        <v>48</v>
      </c>
      <c r="AA45" s="110">
        <f>[41]Janeiro!$G$30</f>
        <v>41</v>
      </c>
      <c r="AB45" s="110">
        <f>[41]Janeiro!$G$31</f>
        <v>47</v>
      </c>
      <c r="AC45" s="110">
        <f>[41]Janeiro!$G$32</f>
        <v>51</v>
      </c>
      <c r="AD45" s="110">
        <f>[41]Janeiro!$G$33</f>
        <v>46</v>
      </c>
      <c r="AE45" s="110">
        <f>[41]Janeiro!$G$34</f>
        <v>59</v>
      </c>
      <c r="AF45" s="110">
        <f>[41]Janeiro!$G$35</f>
        <v>60</v>
      </c>
      <c r="AG45" s="116">
        <f t="shared" si="3"/>
        <v>34</v>
      </c>
      <c r="AH45" s="115">
        <f t="shared" si="4"/>
        <v>53.58064516129032</v>
      </c>
      <c r="AI45" s="12" t="s">
        <v>35</v>
      </c>
      <c r="AJ45" t="s">
        <v>35</v>
      </c>
      <c r="AK45" t="s">
        <v>35</v>
      </c>
    </row>
    <row r="46" spans="1:39" x14ac:dyDescent="0.2">
      <c r="A46" s="48" t="s">
        <v>20</v>
      </c>
      <c r="B46" s="112">
        <f>[42]Janeiro!$G$5</f>
        <v>45</v>
      </c>
      <c r="C46" s="112">
        <f>[42]Janeiro!$G$6</f>
        <v>42</v>
      </c>
      <c r="D46" s="112">
        <f>[42]Janeiro!$G$7</f>
        <v>44</v>
      </c>
      <c r="E46" s="112">
        <f>[42]Janeiro!$G$8</f>
        <v>33</v>
      </c>
      <c r="F46" s="112">
        <f>[42]Janeiro!$G$9</f>
        <v>30</v>
      </c>
      <c r="G46" s="112">
        <f>[42]Janeiro!$G$10</f>
        <v>22</v>
      </c>
      <c r="H46" s="112">
        <f>[42]Janeiro!$G$11</f>
        <v>26</v>
      </c>
      <c r="I46" s="112">
        <f>[42]Janeiro!$G$12</f>
        <v>22</v>
      </c>
      <c r="J46" s="112">
        <f>[42]Janeiro!$G$13</f>
        <v>30</v>
      </c>
      <c r="K46" s="112">
        <f>[42]Janeiro!$G$14</f>
        <v>27</v>
      </c>
      <c r="L46" s="112">
        <f>[42]Janeiro!$G$15</f>
        <v>30</v>
      </c>
      <c r="M46" s="112">
        <f>[42]Janeiro!$G$16</f>
        <v>48</v>
      </c>
      <c r="N46" s="112">
        <f>[42]Janeiro!$G$17</f>
        <v>39</v>
      </c>
      <c r="O46" s="112">
        <f>[42]Janeiro!$G$18</f>
        <v>26</v>
      </c>
      <c r="P46" s="112">
        <f>[42]Janeiro!$G$19</f>
        <v>29</v>
      </c>
      <c r="Q46" s="110">
        <f>[42]Janeiro!$G$20</f>
        <v>40</v>
      </c>
      <c r="R46" s="110">
        <f>[42]Janeiro!$G$21</f>
        <v>53</v>
      </c>
      <c r="S46" s="110">
        <f>[42]Janeiro!$G$22</f>
        <v>52</v>
      </c>
      <c r="T46" s="110">
        <f>[42]Janeiro!$G$23</f>
        <v>40</v>
      </c>
      <c r="U46" s="110">
        <f>[42]Janeiro!$G$24</f>
        <v>36</v>
      </c>
      <c r="V46" s="110">
        <f>[42]Janeiro!$G$25</f>
        <v>30</v>
      </c>
      <c r="W46" s="110">
        <f>[42]Janeiro!$G$26</f>
        <v>33</v>
      </c>
      <c r="X46" s="110">
        <f>[42]Janeiro!$G$27</f>
        <v>31</v>
      </c>
      <c r="Y46" s="110">
        <f>[42]Janeiro!$G$28</f>
        <v>30</v>
      </c>
      <c r="Z46" s="110">
        <f>[42]Janeiro!$G$29</f>
        <v>27</v>
      </c>
      <c r="AA46" s="110">
        <f>[42]Janeiro!$G$30</f>
        <v>32</v>
      </c>
      <c r="AB46" s="110">
        <f>[42]Janeiro!$G$31</f>
        <v>47</v>
      </c>
      <c r="AC46" s="110">
        <f>[42]Janeiro!$G$32</f>
        <v>42</v>
      </c>
      <c r="AD46" s="110">
        <f>[42]Janeiro!$G$33</f>
        <v>39</v>
      </c>
      <c r="AE46" s="110">
        <f>[42]Janeiro!$G$34</f>
        <v>40</v>
      </c>
      <c r="AF46" s="110">
        <v>35</v>
      </c>
      <c r="AG46" s="116">
        <f t="shared" si="3"/>
        <v>22</v>
      </c>
      <c r="AH46" s="115">
        <f t="shared" si="4"/>
        <v>35.483870967741936</v>
      </c>
      <c r="AJ46" t="s">
        <v>35</v>
      </c>
    </row>
    <row r="47" spans="1:39" s="5" customFormat="1" ht="17.100000000000001" customHeight="1" x14ac:dyDescent="0.2">
      <c r="A47" s="81" t="s">
        <v>199</v>
      </c>
      <c r="B47" s="113">
        <f t="shared" ref="B47:AE47" si="7">MIN(B5:B46)</f>
        <v>19</v>
      </c>
      <c r="C47" s="113">
        <f t="shared" si="7"/>
        <v>34</v>
      </c>
      <c r="D47" s="113">
        <f t="shared" si="7"/>
        <v>33</v>
      </c>
      <c r="E47" s="113">
        <f t="shared" si="7"/>
        <v>21</v>
      </c>
      <c r="F47" s="113">
        <f t="shared" si="7"/>
        <v>12</v>
      </c>
      <c r="G47" s="113">
        <f t="shared" si="7"/>
        <v>13</v>
      </c>
      <c r="H47" s="113">
        <f t="shared" si="7"/>
        <v>13</v>
      </c>
      <c r="I47" s="113">
        <f t="shared" si="7"/>
        <v>14</v>
      </c>
      <c r="J47" s="113">
        <f t="shared" si="7"/>
        <v>14</v>
      </c>
      <c r="K47" s="113">
        <f t="shared" si="7"/>
        <v>15</v>
      </c>
      <c r="L47" s="113">
        <f t="shared" si="7"/>
        <v>19</v>
      </c>
      <c r="M47" s="113">
        <f t="shared" si="7"/>
        <v>14</v>
      </c>
      <c r="N47" s="113">
        <f t="shared" si="7"/>
        <v>15</v>
      </c>
      <c r="O47" s="113">
        <f t="shared" si="7"/>
        <v>13</v>
      </c>
      <c r="P47" s="113">
        <f t="shared" si="7"/>
        <v>17</v>
      </c>
      <c r="Q47" s="113">
        <f t="shared" si="7"/>
        <v>17</v>
      </c>
      <c r="R47" s="113">
        <f t="shared" si="7"/>
        <v>17</v>
      </c>
      <c r="S47" s="113">
        <f t="shared" si="7"/>
        <v>17</v>
      </c>
      <c r="T47" s="113">
        <f t="shared" si="7"/>
        <v>17</v>
      </c>
      <c r="U47" s="113">
        <f t="shared" si="7"/>
        <v>17</v>
      </c>
      <c r="V47" s="113">
        <f t="shared" si="7"/>
        <v>17</v>
      </c>
      <c r="W47" s="113">
        <f t="shared" si="7"/>
        <v>17</v>
      </c>
      <c r="X47" s="113">
        <f t="shared" si="7"/>
        <v>27</v>
      </c>
      <c r="Y47" s="113">
        <f t="shared" si="7"/>
        <v>28</v>
      </c>
      <c r="Z47" s="113">
        <f t="shared" si="7"/>
        <v>24</v>
      </c>
      <c r="AA47" s="113">
        <f t="shared" si="7"/>
        <v>30</v>
      </c>
      <c r="AB47" s="113">
        <f t="shared" si="7"/>
        <v>35</v>
      </c>
      <c r="AC47" s="113">
        <f t="shared" si="7"/>
        <v>32</v>
      </c>
      <c r="AD47" s="113">
        <f t="shared" si="7"/>
        <v>35</v>
      </c>
      <c r="AE47" s="113">
        <f t="shared" si="7"/>
        <v>37</v>
      </c>
      <c r="AF47" s="113">
        <f t="shared" ref="AF47" si="8">MIN(AF5:AF46)</f>
        <v>34</v>
      </c>
      <c r="AG47" s="116">
        <f t="shared" si="3"/>
        <v>12</v>
      </c>
      <c r="AH47" s="115">
        <f t="shared" si="4"/>
        <v>21.516129032258064</v>
      </c>
      <c r="AL47" s="5" t="s">
        <v>35</v>
      </c>
      <c r="AM47" s="5" t="s">
        <v>35</v>
      </c>
    </row>
    <row r="48" spans="1:39" x14ac:dyDescent="0.2">
      <c r="A48" s="106" t="s">
        <v>227</v>
      </c>
      <c r="B48" s="39"/>
      <c r="C48" s="39"/>
      <c r="D48" s="39"/>
      <c r="E48" s="39"/>
      <c r="F48" s="39"/>
      <c r="G48" s="39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45"/>
      <c r="AE48" s="50"/>
      <c r="AF48" s="50"/>
      <c r="AG48" s="43"/>
      <c r="AH48" s="44"/>
    </row>
    <row r="49" spans="1:39" x14ac:dyDescent="0.2">
      <c r="A49" s="106" t="s">
        <v>228</v>
      </c>
      <c r="B49" s="40"/>
      <c r="C49" s="40"/>
      <c r="D49" s="40"/>
      <c r="E49" s="40"/>
      <c r="F49" s="40"/>
      <c r="G49" s="40"/>
      <c r="H49" s="40"/>
      <c r="I49" s="40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9"/>
      <c r="U49" s="99"/>
      <c r="V49" s="99"/>
      <c r="W49" s="99"/>
      <c r="X49" s="99"/>
      <c r="Y49" s="97"/>
      <c r="Z49" s="97"/>
      <c r="AA49" s="97"/>
      <c r="AB49" s="97"/>
      <c r="AC49" s="97"/>
      <c r="AD49" s="97"/>
      <c r="AE49" s="97"/>
      <c r="AF49" s="97"/>
      <c r="AG49" s="43"/>
      <c r="AH49" s="42"/>
      <c r="AJ49" s="12" t="s">
        <v>35</v>
      </c>
      <c r="AL49" t="s">
        <v>35</v>
      </c>
    </row>
    <row r="50" spans="1:39" x14ac:dyDescent="0.2">
      <c r="A50" s="41"/>
      <c r="B50" s="97"/>
      <c r="C50" s="97"/>
      <c r="D50" s="97"/>
      <c r="E50" s="97"/>
      <c r="F50" s="97"/>
      <c r="G50" s="97"/>
      <c r="H50" s="97"/>
      <c r="I50" s="97"/>
      <c r="J50" s="98"/>
      <c r="K50" s="98"/>
      <c r="L50" s="98"/>
      <c r="M50" s="98"/>
      <c r="N50" s="98"/>
      <c r="O50" s="98"/>
      <c r="P50" s="98"/>
      <c r="Q50" s="97"/>
      <c r="R50" s="97"/>
      <c r="S50" s="97"/>
      <c r="T50" s="100"/>
      <c r="U50" s="100"/>
      <c r="V50" s="100"/>
      <c r="W50" s="100"/>
      <c r="X50" s="100"/>
      <c r="Y50" s="97"/>
      <c r="Z50" s="97"/>
      <c r="AA50" s="97"/>
      <c r="AB50" s="97"/>
      <c r="AC50" s="97"/>
      <c r="AD50" s="45"/>
      <c r="AE50" s="45"/>
      <c r="AF50" s="45"/>
      <c r="AG50" s="43"/>
      <c r="AH50" s="42"/>
      <c r="AM50" s="12" t="s">
        <v>35</v>
      </c>
    </row>
    <row r="51" spans="1:39" x14ac:dyDescent="0.2">
      <c r="A51" s="137" t="s">
        <v>255</v>
      </c>
      <c r="B51" s="137"/>
      <c r="C51" s="137"/>
      <c r="D51" s="137"/>
      <c r="E51" s="137"/>
      <c r="F51" s="137"/>
      <c r="G51" s="137"/>
      <c r="H51" s="39"/>
      <c r="I51" s="39"/>
      <c r="J51" s="39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45"/>
      <c r="AF51" s="45"/>
      <c r="AG51" s="43"/>
      <c r="AH51" s="75"/>
    </row>
    <row r="52" spans="1:39" x14ac:dyDescent="0.2">
      <c r="A52" s="137" t="s">
        <v>256</v>
      </c>
      <c r="B52" s="137"/>
      <c r="C52" s="137"/>
      <c r="D52" s="137"/>
      <c r="E52" s="137"/>
      <c r="F52" s="137"/>
      <c r="G52" s="13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45"/>
      <c r="AF52" s="45"/>
      <c r="AG52" s="43"/>
      <c r="AH52" s="44"/>
      <c r="AL52" t="s">
        <v>35</v>
      </c>
    </row>
    <row r="53" spans="1:39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6"/>
      <c r="AF53" s="46"/>
      <c r="AG53" s="43"/>
      <c r="AH53" s="44"/>
    </row>
    <row r="54" spans="1:39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3"/>
      <c r="AH54" s="76"/>
    </row>
    <row r="55" spans="1:39" x14ac:dyDescent="0.2">
      <c r="AG55" s="7"/>
    </row>
    <row r="60" spans="1:39" x14ac:dyDescent="0.2">
      <c r="P60" s="2" t="s">
        <v>35</v>
      </c>
      <c r="AE60" s="2" t="s">
        <v>35</v>
      </c>
      <c r="AI60" t="s">
        <v>35</v>
      </c>
    </row>
    <row r="61" spans="1:39" x14ac:dyDescent="0.2">
      <c r="T61" s="2" t="s">
        <v>35</v>
      </c>
      <c r="Z61" s="2" t="s">
        <v>35</v>
      </c>
    </row>
    <row r="63" spans="1:39" x14ac:dyDescent="0.2">
      <c r="N63" s="2" t="s">
        <v>35</v>
      </c>
    </row>
    <row r="64" spans="1:39" x14ac:dyDescent="0.2">
      <c r="G64" s="2" t="s">
        <v>35</v>
      </c>
    </row>
    <row r="66" spans="10:38" x14ac:dyDescent="0.2">
      <c r="J66" s="2" t="s">
        <v>35</v>
      </c>
      <c r="AL66" s="12" t="s">
        <v>35</v>
      </c>
    </row>
  </sheetData>
  <mergeCells count="36">
    <mergeCell ref="AF3:AF4"/>
    <mergeCell ref="K3:K4"/>
    <mergeCell ref="V3:V4"/>
    <mergeCell ref="L3:L4"/>
    <mergeCell ref="R3:R4"/>
    <mergeCell ref="I3:I4"/>
    <mergeCell ref="T3:T4"/>
    <mergeCell ref="U3:U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X3:X4"/>
    <mergeCell ref="S3:S4"/>
    <mergeCell ref="M3:M4"/>
    <mergeCell ref="W3:W4"/>
    <mergeCell ref="A52:G52"/>
    <mergeCell ref="A51:G51"/>
    <mergeCell ref="A2:A4"/>
    <mergeCell ref="B3:B4"/>
    <mergeCell ref="J3:J4"/>
    <mergeCell ref="B2:AH2"/>
    <mergeCell ref="C3:C4"/>
    <mergeCell ref="D3:D4"/>
    <mergeCell ref="E3:E4"/>
    <mergeCell ref="F3:F4"/>
    <mergeCell ref="G3:G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="90" zoomScaleNormal="90" workbookViewId="0">
      <selection activeCell="AJ11" sqref="AJ1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7" width="5.42578125" style="3" bestFit="1" customWidth="1"/>
    <col min="28" max="28" width="5.85546875" style="3" bestFit="1" customWidth="1"/>
    <col min="29" max="30" width="5.42578125" style="3" bestFit="1" customWidth="1"/>
    <col min="31" max="32" width="5.42578125" style="3" customWidth="1"/>
    <col min="33" max="33" width="7.42578125" style="7" bestFit="1" customWidth="1"/>
  </cols>
  <sheetData>
    <row r="1" spans="1:36" ht="20.100000000000001" customHeight="1" x14ac:dyDescent="0.2">
      <c r="A1" s="143" t="s">
        <v>204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5"/>
    </row>
    <row r="2" spans="1:36" s="4" customFormat="1" ht="20.100000000000001" customHeight="1" x14ac:dyDescent="0.2">
      <c r="A2" s="146" t="s">
        <v>21</v>
      </c>
      <c r="B2" s="139" t="s">
        <v>259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40"/>
    </row>
    <row r="3" spans="1:36" s="5" customFormat="1" ht="20.100000000000001" customHeight="1" x14ac:dyDescent="0.2">
      <c r="A3" s="146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101" t="s">
        <v>27</v>
      </c>
      <c r="AH3" s="102" t="s">
        <v>26</v>
      </c>
    </row>
    <row r="4" spans="1:36" s="5" customFormat="1" ht="20.100000000000001" customHeight="1" x14ac:dyDescent="0.2">
      <c r="A4" s="146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[1]Janeiro!$H$5</f>
        <v>16.2</v>
      </c>
      <c r="C5" s="110">
        <f>[1]Janeiro!$H$6</f>
        <v>7.9200000000000008</v>
      </c>
      <c r="D5" s="110">
        <f>[1]Janeiro!$H$7</f>
        <v>14.4</v>
      </c>
      <c r="E5" s="110">
        <f>[1]Janeiro!$H$8</f>
        <v>15.840000000000002</v>
      </c>
      <c r="F5" s="110">
        <f>[1]Janeiro!$H$9</f>
        <v>8.64</v>
      </c>
      <c r="G5" s="110">
        <f>[1]Janeiro!$H$10</f>
        <v>11.16</v>
      </c>
      <c r="H5" s="110">
        <f>[1]Janeiro!$H$11</f>
        <v>6.48</v>
      </c>
      <c r="I5" s="110">
        <f>[1]Janeiro!$H$12</f>
        <v>8.2799999999999994</v>
      </c>
      <c r="J5" s="110">
        <f>[1]Janeiro!$H$13</f>
        <v>8.2799999999999994</v>
      </c>
      <c r="K5" s="110">
        <f>[1]Janeiro!$H$14</f>
        <v>9.3600000000000012</v>
      </c>
      <c r="L5" s="110">
        <f>[1]Janeiro!$H$15</f>
        <v>15.120000000000001</v>
      </c>
      <c r="M5" s="110">
        <f>[1]Janeiro!$H$16</f>
        <v>9.3600000000000012</v>
      </c>
      <c r="N5" s="110">
        <f>[1]Janeiro!$H$17</f>
        <v>5.4</v>
      </c>
      <c r="O5" s="110">
        <f>[1]Janeiro!$H$18</f>
        <v>3.9600000000000004</v>
      </c>
      <c r="P5" s="110" t="str">
        <f>[1]Janeiro!$H$19</f>
        <v>*</v>
      </c>
      <c r="Q5" s="110" t="str">
        <f>[1]Janeiro!$H$20</f>
        <v>*</v>
      </c>
      <c r="R5" s="110" t="str">
        <f>[1]Janeiro!$H$21</f>
        <v>*</v>
      </c>
      <c r="S5" s="110" t="str">
        <f>[1]Janeiro!$H$22</f>
        <v>*</v>
      </c>
      <c r="T5" s="110">
        <f>[1]Janeiro!$H$23</f>
        <v>3.24</v>
      </c>
      <c r="U5" s="110" t="str">
        <f>[1]Janeiro!$H$24</f>
        <v>*</v>
      </c>
      <c r="V5" s="110" t="str">
        <f>[1]Janeiro!$H$25</f>
        <v>*</v>
      </c>
      <c r="W5" s="110" t="str">
        <f>[1]Janeiro!$H$26</f>
        <v>*</v>
      </c>
      <c r="X5" s="110" t="str">
        <f>[1]Janeiro!$H$27</f>
        <v>*</v>
      </c>
      <c r="Y5" s="110" t="str">
        <f>[1]Janeiro!$H$28</f>
        <v>*</v>
      </c>
      <c r="Z5" s="110" t="str">
        <f>[1]Janeiro!$H$29</f>
        <v>*</v>
      </c>
      <c r="AA5" s="110" t="str">
        <f>[1]Janeiro!$H$30</f>
        <v>*</v>
      </c>
      <c r="AB5" s="110" t="str">
        <f>[1]Janeiro!$H$31</f>
        <v>*</v>
      </c>
      <c r="AC5" s="110" t="str">
        <f>[1]Janeiro!$H$32</f>
        <v>*</v>
      </c>
      <c r="AD5" s="110" t="str">
        <f>[1]Janeiro!$H$33</f>
        <v>*</v>
      </c>
      <c r="AE5" s="110" t="str">
        <f>[1]Janeiro!$H$34</f>
        <v>*</v>
      </c>
      <c r="AF5" s="110" t="str">
        <f>[1]Janeiro!$H$35</f>
        <v>*</v>
      </c>
      <c r="AG5" s="116">
        <f t="shared" ref="AG5:AG6" si="1">MAX(B5:AF5)</f>
        <v>16.2</v>
      </c>
      <c r="AH5" s="115">
        <f t="shared" ref="AH5:AH6" si="2">AVERAGE(B5:AF5)</f>
        <v>9.5760000000000023</v>
      </c>
    </row>
    <row r="6" spans="1:36" x14ac:dyDescent="0.2">
      <c r="A6" s="48" t="s">
        <v>0</v>
      </c>
      <c r="B6" s="112">
        <f>[2]Janeiro!$H$5</f>
        <v>8.2799999999999994</v>
      </c>
      <c r="C6" s="112">
        <f>[2]Janeiro!$H$6</f>
        <v>10.8</v>
      </c>
      <c r="D6" s="112">
        <f>[2]Janeiro!$H$7</f>
        <v>10.8</v>
      </c>
      <c r="E6" s="112">
        <f>[2]Janeiro!$H$8</f>
        <v>8.64</v>
      </c>
      <c r="F6" s="112">
        <f>[2]Janeiro!$H$9</f>
        <v>10.08</v>
      </c>
      <c r="G6" s="112">
        <f>[2]Janeiro!$H$10</f>
        <v>7.9200000000000008</v>
      </c>
      <c r="H6" s="112">
        <f>[2]Janeiro!$H$11</f>
        <v>10.8</v>
      </c>
      <c r="I6" s="112">
        <f>[2]Janeiro!$H$12</f>
        <v>8.2799999999999994</v>
      </c>
      <c r="J6" s="112">
        <f>[2]Janeiro!$H$13</f>
        <v>11.16</v>
      </c>
      <c r="K6" s="112">
        <f>[2]Janeiro!$H$14</f>
        <v>13.32</v>
      </c>
      <c r="L6" s="112">
        <f>[2]Janeiro!$H$15</f>
        <v>14.04</v>
      </c>
      <c r="M6" s="112">
        <f>[2]Janeiro!$H$16</f>
        <v>10.44</v>
      </c>
      <c r="N6" s="112">
        <f>[2]Janeiro!$H$17</f>
        <v>17.64</v>
      </c>
      <c r="O6" s="112">
        <f>[2]Janeiro!$H$18</f>
        <v>19.440000000000001</v>
      </c>
      <c r="P6" s="112">
        <f>[2]Janeiro!$H$19</f>
        <v>14.4</v>
      </c>
      <c r="Q6" s="112">
        <f>[2]Janeiro!$H$20</f>
        <v>15.840000000000002</v>
      </c>
      <c r="R6" s="112">
        <f>[2]Janeiro!$H$21</f>
        <v>11.520000000000001</v>
      </c>
      <c r="S6" s="112">
        <f>[2]Janeiro!$H$22</f>
        <v>11.16</v>
      </c>
      <c r="T6" s="112">
        <f>[2]Janeiro!$H$23</f>
        <v>7.9200000000000008</v>
      </c>
      <c r="U6" s="112">
        <f>[2]Janeiro!$H$24</f>
        <v>10.44</v>
      </c>
      <c r="V6" s="112">
        <f>[2]Janeiro!$H$25</f>
        <v>9</v>
      </c>
      <c r="W6" s="112">
        <f>[2]Janeiro!$H$26</f>
        <v>10.44</v>
      </c>
      <c r="X6" s="112">
        <f>[2]Janeiro!$H$27</f>
        <v>16.559999999999999</v>
      </c>
      <c r="Y6" s="112">
        <f>[2]Janeiro!$H$28</f>
        <v>10.8</v>
      </c>
      <c r="Z6" s="112">
        <f>[2]Janeiro!$H$29</f>
        <v>17.28</v>
      </c>
      <c r="AA6" s="112">
        <f>[2]Janeiro!$H$30</f>
        <v>11.879999999999999</v>
      </c>
      <c r="AB6" s="112">
        <f>[2]Janeiro!$H$31</f>
        <v>12.6</v>
      </c>
      <c r="AC6" s="112">
        <f>[2]Janeiro!$H$32</f>
        <v>16.559999999999999</v>
      </c>
      <c r="AD6" s="112">
        <f>[2]Janeiro!$H$33</f>
        <v>13.32</v>
      </c>
      <c r="AE6" s="112">
        <f>[2]Janeiro!$H$34</f>
        <v>9</v>
      </c>
      <c r="AF6" s="112">
        <f>[2]Janeiro!$H$35</f>
        <v>9.7200000000000006</v>
      </c>
      <c r="AG6" s="116">
        <f t="shared" si="1"/>
        <v>19.440000000000001</v>
      </c>
      <c r="AH6" s="115">
        <f t="shared" si="2"/>
        <v>11.938064516129034</v>
      </c>
    </row>
    <row r="7" spans="1:36" x14ac:dyDescent="0.2">
      <c r="A7" s="48" t="s">
        <v>85</v>
      </c>
      <c r="B7" s="112">
        <f>[3]Janeiro!$H$5</f>
        <v>14.4</v>
      </c>
      <c r="C7" s="112">
        <f>[3]Janeiro!$H$6</f>
        <v>18.36</v>
      </c>
      <c r="D7" s="112">
        <f>[3]Janeiro!$H$7</f>
        <v>12.24</v>
      </c>
      <c r="E7" s="112">
        <f>[3]Janeiro!$H$8</f>
        <v>16.920000000000002</v>
      </c>
      <c r="F7" s="112">
        <f>[3]Janeiro!$H$9</f>
        <v>14.76</v>
      </c>
      <c r="G7" s="112">
        <f>[3]Janeiro!$H$10</f>
        <v>16.2</v>
      </c>
      <c r="H7" s="112">
        <f>[3]Janeiro!$H$11</f>
        <v>12.6</v>
      </c>
      <c r="I7" s="112">
        <f>[3]Janeiro!$H$12</f>
        <v>12.6</v>
      </c>
      <c r="J7" s="112">
        <f>[3]Janeiro!$H$13</f>
        <v>13.68</v>
      </c>
      <c r="K7" s="112">
        <f>[3]Janeiro!$H$14</f>
        <v>16.2</v>
      </c>
      <c r="L7" s="112">
        <f>[3]Janeiro!$H$15</f>
        <v>14.04</v>
      </c>
      <c r="M7" s="112">
        <f>[3]Janeiro!$H$16</f>
        <v>9.3600000000000012</v>
      </c>
      <c r="N7" s="112">
        <f>[3]Janeiro!$H$17</f>
        <v>20.52</v>
      </c>
      <c r="O7" s="112">
        <f>[3]Janeiro!$H$18</f>
        <v>18</v>
      </c>
      <c r="P7" s="112">
        <f>[3]Janeiro!$H$19</f>
        <v>15.840000000000002</v>
      </c>
      <c r="Q7" s="112">
        <f>[3]Janeiro!$H$20</f>
        <v>16.559999999999999</v>
      </c>
      <c r="R7" s="112">
        <f>[3]Janeiro!$H$21</f>
        <v>19.8</v>
      </c>
      <c r="S7" s="112">
        <f>[3]Janeiro!$H$22</f>
        <v>18.720000000000002</v>
      </c>
      <c r="T7" s="112">
        <f>[3]Janeiro!$H$23</f>
        <v>17.64</v>
      </c>
      <c r="U7" s="112">
        <f>[3]Janeiro!$H$24</f>
        <v>25.56</v>
      </c>
      <c r="V7" s="112">
        <f>[3]Janeiro!$H$25</f>
        <v>15.840000000000002</v>
      </c>
      <c r="W7" s="112">
        <f>[3]Janeiro!$H$26</f>
        <v>12.24</v>
      </c>
      <c r="X7" s="112">
        <f>[3]Janeiro!$H$27</f>
        <v>21.240000000000002</v>
      </c>
      <c r="Y7" s="112">
        <f>[3]Janeiro!$H$28</f>
        <v>12.6</v>
      </c>
      <c r="Z7" s="112">
        <f>[3]Janeiro!$H$29</f>
        <v>20.52</v>
      </c>
      <c r="AA7" s="112">
        <f>[3]Janeiro!$H$30</f>
        <v>11.520000000000001</v>
      </c>
      <c r="AB7" s="112">
        <f>[3]Janeiro!$H$31</f>
        <v>13.68</v>
      </c>
      <c r="AC7" s="112">
        <f>[3]Janeiro!$H$32</f>
        <v>20.16</v>
      </c>
      <c r="AD7" s="112">
        <f>[3]Janeiro!$H$33</f>
        <v>19.079999999999998</v>
      </c>
      <c r="AE7" s="112">
        <f>[3]Janeiro!$H$34</f>
        <v>17.64</v>
      </c>
      <c r="AF7" s="112">
        <f>[3]Janeiro!$H$35</f>
        <v>12.6</v>
      </c>
      <c r="AG7" s="116">
        <f t="shared" ref="AG7:AG47" si="3">MAX(B7:AF7)</f>
        <v>25.56</v>
      </c>
      <c r="AH7" s="115">
        <f t="shared" ref="AH7:AH47" si="4">AVERAGE(B7:AF7)</f>
        <v>16.16516129032258</v>
      </c>
    </row>
    <row r="8" spans="1:36" x14ac:dyDescent="0.2">
      <c r="A8" s="48" t="s">
        <v>1</v>
      </c>
      <c r="B8" s="112">
        <f>[4]Janeiro!$H$5</f>
        <v>16.559999999999999</v>
      </c>
      <c r="C8" s="112">
        <f>[4]Janeiro!$H$6</f>
        <v>9</v>
      </c>
      <c r="D8" s="112">
        <f>[4]Janeiro!$H$7</f>
        <v>9.7200000000000006</v>
      </c>
      <c r="E8" s="112">
        <f>[4]Janeiro!$H$8</f>
        <v>12.6</v>
      </c>
      <c r="F8" s="112">
        <f>[4]Janeiro!$H$9</f>
        <v>7.5600000000000005</v>
      </c>
      <c r="G8" s="112">
        <f>[4]Janeiro!$H$10</f>
        <v>10.44</v>
      </c>
      <c r="H8" s="112">
        <f>[4]Janeiro!$H$11</f>
        <v>5.7600000000000007</v>
      </c>
      <c r="I8" s="112">
        <f>[4]Janeiro!$H$12</f>
        <v>8.2799999999999994</v>
      </c>
      <c r="J8" s="112">
        <f>[4]Janeiro!$H$13</f>
        <v>12.6</v>
      </c>
      <c r="K8" s="112">
        <f>[4]Janeiro!$H$14</f>
        <v>6.48</v>
      </c>
      <c r="L8" s="112">
        <f>[4]Janeiro!$H$15</f>
        <v>8.2799999999999994</v>
      </c>
      <c r="M8" s="112">
        <f>[4]Janeiro!$H$16</f>
        <v>12.96</v>
      </c>
      <c r="N8" s="112">
        <f>[4]Janeiro!$H$17</f>
        <v>15.840000000000002</v>
      </c>
      <c r="O8" s="112">
        <f>[4]Janeiro!$H$18</f>
        <v>14.76</v>
      </c>
      <c r="P8" s="112">
        <f>[4]Janeiro!$H$19</f>
        <v>19.440000000000001</v>
      </c>
      <c r="Q8" s="112">
        <f>[4]Janeiro!$H$20</f>
        <v>8.64</v>
      </c>
      <c r="R8" s="112">
        <f>[4]Janeiro!$H$21</f>
        <v>11.520000000000001</v>
      </c>
      <c r="S8" s="112">
        <f>[4]Janeiro!$H$22</f>
        <v>20.52</v>
      </c>
      <c r="T8" s="112">
        <f>[4]Janeiro!$H$23</f>
        <v>10.44</v>
      </c>
      <c r="U8" s="112">
        <f>[4]Janeiro!$H$24</f>
        <v>11.16</v>
      </c>
      <c r="V8" s="112">
        <f>[4]Janeiro!$H$25</f>
        <v>19.8</v>
      </c>
      <c r="W8" s="112">
        <f>[4]Janeiro!$H$26</f>
        <v>13.68</v>
      </c>
      <c r="X8" s="112">
        <f>[4]Janeiro!$H$27</f>
        <v>8.64</v>
      </c>
      <c r="Y8" s="112">
        <f>[4]Janeiro!$H$28</f>
        <v>8.2799999999999994</v>
      </c>
      <c r="Z8" s="112">
        <f>[4]Janeiro!$H$29</f>
        <v>17.64</v>
      </c>
      <c r="AA8" s="112">
        <f>[4]Janeiro!$H$30</f>
        <v>10.8</v>
      </c>
      <c r="AB8" s="112">
        <f>[4]Janeiro!$H$31</f>
        <v>15.120000000000001</v>
      </c>
      <c r="AC8" s="112">
        <f>[4]Janeiro!$H$32</f>
        <v>18.720000000000002</v>
      </c>
      <c r="AD8" s="112">
        <f>[4]Janeiro!$H$33</f>
        <v>9</v>
      </c>
      <c r="AE8" s="112">
        <f>[4]Janeiro!$H$34</f>
        <v>13.68</v>
      </c>
      <c r="AF8" s="112">
        <f>[4]Janeiro!$H$35</f>
        <v>15.120000000000001</v>
      </c>
      <c r="AG8" s="116">
        <f t="shared" si="3"/>
        <v>20.52</v>
      </c>
      <c r="AH8" s="115">
        <f t="shared" si="4"/>
        <v>12.356129032258066</v>
      </c>
    </row>
    <row r="9" spans="1:36" x14ac:dyDescent="0.2">
      <c r="A9" s="48" t="s">
        <v>146</v>
      </c>
      <c r="B9" s="112">
        <f>[5]Janeiro!$H$5</f>
        <v>10.08</v>
      </c>
      <c r="C9" s="112">
        <f>[5]Janeiro!$H$6</f>
        <v>13.32</v>
      </c>
      <c r="D9" s="112">
        <f>[5]Janeiro!$H$7</f>
        <v>12.96</v>
      </c>
      <c r="E9" s="112">
        <f>[5]Janeiro!$H$8</f>
        <v>12.24</v>
      </c>
      <c r="F9" s="112">
        <f>[5]Janeiro!$H$9</f>
        <v>13.32</v>
      </c>
      <c r="G9" s="112">
        <f>[5]Janeiro!$H$10</f>
        <v>12.24</v>
      </c>
      <c r="H9" s="112">
        <f>[5]Janeiro!$H$11</f>
        <v>14.04</v>
      </c>
      <c r="I9" s="112">
        <f>[5]Janeiro!$H$12</f>
        <v>11.879999999999999</v>
      </c>
      <c r="J9" s="112">
        <f>[5]Janeiro!$H$13</f>
        <v>12.24</v>
      </c>
      <c r="K9" s="112">
        <f>[5]Janeiro!$H$14</f>
        <v>12.96</v>
      </c>
      <c r="L9" s="112">
        <f>[5]Janeiro!$H$15</f>
        <v>14.4</v>
      </c>
      <c r="M9" s="112">
        <f>[5]Janeiro!$H$16</f>
        <v>12.24</v>
      </c>
      <c r="N9" s="112">
        <f>[5]Janeiro!$H$17</f>
        <v>16.2</v>
      </c>
      <c r="O9" s="112">
        <f>[5]Janeiro!$H$18</f>
        <v>19.079999999999998</v>
      </c>
      <c r="P9" s="112">
        <f>[5]Janeiro!$H$19</f>
        <v>16.920000000000002</v>
      </c>
      <c r="Q9" s="112">
        <f>[5]Janeiro!$H$20</f>
        <v>13.32</v>
      </c>
      <c r="R9" s="112">
        <f>[5]Janeiro!$H$21</f>
        <v>13.68</v>
      </c>
      <c r="S9" s="112">
        <f>[5]Janeiro!$H$22</f>
        <v>14.76</v>
      </c>
      <c r="T9" s="112">
        <f>[5]Janeiro!$H$23</f>
        <v>12.6</v>
      </c>
      <c r="U9" s="112">
        <f>[5]Janeiro!$H$24</f>
        <v>16.559999999999999</v>
      </c>
      <c r="V9" s="112">
        <f>[5]Janeiro!$H$25</f>
        <v>11.16</v>
      </c>
      <c r="W9" s="112">
        <f>[5]Janeiro!$H$26</f>
        <v>12.24</v>
      </c>
      <c r="X9" s="112">
        <f>[5]Janeiro!$H$27</f>
        <v>25.2</v>
      </c>
      <c r="Y9" s="112">
        <f>[5]Janeiro!$H$28</f>
        <v>17.64</v>
      </c>
      <c r="Z9" s="112">
        <f>[5]Janeiro!$H$29</f>
        <v>33.119999999999997</v>
      </c>
      <c r="AA9" s="112">
        <f>[5]Janeiro!$H$30</f>
        <v>16.920000000000002</v>
      </c>
      <c r="AB9" s="112">
        <f>[5]Janeiro!$H$31</f>
        <v>15.840000000000002</v>
      </c>
      <c r="AC9" s="112">
        <f>[5]Janeiro!$H$32</f>
        <v>20.88</v>
      </c>
      <c r="AD9" s="112">
        <f>[5]Janeiro!$H$33</f>
        <v>17.64</v>
      </c>
      <c r="AE9" s="112">
        <f>[5]Janeiro!$H$34</f>
        <v>13.32</v>
      </c>
      <c r="AF9" s="112">
        <f>[5]Janeiro!$H$35</f>
        <v>15.120000000000001</v>
      </c>
      <c r="AG9" s="116">
        <f t="shared" si="3"/>
        <v>33.119999999999997</v>
      </c>
      <c r="AH9" s="115">
        <f t="shared" si="4"/>
        <v>15.294193548387097</v>
      </c>
    </row>
    <row r="10" spans="1:36" x14ac:dyDescent="0.2">
      <c r="A10" s="48" t="s">
        <v>91</v>
      </c>
      <c r="B10" s="112">
        <f>[6]Janeiro!$H$5</f>
        <v>23.040000000000003</v>
      </c>
      <c r="C10" s="112">
        <f>[6]Janeiro!$H$6</f>
        <v>19.079999999999998</v>
      </c>
      <c r="D10" s="112">
        <f>[6]Janeiro!$H$7</f>
        <v>16.559999999999999</v>
      </c>
      <c r="E10" s="112">
        <f>[6]Janeiro!$H$8</f>
        <v>18.720000000000002</v>
      </c>
      <c r="F10" s="112">
        <f>[6]Janeiro!$H$9</f>
        <v>13.32</v>
      </c>
      <c r="G10" s="112">
        <f>[6]Janeiro!$H$10</f>
        <v>12.6</v>
      </c>
      <c r="H10" s="112">
        <f>[6]Janeiro!$H$11</f>
        <v>11.879999999999999</v>
      </c>
      <c r="I10" s="112">
        <f>[6]Janeiro!$H$12</f>
        <v>14.04</v>
      </c>
      <c r="J10" s="112">
        <f>[6]Janeiro!$H$13</f>
        <v>14.04</v>
      </c>
      <c r="K10" s="112">
        <f>[6]Janeiro!$H$14</f>
        <v>23.400000000000002</v>
      </c>
      <c r="L10" s="112">
        <f>[6]Janeiro!$H$15</f>
        <v>19.079999999999998</v>
      </c>
      <c r="M10" s="112">
        <f>[6]Janeiro!$H$16</f>
        <v>16.559999999999999</v>
      </c>
      <c r="N10" s="112">
        <f>[6]Janeiro!$H$17</f>
        <v>20.16</v>
      </c>
      <c r="O10" s="112">
        <f>[6]Janeiro!$H$18</f>
        <v>17.64</v>
      </c>
      <c r="P10" s="112">
        <f>[6]Janeiro!$H$19</f>
        <v>14.4</v>
      </c>
      <c r="Q10" s="112">
        <f>[6]Janeiro!$H$20</f>
        <v>12.96</v>
      </c>
      <c r="R10" s="112">
        <f>[6]Janeiro!$H$21</f>
        <v>13.32</v>
      </c>
      <c r="S10" s="112">
        <f>[6]Janeiro!$H$22</f>
        <v>19.440000000000001</v>
      </c>
      <c r="T10" s="112">
        <f>[6]Janeiro!$H$23</f>
        <v>18</v>
      </c>
      <c r="U10" s="112">
        <f>[6]Janeiro!$H$24</f>
        <v>17.28</v>
      </c>
      <c r="V10" s="112">
        <f>[6]Janeiro!$H$25</f>
        <v>15.120000000000001</v>
      </c>
      <c r="W10" s="112">
        <f>[6]Janeiro!$H$26</f>
        <v>13.32</v>
      </c>
      <c r="X10" s="112">
        <f>[6]Janeiro!$H$27</f>
        <v>16.559999999999999</v>
      </c>
      <c r="Y10" s="112">
        <f>[6]Janeiro!$H$28</f>
        <v>17.64</v>
      </c>
      <c r="Z10" s="112">
        <f>[6]Janeiro!$H$29</f>
        <v>13.68</v>
      </c>
      <c r="AA10" s="112">
        <f>[6]Janeiro!$H$30</f>
        <v>26.28</v>
      </c>
      <c r="AB10" s="112">
        <f>[6]Janeiro!$H$31</f>
        <v>20.16</v>
      </c>
      <c r="AC10" s="112">
        <f>[6]Janeiro!$H$32</f>
        <v>19.079999999999998</v>
      </c>
      <c r="AD10" s="112">
        <f>[6]Janeiro!$H$33</f>
        <v>20.16</v>
      </c>
      <c r="AE10" s="112">
        <f>[6]Janeiro!$H$34</f>
        <v>14.76</v>
      </c>
      <c r="AF10" s="112">
        <f>[6]Janeiro!$H$35</f>
        <v>15.120000000000001</v>
      </c>
      <c r="AG10" s="116">
        <f t="shared" si="3"/>
        <v>26.28</v>
      </c>
      <c r="AH10" s="115">
        <f t="shared" si="4"/>
        <v>17.012903225806454</v>
      </c>
    </row>
    <row r="11" spans="1:36" x14ac:dyDescent="0.2">
      <c r="A11" s="48" t="s">
        <v>49</v>
      </c>
      <c r="B11" s="112">
        <f>[7]Janeiro!$H$5</f>
        <v>23.040000000000003</v>
      </c>
      <c r="C11" s="112">
        <f>[7]Janeiro!$H$6</f>
        <v>15.48</v>
      </c>
      <c r="D11" s="112">
        <f>[7]Janeiro!$H$7</f>
        <v>10.44</v>
      </c>
      <c r="E11" s="112">
        <f>[7]Janeiro!$H$8</f>
        <v>19.079999999999998</v>
      </c>
      <c r="F11" s="112">
        <f>[7]Janeiro!$H$9</f>
        <v>14.04</v>
      </c>
      <c r="G11" s="112">
        <f>[7]Janeiro!$H$10</f>
        <v>20.52</v>
      </c>
      <c r="H11" s="112">
        <f>[7]Janeiro!$H$11</f>
        <v>15.48</v>
      </c>
      <c r="I11" s="112">
        <f>[7]Janeiro!$H$12</f>
        <v>13.32</v>
      </c>
      <c r="J11" s="112">
        <f>[7]Janeiro!$H$13</f>
        <v>20.16</v>
      </c>
      <c r="K11" s="112">
        <f>[7]Janeiro!$H$14</f>
        <v>17.28</v>
      </c>
      <c r="L11" s="112">
        <f>[7]Janeiro!$H$15</f>
        <v>16.2</v>
      </c>
      <c r="M11" s="112">
        <f>[7]Janeiro!$H$16</f>
        <v>14.4</v>
      </c>
      <c r="N11" s="112">
        <f>[7]Janeiro!$H$17</f>
        <v>20.88</v>
      </c>
      <c r="O11" s="112">
        <f>[7]Janeiro!$H$18</f>
        <v>17.28</v>
      </c>
      <c r="P11" s="112">
        <f>[7]Janeiro!$H$19</f>
        <v>20.16</v>
      </c>
      <c r="Q11" s="112">
        <f>[7]Janeiro!$H$20</f>
        <v>19.079999999999998</v>
      </c>
      <c r="R11" s="112">
        <f>[7]Janeiro!$H$21</f>
        <v>17.28</v>
      </c>
      <c r="S11" s="112">
        <f>[7]Janeiro!$H$22</f>
        <v>20.16</v>
      </c>
      <c r="T11" s="112">
        <f>[7]Janeiro!$H$23</f>
        <v>15.840000000000002</v>
      </c>
      <c r="U11" s="112">
        <f>[7]Janeiro!$H$24</f>
        <v>19.079999999999998</v>
      </c>
      <c r="V11" s="112">
        <f>[7]Janeiro!$H$25</f>
        <v>16.559999999999999</v>
      </c>
      <c r="W11" s="112">
        <f>[7]Janeiro!$H$26</f>
        <v>15.840000000000002</v>
      </c>
      <c r="X11" s="112">
        <f>[7]Janeiro!$H$27</f>
        <v>16.920000000000002</v>
      </c>
      <c r="Y11" s="112">
        <f>[7]Janeiro!$H$28</f>
        <v>21.96</v>
      </c>
      <c r="Z11" s="112">
        <f>[7]Janeiro!$H$29</f>
        <v>25.92</v>
      </c>
      <c r="AA11" s="112">
        <f>[7]Janeiro!$H$30</f>
        <v>16.559999999999999</v>
      </c>
      <c r="AB11" s="112">
        <f>[7]Janeiro!$H$31</f>
        <v>24.48</v>
      </c>
      <c r="AC11" s="112">
        <f>[7]Janeiro!$H$32</f>
        <v>13.32</v>
      </c>
      <c r="AD11" s="112">
        <f>[7]Janeiro!$H$33</f>
        <v>12.96</v>
      </c>
      <c r="AE11" s="112">
        <f>[7]Janeiro!$H$34</f>
        <v>24.840000000000003</v>
      </c>
      <c r="AF11" s="112">
        <f>[7]Janeiro!$H$35</f>
        <v>22.68</v>
      </c>
      <c r="AG11" s="116">
        <f t="shared" si="3"/>
        <v>25.92</v>
      </c>
      <c r="AH11" s="115">
        <f t="shared" si="4"/>
        <v>18.104516129032259</v>
      </c>
    </row>
    <row r="12" spans="1:36" x14ac:dyDescent="0.2">
      <c r="A12" s="48" t="s">
        <v>94</v>
      </c>
      <c r="B12" s="112">
        <f>[8]Janeiro!$H$5</f>
        <v>19.440000000000001</v>
      </c>
      <c r="C12" s="112">
        <f>[8]Janeiro!$H$6</f>
        <v>19.079999999999998</v>
      </c>
      <c r="D12" s="112">
        <f>[8]Janeiro!$H$7</f>
        <v>16.559999999999999</v>
      </c>
      <c r="E12" s="112">
        <f>[8]Janeiro!$H$8</f>
        <v>26.64</v>
      </c>
      <c r="F12" s="112">
        <f>[8]Janeiro!$H$9</f>
        <v>15.48</v>
      </c>
      <c r="G12" s="112">
        <f>[8]Janeiro!$H$10</f>
        <v>15.48</v>
      </c>
      <c r="H12" s="112">
        <f>[8]Janeiro!$H$11</f>
        <v>16.559999999999999</v>
      </c>
      <c r="I12" s="112">
        <f>[8]Janeiro!$H$12</f>
        <v>14.4</v>
      </c>
      <c r="J12" s="112">
        <f>[8]Janeiro!$H$13</f>
        <v>24.12</v>
      </c>
      <c r="K12" s="112">
        <f>[8]Janeiro!$H$14</f>
        <v>25.56</v>
      </c>
      <c r="L12" s="112">
        <f>[8]Janeiro!$H$15</f>
        <v>18</v>
      </c>
      <c r="M12" s="112">
        <f>[8]Janeiro!$H$16</f>
        <v>20.16</v>
      </c>
      <c r="N12" s="112">
        <f>[8]Janeiro!$H$17</f>
        <v>12.96</v>
      </c>
      <c r="O12" s="112">
        <f>[8]Janeiro!$H$18</f>
        <v>25.92</v>
      </c>
      <c r="P12" s="112">
        <f>[8]Janeiro!$H$19</f>
        <v>27</v>
      </c>
      <c r="Q12" s="112">
        <f>[8]Janeiro!$H$20</f>
        <v>30.96</v>
      </c>
      <c r="R12" s="112">
        <f>[8]Janeiro!$H$21</f>
        <v>14.04</v>
      </c>
      <c r="S12" s="112">
        <f>[8]Janeiro!$H$22</f>
        <v>20.88</v>
      </c>
      <c r="T12" s="112">
        <f>[8]Janeiro!$H$23</f>
        <v>18.36</v>
      </c>
      <c r="U12" s="112">
        <f>[8]Janeiro!$H$24</f>
        <v>19.8</v>
      </c>
      <c r="V12" s="112">
        <f>[8]Janeiro!$H$25</f>
        <v>16.559999999999999</v>
      </c>
      <c r="W12" s="112">
        <f>[8]Janeiro!$H$26</f>
        <v>16.920000000000002</v>
      </c>
      <c r="X12" s="112">
        <f>[8]Janeiro!$H$27</f>
        <v>28.44</v>
      </c>
      <c r="Y12" s="112">
        <f>[8]Janeiro!$H$28</f>
        <v>17.28</v>
      </c>
      <c r="Z12" s="112">
        <f>[8]Janeiro!$H$29</f>
        <v>19.440000000000001</v>
      </c>
      <c r="AA12" s="112">
        <f>[8]Janeiro!$H$30</f>
        <v>22.32</v>
      </c>
      <c r="AB12" s="112">
        <f>[8]Janeiro!$H$31</f>
        <v>20.16</v>
      </c>
      <c r="AC12" s="112">
        <f>[8]Janeiro!$H$32</f>
        <v>25.56</v>
      </c>
      <c r="AD12" s="112">
        <f>[8]Janeiro!$H$33</f>
        <v>28.8</v>
      </c>
      <c r="AE12" s="112">
        <f>[8]Janeiro!$H$34</f>
        <v>13.68</v>
      </c>
      <c r="AF12" s="112">
        <f>[8]Janeiro!$H$35</f>
        <v>11.520000000000001</v>
      </c>
      <c r="AG12" s="116">
        <f t="shared" si="3"/>
        <v>30.96</v>
      </c>
      <c r="AH12" s="115">
        <f t="shared" si="4"/>
        <v>20.067096774193541</v>
      </c>
    </row>
    <row r="13" spans="1:36" x14ac:dyDescent="0.2">
      <c r="A13" s="48" t="s">
        <v>101</v>
      </c>
      <c r="B13" s="112">
        <f>[9]Janeiro!$H$5</f>
        <v>10.8</v>
      </c>
      <c r="C13" s="112">
        <f>[9]Janeiro!$H$6</f>
        <v>16.559999999999999</v>
      </c>
      <c r="D13" s="112">
        <f>[9]Janeiro!$H$7</f>
        <v>12.96</v>
      </c>
      <c r="E13" s="112">
        <f>[9]Janeiro!$H$8</f>
        <v>12.96</v>
      </c>
      <c r="F13" s="112">
        <f>[9]Janeiro!$H$9</f>
        <v>15.120000000000001</v>
      </c>
      <c r="G13" s="112">
        <f>[9]Janeiro!$H$10</f>
        <v>11.16</v>
      </c>
      <c r="H13" s="112">
        <f>[9]Janeiro!$H$11</f>
        <v>11.16</v>
      </c>
      <c r="I13" s="112">
        <f>[9]Janeiro!$H$12</f>
        <v>13.32</v>
      </c>
      <c r="J13" s="112">
        <f>[9]Janeiro!$H$13</f>
        <v>13.68</v>
      </c>
      <c r="K13" s="112">
        <f>[9]Janeiro!$H$14</f>
        <v>14.76</v>
      </c>
      <c r="L13" s="112">
        <f>[9]Janeiro!$H$15</f>
        <v>21.96</v>
      </c>
      <c r="M13" s="112">
        <f>[9]Janeiro!$H$16</f>
        <v>13.32</v>
      </c>
      <c r="N13" s="112">
        <f>[9]Janeiro!$H$17</f>
        <v>21.96</v>
      </c>
      <c r="O13" s="112">
        <f>[9]Janeiro!$H$18</f>
        <v>22.68</v>
      </c>
      <c r="P13" s="112">
        <f>[9]Janeiro!$H$19</f>
        <v>17.64</v>
      </c>
      <c r="Q13" s="112">
        <f>[9]Janeiro!$H$20</f>
        <v>16.559999999999999</v>
      </c>
      <c r="R13" s="112">
        <f>[9]Janeiro!$H$21</f>
        <v>15.840000000000002</v>
      </c>
      <c r="S13" s="112">
        <f>[9]Janeiro!$H$22</f>
        <v>20.88</v>
      </c>
      <c r="T13" s="112">
        <f>[9]Janeiro!$H$23</f>
        <v>17.64</v>
      </c>
      <c r="U13" s="112">
        <f>[9]Janeiro!$H$24</f>
        <v>23.040000000000003</v>
      </c>
      <c r="V13" s="112">
        <f>[9]Janeiro!$H$25</f>
        <v>14.04</v>
      </c>
      <c r="W13" s="112">
        <f>[9]Janeiro!$H$26</f>
        <v>16.2</v>
      </c>
      <c r="X13" s="112">
        <f>[9]Janeiro!$H$27</f>
        <v>21.96</v>
      </c>
      <c r="Y13" s="112">
        <f>[9]Janeiro!$H$28</f>
        <v>13.32</v>
      </c>
      <c r="Z13" s="112">
        <f>[9]Janeiro!$H$29</f>
        <v>29.880000000000003</v>
      </c>
      <c r="AA13" s="112">
        <f>[9]Janeiro!$H$30</f>
        <v>16.559999999999999</v>
      </c>
      <c r="AB13" s="112">
        <f>[9]Janeiro!$H$31</f>
        <v>23.759999999999998</v>
      </c>
      <c r="AC13" s="112">
        <f>[9]Janeiro!$H$32</f>
        <v>21.96</v>
      </c>
      <c r="AD13" s="112">
        <f>[9]Janeiro!$H$33</f>
        <v>25.92</v>
      </c>
      <c r="AE13" s="112">
        <f>[9]Janeiro!$H$34</f>
        <v>18.36</v>
      </c>
      <c r="AF13" s="112">
        <f>[9]Janeiro!$H$35</f>
        <v>32.04</v>
      </c>
      <c r="AG13" s="116">
        <f t="shared" si="3"/>
        <v>32.04</v>
      </c>
      <c r="AH13" s="115">
        <f t="shared" si="4"/>
        <v>17.999999999999996</v>
      </c>
    </row>
    <row r="14" spans="1:36" hidden="1" x14ac:dyDescent="0.2">
      <c r="A14" s="48" t="s">
        <v>147</v>
      </c>
      <c r="B14" s="112" t="str">
        <f>[10]Janeiro!$H$5</f>
        <v>*</v>
      </c>
      <c r="C14" s="112" t="str">
        <f>[10]Janeiro!$H$6</f>
        <v>*</v>
      </c>
      <c r="D14" s="112" t="str">
        <f>[10]Janeiro!$H$7</f>
        <v>*</v>
      </c>
      <c r="E14" s="112" t="str">
        <f>[10]Janeiro!$H$8</f>
        <v>*</v>
      </c>
      <c r="F14" s="112" t="str">
        <f>[10]Janeiro!$H$9</f>
        <v>*</v>
      </c>
      <c r="G14" s="112" t="str">
        <f>[10]Janeiro!$H$10</f>
        <v>*</v>
      </c>
      <c r="H14" s="112" t="str">
        <f>[10]Janeiro!$H$11</f>
        <v>*</v>
      </c>
      <c r="I14" s="112" t="str">
        <f>[10]Janeiro!$H$12</f>
        <v>*</v>
      </c>
      <c r="J14" s="112" t="str">
        <f>[10]Janeiro!$H$13</f>
        <v>*</v>
      </c>
      <c r="K14" s="112" t="str">
        <f>[10]Janeiro!$H$14</f>
        <v>*</v>
      </c>
      <c r="L14" s="112" t="str">
        <f>[10]Janeiro!$H$15</f>
        <v>*</v>
      </c>
      <c r="M14" s="112" t="str">
        <f>[10]Janeiro!$H$16</f>
        <v>*</v>
      </c>
      <c r="N14" s="112" t="str">
        <f>[10]Janeiro!$H$17</f>
        <v>*</v>
      </c>
      <c r="O14" s="112" t="str">
        <f>[10]Janeiro!$H$18</f>
        <v>*</v>
      </c>
      <c r="P14" s="112" t="str">
        <f>[10]Janeiro!$H$19</f>
        <v>*</v>
      </c>
      <c r="Q14" s="112" t="str">
        <f>[10]Janeiro!$H$20</f>
        <v>*</v>
      </c>
      <c r="R14" s="112" t="str">
        <f>[10]Janeiro!$H$21</f>
        <v>*</v>
      </c>
      <c r="S14" s="112" t="str">
        <f>[10]Janeiro!$H$22</f>
        <v>*</v>
      </c>
      <c r="T14" s="112" t="str">
        <f>[10]Janeiro!$H$23</f>
        <v>*</v>
      </c>
      <c r="U14" s="112" t="str">
        <f>[10]Janeiro!$H$24</f>
        <v>*</v>
      </c>
      <c r="V14" s="112" t="str">
        <f>[10]Janeiro!$H$25</f>
        <v>*</v>
      </c>
      <c r="W14" s="112" t="str">
        <f>[10]Janeiro!$H$26</f>
        <v>*</v>
      </c>
      <c r="X14" s="112" t="str">
        <f>[10]Janeiro!$H$27</f>
        <v>*</v>
      </c>
      <c r="Y14" s="112" t="str">
        <f>[10]Janeiro!$H$28</f>
        <v>*</v>
      </c>
      <c r="Z14" s="112" t="str">
        <f>[10]Janeiro!$H$29</f>
        <v>*</v>
      </c>
      <c r="AA14" s="112" t="str">
        <f>[10]Janeiro!$H$30</f>
        <v>*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6">
        <f t="shared" si="3"/>
        <v>0</v>
      </c>
      <c r="AH14" s="115" t="e">
        <f t="shared" si="4"/>
        <v>#DIV/0!</v>
      </c>
      <c r="AJ14" s="126"/>
    </row>
    <row r="15" spans="1:36" ht="12" customHeight="1" x14ac:dyDescent="0.2">
      <c r="A15" s="48" t="s">
        <v>2</v>
      </c>
      <c r="B15" s="112">
        <f>[11]Janeiro!$H$5</f>
        <v>16.920000000000002</v>
      </c>
      <c r="C15" s="112">
        <f>[11]Janeiro!$H$6</f>
        <v>16.920000000000002</v>
      </c>
      <c r="D15" s="112">
        <f>[11]Janeiro!$H$7</f>
        <v>14.4</v>
      </c>
      <c r="E15" s="112">
        <f>[11]Janeiro!$H$8</f>
        <v>17.64</v>
      </c>
      <c r="F15" s="112">
        <f>[11]Janeiro!$H$9</f>
        <v>14.04</v>
      </c>
      <c r="G15" s="112">
        <f>[11]Janeiro!$H$10</f>
        <v>11.879999999999999</v>
      </c>
      <c r="H15" s="112">
        <f>[11]Janeiro!$H$11</f>
        <v>12.6</v>
      </c>
      <c r="I15" s="112">
        <f>[11]Janeiro!$H$12</f>
        <v>13.68</v>
      </c>
      <c r="J15" s="112">
        <f>[11]Janeiro!$H$13</f>
        <v>13.68</v>
      </c>
      <c r="K15" s="112">
        <f>[11]Janeiro!$H$14</f>
        <v>22.32</v>
      </c>
      <c r="L15" s="112">
        <f>[11]Janeiro!$H$15</f>
        <v>15.120000000000001</v>
      </c>
      <c r="M15" s="112">
        <f>[11]Janeiro!$H$16</f>
        <v>12.6</v>
      </c>
      <c r="N15" s="112">
        <f>[11]Janeiro!$H$17</f>
        <v>21.96</v>
      </c>
      <c r="O15" s="112">
        <f>[11]Janeiro!$H$18</f>
        <v>16.559999999999999</v>
      </c>
      <c r="P15" s="112">
        <f>[11]Janeiro!$H$19</f>
        <v>15.840000000000002</v>
      </c>
      <c r="Q15" s="112">
        <f>[11]Janeiro!$H$20</f>
        <v>12.6</v>
      </c>
      <c r="R15" s="112">
        <f>[11]Janeiro!$H$21</f>
        <v>15.48</v>
      </c>
      <c r="S15" s="112">
        <f>[11]Janeiro!$H$22</f>
        <v>13.32</v>
      </c>
      <c r="T15" s="112">
        <f>[11]Janeiro!$H$23</f>
        <v>17.64</v>
      </c>
      <c r="U15" s="112">
        <f>[11]Janeiro!$H$24</f>
        <v>17.28</v>
      </c>
      <c r="V15" s="112">
        <f>[11]Janeiro!$H$25</f>
        <v>15.48</v>
      </c>
      <c r="W15" s="112">
        <f>[11]Janeiro!$H$26</f>
        <v>15.120000000000001</v>
      </c>
      <c r="X15" s="112">
        <f>[11]Janeiro!$H$27</f>
        <v>16.2</v>
      </c>
      <c r="Y15" s="112">
        <f>[11]Janeiro!$H$28</f>
        <v>22.68</v>
      </c>
      <c r="Z15" s="112">
        <f>[11]Janeiro!$H$29</f>
        <v>12.6</v>
      </c>
      <c r="AA15" s="112">
        <f>[11]Janeiro!$H$30</f>
        <v>15.840000000000002</v>
      </c>
      <c r="AB15" s="112">
        <f>[11]Janeiro!$H$31</f>
        <v>21.96</v>
      </c>
      <c r="AC15" s="112">
        <f>[11]Janeiro!$H$32</f>
        <v>19.440000000000001</v>
      </c>
      <c r="AD15" s="112">
        <f>[11]Janeiro!$H$33</f>
        <v>21.96</v>
      </c>
      <c r="AE15" s="112">
        <f>[11]Janeiro!$H$34</f>
        <v>15.120000000000001</v>
      </c>
      <c r="AF15" s="112">
        <f>[11]Janeiro!$H$35</f>
        <v>14.4</v>
      </c>
      <c r="AG15" s="116">
        <f t="shared" si="3"/>
        <v>22.68</v>
      </c>
      <c r="AH15" s="115">
        <f t="shared" si="4"/>
        <v>16.234838709677419</v>
      </c>
      <c r="AJ15" s="12" t="s">
        <v>35</v>
      </c>
    </row>
    <row r="16" spans="1:36" ht="12" customHeight="1" x14ac:dyDescent="0.2">
      <c r="A16" s="48" t="s">
        <v>3</v>
      </c>
      <c r="B16" s="112">
        <f>[12]Janeiro!$H$5</f>
        <v>14.4</v>
      </c>
      <c r="C16" s="112">
        <f>[12]Janeiro!$H$6</f>
        <v>15.120000000000001</v>
      </c>
      <c r="D16" s="112">
        <f>[12]Janeiro!$H$7</f>
        <v>18.720000000000002</v>
      </c>
      <c r="E16" s="112">
        <f>[12]Janeiro!$H$8</f>
        <v>21.96</v>
      </c>
      <c r="F16" s="112">
        <f>[12]Janeiro!$H$9</f>
        <v>8.2799999999999994</v>
      </c>
      <c r="G16" s="112">
        <f>[12]Janeiro!$H$10</f>
        <v>15.48</v>
      </c>
      <c r="H16" s="112">
        <f>[12]Janeiro!$H$11</f>
        <v>12.6</v>
      </c>
      <c r="I16" s="112">
        <f>[12]Janeiro!$H$12</f>
        <v>16.559999999999999</v>
      </c>
      <c r="J16" s="112">
        <f>[12]Janeiro!$H$13</f>
        <v>13.32</v>
      </c>
      <c r="K16" s="112">
        <f>[12]Janeiro!$H$14</f>
        <v>18.36</v>
      </c>
      <c r="L16" s="112">
        <f>[12]Janeiro!$H$15</f>
        <v>20.88</v>
      </c>
      <c r="M16" s="112">
        <f>[12]Janeiro!$H$16</f>
        <v>12.96</v>
      </c>
      <c r="N16" s="112">
        <f>[12]Janeiro!$H$17</f>
        <v>11.520000000000001</v>
      </c>
      <c r="O16" s="112">
        <f>[12]Janeiro!$H$18</f>
        <v>11.879999999999999</v>
      </c>
      <c r="P16" s="112">
        <f>[12]Janeiro!$H$19</f>
        <v>10.44</v>
      </c>
      <c r="Q16" s="112">
        <f>[12]Janeiro!$H$20</f>
        <v>11.16</v>
      </c>
      <c r="R16" s="112">
        <f>[12]Janeiro!$H$21</f>
        <v>19.8</v>
      </c>
      <c r="S16" s="112">
        <f>[12]Janeiro!$H$22</f>
        <v>13.68</v>
      </c>
      <c r="T16" s="112">
        <f>[12]Janeiro!$H$23</f>
        <v>15.840000000000002</v>
      </c>
      <c r="U16" s="112">
        <f>[12]Janeiro!$H$24</f>
        <v>11.879999999999999</v>
      </c>
      <c r="V16" s="112">
        <f>[12]Janeiro!$H$25</f>
        <v>16.559999999999999</v>
      </c>
      <c r="W16" s="112">
        <f>[12]Janeiro!$H$26</f>
        <v>13.32</v>
      </c>
      <c r="X16" s="112">
        <f>[12]Janeiro!$H$27</f>
        <v>20.88</v>
      </c>
      <c r="Y16" s="112">
        <f>[12]Janeiro!$H$28</f>
        <v>10.8</v>
      </c>
      <c r="Z16" s="112">
        <f>[12]Janeiro!$H$29</f>
        <v>16.559999999999999</v>
      </c>
      <c r="AA16" s="112">
        <f>[12]Janeiro!$H$30</f>
        <v>9.7200000000000006</v>
      </c>
      <c r="AB16" s="112">
        <f>[12]Janeiro!$H$31</f>
        <v>18.720000000000002</v>
      </c>
      <c r="AC16" s="112">
        <f>[12]Janeiro!$H$32</f>
        <v>16.920000000000002</v>
      </c>
      <c r="AD16" s="112">
        <f>[12]Janeiro!$H$33</f>
        <v>11.879999999999999</v>
      </c>
      <c r="AE16" s="112">
        <f>[12]Janeiro!$H$34</f>
        <v>12.24</v>
      </c>
      <c r="AF16" s="112">
        <f>[12]Janeiro!$H$35</f>
        <v>10.08</v>
      </c>
      <c r="AG16" s="116">
        <f>MAX(B16:AF16)</f>
        <v>21.96</v>
      </c>
      <c r="AH16" s="115">
        <f>AVERAGE(B16:AF16)</f>
        <v>14.597419354838712</v>
      </c>
      <c r="AJ16" s="12"/>
    </row>
    <row r="17" spans="1:38" hidden="1" x14ac:dyDescent="0.2">
      <c r="A17" s="48" t="s">
        <v>4</v>
      </c>
      <c r="B17" s="112" t="str">
        <f>[13]Janeiro!$H$5</f>
        <v>*</v>
      </c>
      <c r="C17" s="112" t="str">
        <f>[13]Janeiro!$H$6</f>
        <v>*</v>
      </c>
      <c r="D17" s="112" t="str">
        <f>[13]Janeiro!$H$7</f>
        <v>*</v>
      </c>
      <c r="E17" s="112" t="str">
        <f>[13]Janeiro!$H$8</f>
        <v>*</v>
      </c>
      <c r="F17" s="112" t="str">
        <f>[13]Janeiro!$H$9</f>
        <v>*</v>
      </c>
      <c r="G17" s="112" t="str">
        <f>[13]Janeiro!$H$10</f>
        <v>*</v>
      </c>
      <c r="H17" s="112" t="str">
        <f>[13]Janeiro!$H$11</f>
        <v>*</v>
      </c>
      <c r="I17" s="112" t="str">
        <f>[13]Janeiro!$H$12</f>
        <v>*</v>
      </c>
      <c r="J17" s="112" t="str">
        <f>[13]Janeiro!$H$13</f>
        <v>*</v>
      </c>
      <c r="K17" s="112" t="str">
        <f>[13]Janeiro!$H$14</f>
        <v>*</v>
      </c>
      <c r="L17" s="112" t="str">
        <f>[13]Janeiro!$H$15</f>
        <v>*</v>
      </c>
      <c r="M17" s="112" t="str">
        <f>[13]Janeiro!$H$16</f>
        <v>*</v>
      </c>
      <c r="N17" s="112" t="str">
        <f>[13]Janeiro!$H$17</f>
        <v>*</v>
      </c>
      <c r="O17" s="112" t="str">
        <f>[13]Janeiro!$H$18</f>
        <v>*</v>
      </c>
      <c r="P17" s="112" t="str">
        <f>[13]Janeiro!$H$19</f>
        <v>*</v>
      </c>
      <c r="Q17" s="112" t="str">
        <f>[13]Janeiro!$H$20</f>
        <v>*</v>
      </c>
      <c r="R17" s="112" t="str">
        <f>[13]Janeiro!$H$21</f>
        <v>*</v>
      </c>
      <c r="S17" s="112" t="str">
        <f>[13]Janeiro!$H$22</f>
        <v>*</v>
      </c>
      <c r="T17" s="112" t="str">
        <f>[13]Janeiro!$H$23</f>
        <v>*</v>
      </c>
      <c r="U17" s="112" t="str">
        <f>[13]Janeiro!$H$24</f>
        <v>*</v>
      </c>
      <c r="V17" s="112" t="str">
        <f>[13]Janeiro!$H$25</f>
        <v>*</v>
      </c>
      <c r="W17" s="112" t="str">
        <f>[13]Janeiro!$H$26</f>
        <v>*</v>
      </c>
      <c r="X17" s="112" t="str">
        <f>[13]Janeiro!$H$27</f>
        <v>*</v>
      </c>
      <c r="Y17" s="112" t="str">
        <f>[13]Janeiro!$H$28</f>
        <v>*</v>
      </c>
      <c r="Z17" s="112" t="str">
        <f>[13]Janeiro!$H$29</f>
        <v>*</v>
      </c>
      <c r="AA17" s="112" t="str">
        <f>[13]Janeiro!$H$30</f>
        <v>*</v>
      </c>
      <c r="AB17" s="112" t="str">
        <f>[13]Janeiro!$H$31</f>
        <v>*</v>
      </c>
      <c r="AC17" s="112" t="str">
        <f>[13]Janeiro!$H$32</f>
        <v>*</v>
      </c>
      <c r="AD17" s="112" t="str">
        <f>[13]Janeiro!$H$33</f>
        <v>*</v>
      </c>
      <c r="AE17" s="112" t="str">
        <f>[13]Janeiro!$H$34</f>
        <v>*</v>
      </c>
      <c r="AF17" s="112" t="str">
        <f>[13]Janeiro!$H$35</f>
        <v>*</v>
      </c>
      <c r="AG17" s="116">
        <f t="shared" si="3"/>
        <v>0</v>
      </c>
      <c r="AH17" s="115" t="e">
        <f t="shared" si="4"/>
        <v>#DIV/0!</v>
      </c>
      <c r="AJ17" t="s">
        <v>35</v>
      </c>
    </row>
    <row r="18" spans="1:38" hidden="1" x14ac:dyDescent="0.2">
      <c r="A18" s="48" t="s">
        <v>5</v>
      </c>
      <c r="B18" s="112" t="str">
        <f>[14]Janeiro!$H$5</f>
        <v>*</v>
      </c>
      <c r="C18" s="112" t="str">
        <f>[14]Janeiro!$H$6</f>
        <v>*</v>
      </c>
      <c r="D18" s="112" t="str">
        <f>[14]Janeiro!$H$7</f>
        <v>*</v>
      </c>
      <c r="E18" s="112" t="str">
        <f>[14]Janeiro!$H$8</f>
        <v>*</v>
      </c>
      <c r="F18" s="112" t="str">
        <f>[14]Janeiro!$H$9</f>
        <v>*</v>
      </c>
      <c r="G18" s="112" t="str">
        <f>[14]Janeiro!$H$10</f>
        <v>*</v>
      </c>
      <c r="H18" s="112" t="str">
        <f>[14]Janeiro!$H$11</f>
        <v>*</v>
      </c>
      <c r="I18" s="112" t="str">
        <f>[14]Janeiro!$H$12</f>
        <v>*</v>
      </c>
      <c r="J18" s="112" t="str">
        <f>[14]Janeiro!$H$13</f>
        <v>*</v>
      </c>
      <c r="K18" s="112" t="str">
        <f>[14]Janeiro!$H$14</f>
        <v>*</v>
      </c>
      <c r="L18" s="112" t="str">
        <f>[14]Janeiro!$H$15</f>
        <v>*</v>
      </c>
      <c r="M18" s="112" t="str">
        <f>[14]Janeiro!$H$16</f>
        <v>*</v>
      </c>
      <c r="N18" s="112" t="str">
        <f>[14]Janeiro!$H$17</f>
        <v>*</v>
      </c>
      <c r="O18" s="112" t="str">
        <f>[14]Janeiro!$H$18</f>
        <v>*</v>
      </c>
      <c r="P18" s="112" t="str">
        <f>[14]Janeiro!$H$19</f>
        <v>*</v>
      </c>
      <c r="Q18" s="112" t="str">
        <f>[14]Janeiro!$H$20</f>
        <v>*</v>
      </c>
      <c r="R18" s="112" t="str">
        <f>[14]Janeiro!$H$21</f>
        <v>*</v>
      </c>
      <c r="S18" s="112" t="str">
        <f>[14]Janeiro!$H$22</f>
        <v>*</v>
      </c>
      <c r="T18" s="112" t="str">
        <f>[14]Janeiro!$H$23</f>
        <v>*</v>
      </c>
      <c r="U18" s="112" t="str">
        <f>[14]Janeiro!$H$24</f>
        <v>*</v>
      </c>
      <c r="V18" s="112" t="str">
        <f>[14]Janeiro!$H$25</f>
        <v>*</v>
      </c>
      <c r="W18" s="112" t="str">
        <f>[14]Janeiro!$H$26</f>
        <v>*</v>
      </c>
      <c r="X18" s="112" t="str">
        <f>[14]Janeiro!$H$27</f>
        <v>*</v>
      </c>
      <c r="Y18" s="112" t="str">
        <f>[14]Janeiro!$H$28</f>
        <v>*</v>
      </c>
      <c r="Z18" s="112" t="str">
        <f>[14]Janeiro!$H$29</f>
        <v>*</v>
      </c>
      <c r="AA18" s="112" t="str">
        <f>[14]Janeiro!$H$30</f>
        <v>*</v>
      </c>
      <c r="AB18" s="112" t="str">
        <f>[14]Janeiro!$H$31</f>
        <v>*</v>
      </c>
      <c r="AC18" s="112" t="str">
        <f>[14]Janeiro!$H$32</f>
        <v>*</v>
      </c>
      <c r="AD18" s="112" t="str">
        <f>[14]Janeiro!$H$33</f>
        <v>*</v>
      </c>
      <c r="AE18" s="112" t="str">
        <f>[14]Janeiro!$H$34</f>
        <v>*</v>
      </c>
      <c r="AF18" s="112" t="str">
        <f>[14]Janeiro!$H$35</f>
        <v>*</v>
      </c>
      <c r="AG18" s="116">
        <f t="shared" si="3"/>
        <v>0</v>
      </c>
      <c r="AH18" s="115" t="e">
        <f t="shared" si="4"/>
        <v>#DIV/0!</v>
      </c>
      <c r="AI18" s="12" t="s">
        <v>35</v>
      </c>
      <c r="AK18" t="s">
        <v>35</v>
      </c>
    </row>
    <row r="19" spans="1:38" hidden="1" x14ac:dyDescent="0.2">
      <c r="A19" s="48" t="s">
        <v>33</v>
      </c>
      <c r="B19" s="112" t="str">
        <f>[15]Janeiro!$H$5</f>
        <v>*</v>
      </c>
      <c r="C19" s="112" t="str">
        <f>[15]Janeiro!$H$6</f>
        <v>*</v>
      </c>
      <c r="D19" s="112" t="str">
        <f>[15]Janeiro!$H$7</f>
        <v>*</v>
      </c>
      <c r="E19" s="112" t="str">
        <f>[15]Janeiro!$H$8</f>
        <v>*</v>
      </c>
      <c r="F19" s="112" t="str">
        <f>[15]Janeiro!$H$9</f>
        <v>*</v>
      </c>
      <c r="G19" s="112" t="str">
        <f>[15]Janeiro!$H$10</f>
        <v>*</v>
      </c>
      <c r="H19" s="112" t="str">
        <f>[15]Janeiro!$H$11</f>
        <v>*</v>
      </c>
      <c r="I19" s="112" t="str">
        <f>[15]Janeiro!$H$12</f>
        <v>*</v>
      </c>
      <c r="J19" s="112" t="str">
        <f>[15]Janeiro!$H$13</f>
        <v>*</v>
      </c>
      <c r="K19" s="112" t="str">
        <f>[15]Janeiro!$H$14</f>
        <v>*</v>
      </c>
      <c r="L19" s="112" t="str">
        <f>[15]Janeiro!$H$15</f>
        <v>*</v>
      </c>
      <c r="M19" s="112" t="str">
        <f>[15]Janeiro!$H$16</f>
        <v>*</v>
      </c>
      <c r="N19" s="112" t="str">
        <f>[15]Janeiro!$H$17</f>
        <v>*</v>
      </c>
      <c r="O19" s="112" t="str">
        <f>[15]Janeiro!$H$18</f>
        <v>*</v>
      </c>
      <c r="P19" s="112" t="str">
        <f>[15]Janeiro!$H$19</f>
        <v>*</v>
      </c>
      <c r="Q19" s="112" t="str">
        <f>[15]Janeiro!$H$20</f>
        <v>*</v>
      </c>
      <c r="R19" s="112" t="str">
        <f>[15]Janeiro!$H$21</f>
        <v>*</v>
      </c>
      <c r="S19" s="112" t="str">
        <f>[15]Janeiro!$H$22</f>
        <v>*</v>
      </c>
      <c r="T19" s="112" t="str">
        <f>[15]Janeiro!$H$23</f>
        <v>*</v>
      </c>
      <c r="U19" s="112" t="str">
        <f>[15]Janeiro!$H$24</f>
        <v>*</v>
      </c>
      <c r="V19" s="112" t="str">
        <f>[15]Janeiro!$H$25</f>
        <v>*</v>
      </c>
      <c r="W19" s="112" t="str">
        <f>[15]Janeiro!$H$26</f>
        <v>*</v>
      </c>
      <c r="X19" s="112" t="str">
        <f>[15]Janeiro!$H$27</f>
        <v>*</v>
      </c>
      <c r="Y19" s="112" t="str">
        <f>[15]Janeiro!$H$28</f>
        <v>*</v>
      </c>
      <c r="Z19" s="112" t="str">
        <f>[15]Janeiro!$H$29</f>
        <v>*</v>
      </c>
      <c r="AA19" s="112" t="str">
        <f>[15]Janeiro!$H$30</f>
        <v>*</v>
      </c>
      <c r="AB19" s="112" t="str">
        <f>[15]Janeiro!$H$31</f>
        <v>*</v>
      </c>
      <c r="AC19" s="112" t="str">
        <f>[15]Janeiro!$H$32</f>
        <v>*</v>
      </c>
      <c r="AD19" s="112" t="str">
        <f>[15]Janeiro!$H$33</f>
        <v>*</v>
      </c>
      <c r="AE19" s="112" t="str">
        <f>[15]Janeiro!$H$34</f>
        <v>*</v>
      </c>
      <c r="AF19" s="112" t="str">
        <f>[15]Janeiro!$H$35</f>
        <v>*</v>
      </c>
      <c r="AG19" s="116">
        <f t="shared" si="3"/>
        <v>0</v>
      </c>
      <c r="AH19" s="115" t="e">
        <f t="shared" si="4"/>
        <v>#DIV/0!</v>
      </c>
    </row>
    <row r="20" spans="1:38" x14ac:dyDescent="0.2">
      <c r="A20" s="48" t="s">
        <v>6</v>
      </c>
      <c r="B20" s="112">
        <f>[16]Janeiro!$H$5</f>
        <v>11.879999999999999</v>
      </c>
      <c r="C20" s="112">
        <f>[16]Janeiro!$H$6</f>
        <v>12.96</v>
      </c>
      <c r="D20" s="112">
        <f>[16]Janeiro!$H$7</f>
        <v>13.32</v>
      </c>
      <c r="E20" s="112">
        <f>[16]Janeiro!$H$8</f>
        <v>9.3600000000000012</v>
      </c>
      <c r="F20" s="112">
        <f>[16]Janeiro!$H$9</f>
        <v>9.7200000000000006</v>
      </c>
      <c r="G20" s="112">
        <f>[16]Janeiro!$H$10</f>
        <v>16.920000000000002</v>
      </c>
      <c r="H20" s="112">
        <f>[16]Janeiro!$H$11</f>
        <v>10.44</v>
      </c>
      <c r="I20" s="112">
        <f>[16]Janeiro!$H$12</f>
        <v>9</v>
      </c>
      <c r="J20" s="112">
        <f>[16]Janeiro!$H$13</f>
        <v>10.8</v>
      </c>
      <c r="K20" s="112">
        <f>[16]Janeiro!$H$14</f>
        <v>11.16</v>
      </c>
      <c r="L20" s="112">
        <f>[16]Janeiro!$H$15</f>
        <v>16.920000000000002</v>
      </c>
      <c r="M20" s="112">
        <f>[16]Janeiro!$H$16</f>
        <v>15.120000000000001</v>
      </c>
      <c r="N20" s="112">
        <f>[16]Janeiro!$H$17</f>
        <v>8.64</v>
      </c>
      <c r="O20" s="112">
        <f>[16]Janeiro!$H$18</f>
        <v>11.16</v>
      </c>
      <c r="P20" s="112">
        <f>[16]Janeiro!$H$19</f>
        <v>11.16</v>
      </c>
      <c r="Q20" s="112">
        <f>[16]Janeiro!$H$20</f>
        <v>11.520000000000001</v>
      </c>
      <c r="R20" s="112">
        <f>[16]Janeiro!$H$21</f>
        <v>11.520000000000001</v>
      </c>
      <c r="S20" s="112">
        <f>[16]Janeiro!$H$22</f>
        <v>8.64</v>
      </c>
      <c r="T20" s="112">
        <f>[16]Janeiro!$H$23</f>
        <v>12.6</v>
      </c>
      <c r="U20" s="112">
        <f>[16]Janeiro!$H$24</f>
        <v>14.4</v>
      </c>
      <c r="V20" s="112">
        <f>[16]Janeiro!$H$25</f>
        <v>12.6</v>
      </c>
      <c r="W20" s="112">
        <f>[16]Janeiro!$H$26</f>
        <v>7.9200000000000008</v>
      </c>
      <c r="X20" s="112">
        <f>[16]Janeiro!$H$27</f>
        <v>9.7200000000000006</v>
      </c>
      <c r="Y20" s="112">
        <f>[16]Janeiro!$H$28</f>
        <v>8.64</v>
      </c>
      <c r="Z20" s="112">
        <f>[16]Janeiro!$H$29</f>
        <v>11.879999999999999</v>
      </c>
      <c r="AA20" s="112">
        <f>[16]Janeiro!$H$30</f>
        <v>8.2799999999999994</v>
      </c>
      <c r="AB20" s="112">
        <f>[16]Janeiro!$H$31</f>
        <v>12.6</v>
      </c>
      <c r="AC20" s="112">
        <f>[16]Janeiro!$H$32</f>
        <v>12.6</v>
      </c>
      <c r="AD20" s="112">
        <f>[16]Janeiro!$H$33</f>
        <v>9</v>
      </c>
      <c r="AE20" s="112">
        <f>[16]Janeiro!$H$34</f>
        <v>10.8</v>
      </c>
      <c r="AF20" s="112">
        <f>[16]Janeiro!$H$35</f>
        <v>12.6</v>
      </c>
      <c r="AG20" s="116">
        <f t="shared" si="3"/>
        <v>16.920000000000002</v>
      </c>
      <c r="AH20" s="115">
        <f t="shared" si="4"/>
        <v>11.415483870967744</v>
      </c>
    </row>
    <row r="21" spans="1:38" x14ac:dyDescent="0.2">
      <c r="A21" s="48" t="s">
        <v>7</v>
      </c>
      <c r="B21" s="112">
        <f>[17]Janeiro!$H$5</f>
        <v>15.120000000000001</v>
      </c>
      <c r="C21" s="112">
        <f>[17]Janeiro!$H$6</f>
        <v>19.079999999999998</v>
      </c>
      <c r="D21" s="112">
        <f>[17]Janeiro!$H$7</f>
        <v>16.559999999999999</v>
      </c>
      <c r="E21" s="112">
        <f>[17]Janeiro!$H$8</f>
        <v>10.8</v>
      </c>
      <c r="F21" s="112">
        <f>[17]Janeiro!$H$9</f>
        <v>10.8</v>
      </c>
      <c r="G21" s="112">
        <f>[17]Janeiro!$H$10</f>
        <v>11.879999999999999</v>
      </c>
      <c r="H21" s="112">
        <f>[17]Janeiro!$H$11</f>
        <v>9.3600000000000012</v>
      </c>
      <c r="I21" s="112">
        <f>[17]Janeiro!$H$12</f>
        <v>10.08</v>
      </c>
      <c r="J21" s="112">
        <f>[17]Janeiro!$H$13</f>
        <v>9.7200000000000006</v>
      </c>
      <c r="K21" s="112">
        <f>[17]Janeiro!$H$14</f>
        <v>12.24</v>
      </c>
      <c r="L21" s="112">
        <f>[17]Janeiro!$H$15</f>
        <v>15.120000000000001</v>
      </c>
      <c r="M21" s="112">
        <f>[17]Janeiro!$H$16</f>
        <v>10.08</v>
      </c>
      <c r="N21" s="112">
        <f>[17]Janeiro!$H$17</f>
        <v>16.920000000000002</v>
      </c>
      <c r="O21" s="112">
        <f>[17]Janeiro!$H$18</f>
        <v>14.76</v>
      </c>
      <c r="P21" s="112">
        <f>[17]Janeiro!$H$19</f>
        <v>14.04</v>
      </c>
      <c r="Q21" s="112">
        <f>[17]Janeiro!$H$20</f>
        <v>14.04</v>
      </c>
      <c r="R21" s="112">
        <f>[17]Janeiro!$H$21</f>
        <v>18.720000000000002</v>
      </c>
      <c r="S21" s="112">
        <f>[17]Janeiro!$H$22</f>
        <v>11.520000000000001</v>
      </c>
      <c r="T21" s="112">
        <f>[17]Janeiro!$H$23</f>
        <v>13.32</v>
      </c>
      <c r="U21" s="112">
        <f>[17]Janeiro!$H$24</f>
        <v>18.720000000000002</v>
      </c>
      <c r="V21" s="112">
        <f>[17]Janeiro!$H$25</f>
        <v>13.32</v>
      </c>
      <c r="W21" s="112">
        <f>[17]Janeiro!$H$26</f>
        <v>15.120000000000001</v>
      </c>
      <c r="X21" s="112">
        <f>[17]Janeiro!$H$27</f>
        <v>12.96</v>
      </c>
      <c r="Y21" s="112">
        <f>[17]Janeiro!$H$28</f>
        <v>12.24</v>
      </c>
      <c r="Z21" s="112">
        <f>[17]Janeiro!$H$29</f>
        <v>21.6</v>
      </c>
      <c r="AA21" s="112">
        <f>[17]Janeiro!$H$30</f>
        <v>13.68</v>
      </c>
      <c r="AB21" s="112">
        <f>[17]Janeiro!$H$31</f>
        <v>26.64</v>
      </c>
      <c r="AC21" s="112">
        <f>[17]Janeiro!$H$32</f>
        <v>16.2</v>
      </c>
      <c r="AD21" s="112">
        <f>[17]Janeiro!$H$33</f>
        <v>29.880000000000003</v>
      </c>
      <c r="AE21" s="112">
        <f>[17]Janeiro!$H$34</f>
        <v>18</v>
      </c>
      <c r="AF21" s="112">
        <f>[17]Janeiro!$H$35</f>
        <v>18</v>
      </c>
      <c r="AG21" s="116">
        <f t="shared" si="3"/>
        <v>29.880000000000003</v>
      </c>
      <c r="AH21" s="115">
        <f t="shared" si="4"/>
        <v>15.178064516129032</v>
      </c>
    </row>
    <row r="22" spans="1:38" x14ac:dyDescent="0.2">
      <c r="A22" s="48" t="s">
        <v>148</v>
      </c>
      <c r="B22" s="112">
        <f>[18]Janeiro!$H$5</f>
        <v>14.4</v>
      </c>
      <c r="C22" s="112">
        <f>[18]Janeiro!$H$6</f>
        <v>27.36</v>
      </c>
      <c r="D22" s="112">
        <f>[18]Janeiro!$H$7</f>
        <v>23.400000000000002</v>
      </c>
      <c r="E22" s="112">
        <f>[18]Janeiro!$H$8</f>
        <v>10.44</v>
      </c>
      <c r="F22" s="112">
        <f>[18]Janeiro!$H$9</f>
        <v>11.16</v>
      </c>
      <c r="G22" s="112">
        <f>[18]Janeiro!$H$10</f>
        <v>12.6</v>
      </c>
      <c r="H22" s="112">
        <f>[18]Janeiro!$H$11</f>
        <v>11.520000000000001</v>
      </c>
      <c r="I22" s="112">
        <f>[18]Janeiro!$H$12</f>
        <v>9.3600000000000012</v>
      </c>
      <c r="J22" s="112">
        <f>[18]Janeiro!$H$13</f>
        <v>12.96</v>
      </c>
      <c r="K22" s="112">
        <f>[18]Janeiro!$H$14</f>
        <v>23.040000000000003</v>
      </c>
      <c r="L22" s="112">
        <f>[18]Janeiro!$H$15</f>
        <v>14.76</v>
      </c>
      <c r="M22" s="112">
        <f>[18]Janeiro!$H$16</f>
        <v>13.32</v>
      </c>
      <c r="N22" s="112">
        <f>[18]Janeiro!$H$17</f>
        <v>28.44</v>
      </c>
      <c r="O22" s="112">
        <f>[18]Janeiro!$H$18</f>
        <v>20.52</v>
      </c>
      <c r="P22" s="112">
        <f>[18]Janeiro!$H$19</f>
        <v>18.720000000000002</v>
      </c>
      <c r="Q22" s="112">
        <f>[18]Janeiro!$H$20</f>
        <v>17.28</v>
      </c>
      <c r="R22" s="112">
        <f>[18]Janeiro!$H$21</f>
        <v>22.32</v>
      </c>
      <c r="S22" s="112">
        <f>[18]Janeiro!$H$22</f>
        <v>24.840000000000003</v>
      </c>
      <c r="T22" s="112">
        <f>[18]Janeiro!$H$23</f>
        <v>20.52</v>
      </c>
      <c r="U22" s="112">
        <f>[18]Janeiro!$H$24</f>
        <v>21.6</v>
      </c>
      <c r="V22" s="112">
        <f>[18]Janeiro!$H$25</f>
        <v>16.559999999999999</v>
      </c>
      <c r="W22" s="112">
        <f>[18]Janeiro!$H$25</f>
        <v>16.559999999999999</v>
      </c>
      <c r="X22" s="112">
        <f>[18]Janeiro!$H$27</f>
        <v>17.64</v>
      </c>
      <c r="Y22" s="112">
        <f>[18]Janeiro!$H$28</f>
        <v>18.720000000000002</v>
      </c>
      <c r="Z22" s="112">
        <f>[18]Janeiro!$H$29</f>
        <v>20.88</v>
      </c>
      <c r="AA22" s="112">
        <f>[18]Janeiro!$H$30</f>
        <v>16.559999999999999</v>
      </c>
      <c r="AB22" s="112">
        <f>[18]Janeiro!$H$31</f>
        <v>18.720000000000002</v>
      </c>
      <c r="AC22" s="112">
        <f>[18]Janeiro!$H$32</f>
        <v>19.079999999999998</v>
      </c>
      <c r="AD22" s="112">
        <f>[18]Janeiro!$H$33</f>
        <v>14.4</v>
      </c>
      <c r="AE22" s="112">
        <f>[18]Janeiro!$H$34</f>
        <v>10.8</v>
      </c>
      <c r="AF22" s="112">
        <f>[18]Janeiro!$H$35</f>
        <v>11.16</v>
      </c>
      <c r="AG22" s="116">
        <f t="shared" si="3"/>
        <v>28.44</v>
      </c>
      <c r="AH22" s="115">
        <f t="shared" si="4"/>
        <v>17.407741935483866</v>
      </c>
      <c r="AK22" t="s">
        <v>35</v>
      </c>
      <c r="AL22" t="s">
        <v>35</v>
      </c>
    </row>
    <row r="23" spans="1:38" x14ac:dyDescent="0.2">
      <c r="A23" s="48" t="s">
        <v>149</v>
      </c>
      <c r="B23" s="112">
        <f>[19]Janeiro!$H$5</f>
        <v>16.920000000000002</v>
      </c>
      <c r="C23" s="112">
        <f>[19]Janeiro!$H$6</f>
        <v>21.240000000000002</v>
      </c>
      <c r="D23" s="112">
        <f>[19]Janeiro!$H$7</f>
        <v>18</v>
      </c>
      <c r="E23" s="112">
        <f>[19]Janeiro!$H$8</f>
        <v>19.8</v>
      </c>
      <c r="F23" s="112">
        <f>[19]Janeiro!$H$9</f>
        <v>15.48</v>
      </c>
      <c r="G23" s="112">
        <f>[19]Janeiro!$H$10</f>
        <v>14.4</v>
      </c>
      <c r="H23" s="112">
        <f>[19]Janeiro!$H$11</f>
        <v>13.32</v>
      </c>
      <c r="I23" s="112">
        <f>[19]Janeiro!$H$12</f>
        <v>12.24</v>
      </c>
      <c r="J23" s="112">
        <f>[19]Janeiro!$H$13</f>
        <v>19.079999999999998</v>
      </c>
      <c r="K23" s="112">
        <f>[19]Janeiro!$H$14</f>
        <v>33.119999999999997</v>
      </c>
      <c r="L23" s="112">
        <f>[19]Janeiro!$H$15</f>
        <v>15.840000000000002</v>
      </c>
      <c r="M23" s="112">
        <f>[19]Janeiro!$H$16</f>
        <v>11.520000000000001</v>
      </c>
      <c r="N23" s="112">
        <f>[19]Janeiro!$H$17</f>
        <v>26.28</v>
      </c>
      <c r="O23" s="112">
        <f>[19]Janeiro!$H$18</f>
        <v>27.720000000000002</v>
      </c>
      <c r="P23" s="112">
        <f>[19]Janeiro!$H$19</f>
        <v>21.240000000000002</v>
      </c>
      <c r="Q23" s="112">
        <f>[19]Janeiro!$H$20</f>
        <v>21.240000000000002</v>
      </c>
      <c r="R23" s="112">
        <f>[19]Janeiro!$H$21</f>
        <v>21.96</v>
      </c>
      <c r="S23" s="112">
        <f>[19]Janeiro!$H$22</f>
        <v>15.48</v>
      </c>
      <c r="T23" s="112">
        <f>[19]Janeiro!$H$23</f>
        <v>17.28</v>
      </c>
      <c r="U23" s="112">
        <f>[19]Janeiro!$H$24</f>
        <v>26.28</v>
      </c>
      <c r="V23" s="112">
        <f>[19]Janeiro!$H$25</f>
        <v>20.52</v>
      </c>
      <c r="W23" s="112">
        <f>[19]Janeiro!$H$26</f>
        <v>15.840000000000002</v>
      </c>
      <c r="X23" s="112">
        <f>[19]Janeiro!$H$27</f>
        <v>33.840000000000003</v>
      </c>
      <c r="Y23" s="112">
        <f>[19]Janeiro!$H$28</f>
        <v>18</v>
      </c>
      <c r="Z23" s="112">
        <f>[19]Janeiro!$H$29</f>
        <v>37.080000000000005</v>
      </c>
      <c r="AA23" s="112">
        <f>[19]Janeiro!$H$30</f>
        <v>19.8</v>
      </c>
      <c r="AB23" s="112">
        <f>[19]Janeiro!$H$31</f>
        <v>19.440000000000001</v>
      </c>
      <c r="AC23" s="112">
        <f>[19]Janeiro!$H$32</f>
        <v>12.6</v>
      </c>
      <c r="AD23" s="112">
        <f>[19]Janeiro!$H$33</f>
        <v>16.2</v>
      </c>
      <c r="AE23" s="112">
        <f>[19]Janeiro!$H$34</f>
        <v>25.92</v>
      </c>
      <c r="AF23" s="112">
        <f>[19]Janeiro!$H$35</f>
        <v>13.68</v>
      </c>
      <c r="AG23" s="116">
        <f t="shared" si="3"/>
        <v>37.080000000000005</v>
      </c>
      <c r="AH23" s="115">
        <f t="shared" si="4"/>
        <v>20.043870967741935</v>
      </c>
      <c r="AI23" s="12" t="s">
        <v>35</v>
      </c>
    </row>
    <row r="24" spans="1:38" x14ac:dyDescent="0.2">
      <c r="A24" s="48" t="s">
        <v>150</v>
      </c>
      <c r="B24" s="112">
        <f>[20]Janeiro!$H$5</f>
        <v>14.4</v>
      </c>
      <c r="C24" s="112">
        <f>[20]Janeiro!$H$6</f>
        <v>19.079999999999998</v>
      </c>
      <c r="D24" s="112">
        <f>[20]Janeiro!$H$7</f>
        <v>19.8</v>
      </c>
      <c r="E24" s="112">
        <f>[20]Janeiro!$H$8</f>
        <v>10.44</v>
      </c>
      <c r="F24" s="112">
        <f>[20]Janeiro!$H$9</f>
        <v>13.32</v>
      </c>
      <c r="G24" s="112">
        <f>[20]Janeiro!$H$10</f>
        <v>11.879999999999999</v>
      </c>
      <c r="H24" s="112">
        <f>[20]Janeiro!$H$11</f>
        <v>13.32</v>
      </c>
      <c r="I24" s="112">
        <f>[20]Janeiro!$H$12</f>
        <v>11.520000000000001</v>
      </c>
      <c r="J24" s="112">
        <f>[20]Janeiro!$H$13</f>
        <v>14.04</v>
      </c>
      <c r="K24" s="112">
        <f>[20]Janeiro!$H$14</f>
        <v>10.8</v>
      </c>
      <c r="L24" s="112">
        <f>[20]Janeiro!$H$15</f>
        <v>20.88</v>
      </c>
      <c r="M24" s="112">
        <f>[20]Janeiro!$H$16</f>
        <v>11.879999999999999</v>
      </c>
      <c r="N24" s="112">
        <f>[20]Janeiro!$H$17</f>
        <v>14.04</v>
      </c>
      <c r="O24" s="112">
        <f>[20]Janeiro!$H$18</f>
        <v>15.840000000000002</v>
      </c>
      <c r="P24" s="112">
        <f>[20]Janeiro!$H$19</f>
        <v>14.76</v>
      </c>
      <c r="Q24" s="112">
        <f>[20]Janeiro!$H$20</f>
        <v>10.8</v>
      </c>
      <c r="R24" s="112">
        <f>[20]Janeiro!$H$21</f>
        <v>12.96</v>
      </c>
      <c r="S24" s="112">
        <f>[20]Janeiro!$H$22</f>
        <v>9.3600000000000012</v>
      </c>
      <c r="T24" s="112">
        <f>[20]Janeiro!$H$23</f>
        <v>14.4</v>
      </c>
      <c r="U24" s="112">
        <f>[20]Janeiro!$H$24</f>
        <v>17.28</v>
      </c>
      <c r="V24" s="112">
        <f>[20]Janeiro!$H$25</f>
        <v>19.440000000000001</v>
      </c>
      <c r="W24" s="112">
        <f>[20]Janeiro!$H$26</f>
        <v>14.76</v>
      </c>
      <c r="X24" s="112">
        <f>[20]Janeiro!$H$27</f>
        <v>13.32</v>
      </c>
      <c r="Y24" s="112">
        <f>[20]Janeiro!$H$28</f>
        <v>10.8</v>
      </c>
      <c r="Z24" s="112">
        <f>[20]Janeiro!$H$29</f>
        <v>20.88</v>
      </c>
      <c r="AA24" s="112">
        <f>[20]Janeiro!$H$30</f>
        <v>14.76</v>
      </c>
      <c r="AB24" s="112">
        <f>[20]Janeiro!$H$31</f>
        <v>17.64</v>
      </c>
      <c r="AC24" s="112">
        <f>[20]Janeiro!$H$32</f>
        <v>19.440000000000001</v>
      </c>
      <c r="AD24" s="112">
        <f>[20]Janeiro!$H$33</f>
        <v>27.720000000000002</v>
      </c>
      <c r="AE24" s="112">
        <f>[20]Janeiro!$H$34</f>
        <v>18.720000000000002</v>
      </c>
      <c r="AF24" s="112">
        <f>[20]Janeiro!$H$35</f>
        <v>11.879999999999999</v>
      </c>
      <c r="AG24" s="116">
        <f t="shared" si="3"/>
        <v>27.720000000000002</v>
      </c>
      <c r="AH24" s="115">
        <f t="shared" si="4"/>
        <v>15.166451612903225</v>
      </c>
      <c r="AI24" t="s">
        <v>35</v>
      </c>
      <c r="AJ24" t="s">
        <v>35</v>
      </c>
      <c r="AK24" t="s">
        <v>35</v>
      </c>
      <c r="AL24" t="s">
        <v>35</v>
      </c>
    </row>
    <row r="25" spans="1:38" x14ac:dyDescent="0.2">
      <c r="A25" s="48" t="s">
        <v>8</v>
      </c>
      <c r="B25" s="112">
        <f>[21]Janeiro!$H$5</f>
        <v>8.64</v>
      </c>
      <c r="C25" s="112">
        <f>[21]Janeiro!$H$6</f>
        <v>12.96</v>
      </c>
      <c r="D25" s="112">
        <f>[21]Janeiro!$H$7</f>
        <v>13.32</v>
      </c>
      <c r="E25" s="112">
        <f>[21]Janeiro!$H$8</f>
        <v>8.2799999999999994</v>
      </c>
      <c r="F25" s="112">
        <f>[21]Janeiro!$H$9</f>
        <v>8.64</v>
      </c>
      <c r="G25" s="112">
        <f>[21]Janeiro!$H$10</f>
        <v>3.9600000000000004</v>
      </c>
      <c r="H25" s="112">
        <f>[21]Janeiro!$H$11</f>
        <v>7.9200000000000008</v>
      </c>
      <c r="I25" s="112">
        <f>[21]Janeiro!$H$12</f>
        <v>7.2</v>
      </c>
      <c r="J25" s="112">
        <f>[21]Janeiro!$H$13</f>
        <v>9</v>
      </c>
      <c r="K25" s="112">
        <f>[21]Janeiro!$H$14</f>
        <v>11.520000000000001</v>
      </c>
      <c r="L25" s="112">
        <f>[21]Janeiro!$H$15</f>
        <v>11.879999999999999</v>
      </c>
      <c r="M25" s="112">
        <f>[21]Janeiro!$H$16</f>
        <v>6.84</v>
      </c>
      <c r="N25" s="112">
        <f>[21]Janeiro!$H$17</f>
        <v>17.64</v>
      </c>
      <c r="O25" s="112">
        <f>[21]Janeiro!$H$18</f>
        <v>13.68</v>
      </c>
      <c r="P25" s="112">
        <f>[21]Janeiro!$H$19</f>
        <v>21.96</v>
      </c>
      <c r="Q25" s="112">
        <f>[21]Janeiro!$H$20</f>
        <v>7.9200000000000008</v>
      </c>
      <c r="R25" s="112">
        <f>[21]Janeiro!$H$21</f>
        <v>15.840000000000002</v>
      </c>
      <c r="S25" s="112">
        <f>[21]Janeiro!$H$22</f>
        <v>3.9600000000000004</v>
      </c>
      <c r="T25" s="112">
        <f>[21]Janeiro!$H$23</f>
        <v>3.24</v>
      </c>
      <c r="U25" s="112">
        <f>[21]Janeiro!$H$24</f>
        <v>17.28</v>
      </c>
      <c r="V25" s="112">
        <f>[21]Janeiro!$H$25</f>
        <v>9.7200000000000006</v>
      </c>
      <c r="W25" s="112">
        <f>[21]Janeiro!$H$26</f>
        <v>2.8800000000000003</v>
      </c>
      <c r="X25" s="112">
        <f>[21]Janeiro!$H$27</f>
        <v>15.120000000000001</v>
      </c>
      <c r="Y25" s="112">
        <f>[21]Janeiro!$H$28</f>
        <v>5.04</v>
      </c>
      <c r="Z25" s="112">
        <f>[21]Janeiro!$H$29</f>
        <v>33.480000000000004</v>
      </c>
      <c r="AA25" s="112">
        <f>[21]Janeiro!$H$30</f>
        <v>6.48</v>
      </c>
      <c r="AB25" s="112">
        <f>[21]Janeiro!$H$31</f>
        <v>20.16</v>
      </c>
      <c r="AC25" s="112">
        <f>[21]Janeiro!$H$32</f>
        <v>5.04</v>
      </c>
      <c r="AD25" s="112">
        <f>[21]Janeiro!$H$33</f>
        <v>11.879999999999999</v>
      </c>
      <c r="AE25" s="112">
        <f>[21]Janeiro!$H$34</f>
        <v>4.6800000000000006</v>
      </c>
      <c r="AF25" s="112">
        <f>[21]Janeiro!$H$35</f>
        <v>5.4</v>
      </c>
      <c r="AG25" s="116">
        <f t="shared" si="3"/>
        <v>33.480000000000004</v>
      </c>
      <c r="AH25" s="115">
        <f t="shared" si="4"/>
        <v>10.695483870967744</v>
      </c>
      <c r="AK25" t="s">
        <v>35</v>
      </c>
    </row>
    <row r="26" spans="1:38" x14ac:dyDescent="0.2">
      <c r="A26" s="48" t="s">
        <v>9</v>
      </c>
      <c r="B26" s="112">
        <f>[22]Janeiro!$H$5</f>
        <v>12.6</v>
      </c>
      <c r="C26" s="112">
        <f>[22]Janeiro!$H$6</f>
        <v>33.119999999999997</v>
      </c>
      <c r="D26" s="112">
        <f>[22]Janeiro!$H$7</f>
        <v>15.840000000000002</v>
      </c>
      <c r="E26" s="112">
        <f>[22]Janeiro!$H$8</f>
        <v>16.559999999999999</v>
      </c>
      <c r="F26" s="112">
        <f>[22]Janeiro!$H$9</f>
        <v>15.840000000000002</v>
      </c>
      <c r="G26" s="112">
        <f>[22]Janeiro!$H$10</f>
        <v>14.04</v>
      </c>
      <c r="H26" s="112">
        <f>[22]Janeiro!$H$11</f>
        <v>11.879999999999999</v>
      </c>
      <c r="I26" s="112">
        <f>[22]Janeiro!$H$12</f>
        <v>11.879999999999999</v>
      </c>
      <c r="J26" s="112">
        <f>[22]Janeiro!$H$13</f>
        <v>11.879999999999999</v>
      </c>
      <c r="K26" s="112">
        <f>[22]Janeiro!$H$14</f>
        <v>14.76</v>
      </c>
      <c r="L26" s="112">
        <f>[22]Janeiro!$H$15</f>
        <v>16.920000000000002</v>
      </c>
      <c r="M26" s="112">
        <f>[22]Janeiro!$H$16</f>
        <v>14.76</v>
      </c>
      <c r="N26" s="112">
        <f>[22]Janeiro!$H$17</f>
        <v>14.76</v>
      </c>
      <c r="O26" s="112">
        <f>[22]Janeiro!$H$18</f>
        <v>15.120000000000001</v>
      </c>
      <c r="P26" s="112">
        <f>[22]Janeiro!$H$19</f>
        <v>11.520000000000001</v>
      </c>
      <c r="Q26" s="112">
        <f>[22]Janeiro!$H$20</f>
        <v>13.32</v>
      </c>
      <c r="R26" s="112">
        <f>[22]Janeiro!$H$21</f>
        <v>16.920000000000002</v>
      </c>
      <c r="S26" s="112">
        <f>[22]Janeiro!$H$22</f>
        <v>18.36</v>
      </c>
      <c r="T26" s="112">
        <f>[22]Janeiro!$H$23</f>
        <v>18</v>
      </c>
      <c r="U26" s="112">
        <f>[22]Janeiro!$H$24</f>
        <v>23.400000000000002</v>
      </c>
      <c r="V26" s="112">
        <f>[22]Janeiro!$H$25</f>
        <v>14.04</v>
      </c>
      <c r="W26" s="112">
        <f>[22]Janeiro!$H$26</f>
        <v>16.559999999999999</v>
      </c>
      <c r="X26" s="112">
        <f>[22]Janeiro!$H$27</f>
        <v>19.079999999999998</v>
      </c>
      <c r="Y26" s="112">
        <f>[22]Janeiro!$H$28</f>
        <v>13.32</v>
      </c>
      <c r="Z26" s="112">
        <f>[22]Janeiro!$H$29</f>
        <v>22.32</v>
      </c>
      <c r="AA26" s="112">
        <f>[22]Janeiro!$H$30</f>
        <v>13.68</v>
      </c>
      <c r="AB26" s="112">
        <f>[22]Janeiro!$H$31</f>
        <v>16.2</v>
      </c>
      <c r="AC26" s="112">
        <f>[22]Janeiro!$H$32</f>
        <v>21.96</v>
      </c>
      <c r="AD26" s="112">
        <f>[22]Janeiro!$H$33</f>
        <v>17.28</v>
      </c>
      <c r="AE26" s="112">
        <f>[22]Janeiro!$H$34</f>
        <v>21.240000000000002</v>
      </c>
      <c r="AF26" s="112">
        <f>[22]Janeiro!$H$35</f>
        <v>13.68</v>
      </c>
      <c r="AG26" s="116">
        <f t="shared" si="3"/>
        <v>33.119999999999997</v>
      </c>
      <c r="AH26" s="115">
        <f t="shared" si="4"/>
        <v>16.478709677419353</v>
      </c>
      <c r="AK26" t="s">
        <v>35</v>
      </c>
    </row>
    <row r="27" spans="1:38" x14ac:dyDescent="0.2">
      <c r="A27" s="48" t="s">
        <v>32</v>
      </c>
      <c r="B27" s="112">
        <f>[23]Janeiro!$H$5</f>
        <v>12.6</v>
      </c>
      <c r="C27" s="112">
        <f>[23]Janeiro!$H$6</f>
        <v>12.96</v>
      </c>
      <c r="D27" s="112">
        <f>[23]Janeiro!$H$7</f>
        <v>9</v>
      </c>
      <c r="E27" s="112">
        <f>[23]Janeiro!$H$8</f>
        <v>12.96</v>
      </c>
      <c r="F27" s="112">
        <f>[23]Janeiro!$H$9</f>
        <v>8.64</v>
      </c>
      <c r="G27" s="112">
        <f>[23]Janeiro!$H$10</f>
        <v>10.44</v>
      </c>
      <c r="H27" s="112">
        <f>[23]Janeiro!$H$11</f>
        <v>7.2</v>
      </c>
      <c r="I27" s="112">
        <f>[23]Janeiro!$H$12</f>
        <v>9.7200000000000006</v>
      </c>
      <c r="J27" s="112">
        <f>[23]Janeiro!$H$13</f>
        <v>9</v>
      </c>
      <c r="K27" s="112">
        <f>[23]Janeiro!$H$14</f>
        <v>13.32</v>
      </c>
      <c r="L27" s="112">
        <f>[23]Janeiro!$H$15</f>
        <v>8.64</v>
      </c>
      <c r="M27" s="112">
        <f>[23]Janeiro!$H$16</f>
        <v>9</v>
      </c>
      <c r="N27" s="112">
        <f>[23]Janeiro!$H$17</f>
        <v>8.2799999999999994</v>
      </c>
      <c r="O27" s="112">
        <f>[23]Janeiro!$H$18</f>
        <v>14.4</v>
      </c>
      <c r="P27" s="112">
        <f>[23]Janeiro!$H$19</f>
        <v>20.52</v>
      </c>
      <c r="Q27" s="112">
        <f>[23]Janeiro!$H$20</f>
        <v>16.2</v>
      </c>
      <c r="R27" s="112">
        <f>[23]Janeiro!$H$21</f>
        <v>9.7200000000000006</v>
      </c>
      <c r="S27" s="112">
        <f>[23]Janeiro!$H$22</f>
        <v>10.44</v>
      </c>
      <c r="T27" s="112">
        <f>[23]Janeiro!$H$23</f>
        <v>12.24</v>
      </c>
      <c r="U27" s="112">
        <f>[23]Janeiro!$H$24</f>
        <v>9.3600000000000012</v>
      </c>
      <c r="V27" s="112">
        <f>[23]Janeiro!$H$25</f>
        <v>15.120000000000001</v>
      </c>
      <c r="W27" s="112">
        <f>[23]Janeiro!$H$26</f>
        <v>14.04</v>
      </c>
      <c r="X27" s="112">
        <f>[23]Janeiro!$H$27</f>
        <v>24.48</v>
      </c>
      <c r="Y27" s="112">
        <f>[23]Janeiro!$H$28</f>
        <v>11.16</v>
      </c>
      <c r="Z27" s="112">
        <f>[23]Janeiro!$H$29</f>
        <v>12.6</v>
      </c>
      <c r="AA27" s="112">
        <f>[23]Janeiro!$H$30</f>
        <v>10.08</v>
      </c>
      <c r="AB27" s="112">
        <f>[23]Janeiro!$H$31</f>
        <v>15.840000000000002</v>
      </c>
      <c r="AC27" s="112">
        <f>[23]Janeiro!$H$32</f>
        <v>12.96</v>
      </c>
      <c r="AD27" s="112">
        <f>[23]Janeiro!$H$33</f>
        <v>14.04</v>
      </c>
      <c r="AE27" s="112">
        <f>[23]Janeiro!$H$34</f>
        <v>10.44</v>
      </c>
      <c r="AF27" s="112">
        <f>[23]Janeiro!$H$35</f>
        <v>10.08</v>
      </c>
      <c r="AG27" s="116">
        <f t="shared" si="3"/>
        <v>24.48</v>
      </c>
      <c r="AH27" s="115">
        <f t="shared" si="4"/>
        <v>12.11225806451613</v>
      </c>
      <c r="AJ27" t="s">
        <v>35</v>
      </c>
    </row>
    <row r="28" spans="1:38" x14ac:dyDescent="0.2">
      <c r="A28" s="48" t="s">
        <v>10</v>
      </c>
      <c r="B28" s="112">
        <f>[24]Janeiro!$H$5</f>
        <v>1.08</v>
      </c>
      <c r="C28" s="112">
        <f>[24]Janeiro!$H$6</f>
        <v>10.8</v>
      </c>
      <c r="D28" s="112">
        <f>[24]Janeiro!$H$7</f>
        <v>1.4400000000000002</v>
      </c>
      <c r="E28" s="112">
        <f>[24]Janeiro!$H$8</f>
        <v>5.4</v>
      </c>
      <c r="F28" s="112">
        <f>[24]Janeiro!$H$9</f>
        <v>6.12</v>
      </c>
      <c r="G28" s="112">
        <f>[24]Janeiro!$H$10</f>
        <v>2.8800000000000003</v>
      </c>
      <c r="H28" s="112">
        <f>[24]Janeiro!$H$11</f>
        <v>3.9600000000000004</v>
      </c>
      <c r="I28" s="112">
        <f>[24]Janeiro!$H$12</f>
        <v>3.6</v>
      </c>
      <c r="J28" s="112">
        <f>[24]Janeiro!$H$13</f>
        <v>2.52</v>
      </c>
      <c r="K28" s="112">
        <f>[24]Janeiro!$H$14</f>
        <v>19.8</v>
      </c>
      <c r="L28" s="112">
        <f>[24]Janeiro!$H$15</f>
        <v>11.16</v>
      </c>
      <c r="M28" s="112">
        <f>[24]Janeiro!$H$16</f>
        <v>0</v>
      </c>
      <c r="N28" s="112">
        <f>[24]Janeiro!$H$17</f>
        <v>8.64</v>
      </c>
      <c r="O28" s="112">
        <f>[24]Janeiro!$H$18</f>
        <v>11.520000000000001</v>
      </c>
      <c r="P28" s="112">
        <f>[24]Janeiro!$H$19</f>
        <v>13.68</v>
      </c>
      <c r="Q28" s="112">
        <f>[24]Janeiro!$H$20</f>
        <v>1.08</v>
      </c>
      <c r="R28" s="112">
        <f>[24]Janeiro!$H$21</f>
        <v>5.4</v>
      </c>
      <c r="S28" s="112">
        <f>[24]Janeiro!$H$22</f>
        <v>4.6800000000000006</v>
      </c>
      <c r="T28" s="112">
        <f>[24]Janeiro!$H$23</f>
        <v>0.72000000000000008</v>
      </c>
      <c r="U28" s="112">
        <f>[24]Janeiro!$H$24</f>
        <v>16.2</v>
      </c>
      <c r="V28" s="112">
        <f>[24]Janeiro!$H$25</f>
        <v>1.8</v>
      </c>
      <c r="W28" s="112">
        <f>[24]Janeiro!$H$26</f>
        <v>1.4400000000000002</v>
      </c>
      <c r="X28" s="112">
        <f>[24]Janeiro!$H$27</f>
        <v>9.3600000000000012</v>
      </c>
      <c r="Y28" s="112">
        <f>[24]Janeiro!$H$28</f>
        <v>5.7600000000000007</v>
      </c>
      <c r="Z28" s="112">
        <f>[24]Janeiro!$H$29</f>
        <v>26.64</v>
      </c>
      <c r="AA28" s="112">
        <f>[24]Janeiro!$H$30</f>
        <v>7.5600000000000005</v>
      </c>
      <c r="AB28" s="112">
        <f>[24]Janeiro!$H$31</f>
        <v>19.079999999999998</v>
      </c>
      <c r="AC28" s="112">
        <f>[24]Janeiro!$H$32</f>
        <v>13.32</v>
      </c>
      <c r="AD28" s="112">
        <f>[24]Janeiro!$H$33</f>
        <v>11.520000000000001</v>
      </c>
      <c r="AE28" s="112">
        <f>[24]Janeiro!$H$34</f>
        <v>4.32</v>
      </c>
      <c r="AF28" s="112">
        <f>[24]Janeiro!$H$35</f>
        <v>0.72000000000000008</v>
      </c>
      <c r="AG28" s="116">
        <f t="shared" si="3"/>
        <v>26.64</v>
      </c>
      <c r="AH28" s="115">
        <f t="shared" si="4"/>
        <v>7.4903225806451612</v>
      </c>
      <c r="AL28" t="s">
        <v>35</v>
      </c>
    </row>
    <row r="29" spans="1:38" x14ac:dyDescent="0.2">
      <c r="A29" s="48" t="s">
        <v>151</v>
      </c>
      <c r="B29" s="112">
        <f>[25]Janeiro!$H$5</f>
        <v>14.4</v>
      </c>
      <c r="C29" s="112">
        <f>[25]Janeiro!$H$6</f>
        <v>29.52</v>
      </c>
      <c r="D29" s="112">
        <f>[25]Janeiro!$H$7</f>
        <v>18</v>
      </c>
      <c r="E29" s="112">
        <f>[25]Janeiro!$H$8</f>
        <v>18</v>
      </c>
      <c r="F29" s="112">
        <f>[25]Janeiro!$H$9</f>
        <v>23.759999999999998</v>
      </c>
      <c r="G29" s="112">
        <f>[25]Janeiro!$H$10</f>
        <v>15.48</v>
      </c>
      <c r="H29" s="112">
        <f>[25]Janeiro!$H$11</f>
        <v>16.2</v>
      </c>
      <c r="I29" s="112">
        <f>[25]Janeiro!$H$12</f>
        <v>18.36</v>
      </c>
      <c r="J29" s="112">
        <f>[25]Janeiro!$H$13</f>
        <v>14.76</v>
      </c>
      <c r="K29" s="112">
        <f>[25]Janeiro!$H$14</f>
        <v>21.6</v>
      </c>
      <c r="L29" s="112">
        <f>[25]Janeiro!$H$15</f>
        <v>23.759999999999998</v>
      </c>
      <c r="M29" s="112">
        <f>[25]Janeiro!$H$16</f>
        <v>15.120000000000001</v>
      </c>
      <c r="N29" s="112">
        <f>[25]Janeiro!$H$17</f>
        <v>23.759999999999998</v>
      </c>
      <c r="O29" s="112">
        <f>[25]Janeiro!$H$18</f>
        <v>21.240000000000002</v>
      </c>
      <c r="P29" s="112">
        <f>[25]Janeiro!$H$19</f>
        <v>22.68</v>
      </c>
      <c r="Q29" s="112">
        <f>[25]Janeiro!$H$20</f>
        <v>18.720000000000002</v>
      </c>
      <c r="R29" s="112">
        <f>[25]Janeiro!$H$21</f>
        <v>20.88</v>
      </c>
      <c r="S29" s="112">
        <f>[25]Janeiro!$H$22</f>
        <v>19.079999999999998</v>
      </c>
      <c r="T29" s="112">
        <f>[25]Janeiro!$H$23</f>
        <v>17.28</v>
      </c>
      <c r="U29" s="112">
        <f>[25]Janeiro!$H$24</f>
        <v>21.6</v>
      </c>
      <c r="V29" s="112">
        <f>[25]Janeiro!$H$25</f>
        <v>20.88</v>
      </c>
      <c r="W29" s="112">
        <f>[25]Janeiro!$H$26</f>
        <v>20.52</v>
      </c>
      <c r="X29" s="112">
        <f>[25]Janeiro!$H$27</f>
        <v>18.720000000000002</v>
      </c>
      <c r="Y29" s="112">
        <f>[25]Janeiro!$H$28</f>
        <v>17.64</v>
      </c>
      <c r="Z29" s="112">
        <f>[25]Janeiro!$H$29</f>
        <v>34.200000000000003</v>
      </c>
      <c r="AA29" s="112">
        <f>[25]Janeiro!$H$30</f>
        <v>17.64</v>
      </c>
      <c r="AB29" s="112">
        <f>[25]Janeiro!$H$31</f>
        <v>25.2</v>
      </c>
      <c r="AC29" s="112">
        <f>[25]Janeiro!$H$32</f>
        <v>21.6</v>
      </c>
      <c r="AD29" s="112">
        <f>[25]Janeiro!$H$33</f>
        <v>28.44</v>
      </c>
      <c r="AE29" s="112">
        <f>[25]Janeiro!$H$34</f>
        <v>11.879999999999999</v>
      </c>
      <c r="AF29" s="112">
        <f>[25]Janeiro!$H$35</f>
        <v>22.32</v>
      </c>
      <c r="AG29" s="116">
        <f t="shared" si="3"/>
        <v>34.200000000000003</v>
      </c>
      <c r="AH29" s="115">
        <f t="shared" si="4"/>
        <v>20.427096774193554</v>
      </c>
      <c r="AI29" s="12" t="s">
        <v>35</v>
      </c>
      <c r="AK29" t="s">
        <v>35</v>
      </c>
    </row>
    <row r="30" spans="1:38" hidden="1" x14ac:dyDescent="0.2">
      <c r="A30" s="48" t="s">
        <v>11</v>
      </c>
      <c r="B30" s="112" t="str">
        <f>[26]Janeiro!$H$5</f>
        <v>*</v>
      </c>
      <c r="C30" s="112" t="str">
        <f>[26]Janeiro!$H$6</f>
        <v>*</v>
      </c>
      <c r="D30" s="112" t="str">
        <f>[26]Janeiro!$H$7</f>
        <v>*</v>
      </c>
      <c r="E30" s="112" t="str">
        <f>[26]Janeiro!$H$8</f>
        <v>*</v>
      </c>
      <c r="F30" s="112" t="str">
        <f>[26]Janeiro!$H$9</f>
        <v>*</v>
      </c>
      <c r="G30" s="112" t="str">
        <f>[26]Janeiro!$H$10</f>
        <v>*</v>
      </c>
      <c r="H30" s="112" t="str">
        <f>[26]Janeiro!$H$11</f>
        <v>*</v>
      </c>
      <c r="I30" s="112" t="str">
        <f>[26]Janeiro!$H$12</f>
        <v>*</v>
      </c>
      <c r="J30" s="112" t="str">
        <f>[26]Janeiro!$H$13</f>
        <v>*</v>
      </c>
      <c r="K30" s="112" t="str">
        <f>[26]Janeiro!$H$14</f>
        <v>*</v>
      </c>
      <c r="L30" s="112" t="str">
        <f>[26]Janeiro!$H$15</f>
        <v>*</v>
      </c>
      <c r="M30" s="112" t="str">
        <f>[26]Janeiro!$H$16</f>
        <v>*</v>
      </c>
      <c r="N30" s="112" t="str">
        <f>[26]Janeiro!$H$17</f>
        <v>*</v>
      </c>
      <c r="O30" s="112" t="str">
        <f>[26]Janeiro!$H$18</f>
        <v>*</v>
      </c>
      <c r="P30" s="112" t="str">
        <f>[26]Janeiro!$H$19</f>
        <v>*</v>
      </c>
      <c r="Q30" s="112" t="str">
        <f>[26]Janeiro!$H$20</f>
        <v>*</v>
      </c>
      <c r="R30" s="112" t="str">
        <f>[26]Janeiro!$H$21</f>
        <v>*</v>
      </c>
      <c r="S30" s="112" t="str">
        <f>[26]Janeiro!$H$22</f>
        <v>*</v>
      </c>
      <c r="T30" s="112" t="str">
        <f>[26]Janeiro!$H$23</f>
        <v>*</v>
      </c>
      <c r="U30" s="112" t="str">
        <f>[26]Janeiro!$H$24</f>
        <v>*</v>
      </c>
      <c r="V30" s="112" t="str">
        <f>[26]Janeiro!$H$25</f>
        <v>*</v>
      </c>
      <c r="W30" s="112" t="str">
        <f>[26]Janeiro!$H$26</f>
        <v>*</v>
      </c>
      <c r="X30" s="112" t="str">
        <f>[26]Janeiro!$H$27</f>
        <v>*</v>
      </c>
      <c r="Y30" s="112" t="str">
        <f>[26]Janeiro!$H$28</f>
        <v>*</v>
      </c>
      <c r="Z30" s="112" t="str">
        <f>[26]Janeiro!$H$29</f>
        <v>*</v>
      </c>
      <c r="AA30" s="112" t="str">
        <f>[26]Janeiro!$H$30</f>
        <v>*</v>
      </c>
      <c r="AB30" s="112" t="str">
        <f>[26]Janeiro!$H$31</f>
        <v>*</v>
      </c>
      <c r="AC30" s="112" t="str">
        <f>[26]Janeiro!$H$32</f>
        <v>*</v>
      </c>
      <c r="AD30" s="112" t="str">
        <f>[26]Janeiro!$H$33</f>
        <v>*</v>
      </c>
      <c r="AE30" s="112" t="str">
        <f>[26]Janeiro!$H$34</f>
        <v>*</v>
      </c>
      <c r="AF30" s="112" t="str">
        <f>[26]Janeiro!$H$35</f>
        <v>*</v>
      </c>
      <c r="AG30" s="116" t="s">
        <v>197</v>
      </c>
      <c r="AH30" s="115" t="s">
        <v>197</v>
      </c>
      <c r="AK30" t="s">
        <v>35</v>
      </c>
      <c r="AL30" t="s">
        <v>35</v>
      </c>
    </row>
    <row r="31" spans="1:38" s="5" customFormat="1" x14ac:dyDescent="0.2">
      <c r="A31" s="48" t="s">
        <v>12</v>
      </c>
      <c r="B31" s="112">
        <f>[27]Janeiro!$H$5</f>
        <v>11.16</v>
      </c>
      <c r="C31" s="112">
        <f>[27]Janeiro!$H$6</f>
        <v>7.5600000000000005</v>
      </c>
      <c r="D31" s="112">
        <f>[27]Janeiro!$H$7</f>
        <v>7.9200000000000008</v>
      </c>
      <c r="E31" s="112">
        <f>[27]Janeiro!$H$8</f>
        <v>6.84</v>
      </c>
      <c r="F31" s="112">
        <f>[27]Janeiro!$H$9</f>
        <v>7.9200000000000008</v>
      </c>
      <c r="G31" s="112">
        <f>[27]Janeiro!$H$10</f>
        <v>10.08</v>
      </c>
      <c r="H31" s="112">
        <f>[27]Janeiro!$H$11</f>
        <v>12.24</v>
      </c>
      <c r="I31" s="112">
        <f>[27]Janeiro!$H$12</f>
        <v>7.5600000000000005</v>
      </c>
      <c r="J31" s="112">
        <f>[27]Janeiro!$H$13</f>
        <v>9.7200000000000006</v>
      </c>
      <c r="K31" s="112">
        <f>[27]Janeiro!$H$14</f>
        <v>12.96</v>
      </c>
      <c r="L31" s="112">
        <f>[27]Janeiro!$H$15</f>
        <v>16.559999999999999</v>
      </c>
      <c r="M31" s="112">
        <f>[27]Janeiro!$H$16</f>
        <v>8.64</v>
      </c>
      <c r="N31" s="112">
        <f>[27]Janeiro!$H$17</f>
        <v>9</v>
      </c>
      <c r="O31" s="112">
        <f>[27]Janeiro!$H$18</f>
        <v>8.64</v>
      </c>
      <c r="P31" s="112">
        <f>[27]Janeiro!$H$19</f>
        <v>9</v>
      </c>
      <c r="Q31" s="112">
        <f>[27]Janeiro!$H$20</f>
        <v>7.2</v>
      </c>
      <c r="R31" s="112">
        <f>[27]Janeiro!$H$21</f>
        <v>7.5600000000000005</v>
      </c>
      <c r="S31" s="112">
        <f>[27]Janeiro!$H$22</f>
        <v>14.76</v>
      </c>
      <c r="T31" s="112">
        <f>[27]Janeiro!$H$23</f>
        <v>9.7200000000000006</v>
      </c>
      <c r="U31" s="112">
        <f>[27]Janeiro!$H$24</f>
        <v>8.2799999999999994</v>
      </c>
      <c r="V31" s="112">
        <f>[27]Janeiro!$H$25</f>
        <v>8.64</v>
      </c>
      <c r="W31" s="112">
        <f>[27]Janeiro!$H$26</f>
        <v>8.2799999999999994</v>
      </c>
      <c r="X31" s="112">
        <f>[27]Janeiro!$H$27</f>
        <v>14.04</v>
      </c>
      <c r="Y31" s="112">
        <f>[27]Janeiro!$H$28</f>
        <v>9.3600000000000012</v>
      </c>
      <c r="Z31" s="112">
        <f>[27]Janeiro!$H$29</f>
        <v>13.32</v>
      </c>
      <c r="AA31" s="112">
        <f>[27]Janeiro!$H$30</f>
        <v>8.2799999999999994</v>
      </c>
      <c r="AB31" s="112">
        <f>[27]Janeiro!$H$31</f>
        <v>10.44</v>
      </c>
      <c r="AC31" s="112">
        <f>[27]Janeiro!$H$32</f>
        <v>11.879999999999999</v>
      </c>
      <c r="AD31" s="112">
        <f>[27]Janeiro!$H$33</f>
        <v>10.44</v>
      </c>
      <c r="AE31" s="112">
        <f>[27]Janeiro!$H$34</f>
        <v>18.720000000000002</v>
      </c>
      <c r="AF31" s="112">
        <f>[27]Janeiro!$H$35</f>
        <v>14.4</v>
      </c>
      <c r="AG31" s="116">
        <f t="shared" si="3"/>
        <v>18.720000000000002</v>
      </c>
      <c r="AH31" s="115">
        <f t="shared" si="4"/>
        <v>10.358709677419355</v>
      </c>
      <c r="AK31" s="5" t="s">
        <v>35</v>
      </c>
      <c r="AL31" s="5" t="s">
        <v>35</v>
      </c>
    </row>
    <row r="32" spans="1:38" x14ac:dyDescent="0.2">
      <c r="A32" s="48" t="s">
        <v>13</v>
      </c>
      <c r="B32" s="112">
        <f>[28]Janeiro!$H$5</f>
        <v>15.48</v>
      </c>
      <c r="C32" s="112">
        <f>[28]Janeiro!$H$6</f>
        <v>25.92</v>
      </c>
      <c r="D32" s="112">
        <f>[28]Janeiro!$H$7</f>
        <v>15.48</v>
      </c>
      <c r="E32" s="112">
        <f>[28]Janeiro!$H$8</f>
        <v>19.440000000000001</v>
      </c>
      <c r="F32" s="112">
        <f>[28]Janeiro!$H$9</f>
        <v>22.68</v>
      </c>
      <c r="G32" s="112">
        <f>[28]Janeiro!$H$10</f>
        <v>17.28</v>
      </c>
      <c r="H32" s="112">
        <f>[28]Janeiro!$H$11</f>
        <v>20.88</v>
      </c>
      <c r="I32" s="112">
        <f>[28]Janeiro!$H$12</f>
        <v>9.3600000000000012</v>
      </c>
      <c r="J32" s="112">
        <f>[28]Janeiro!$H$13</f>
        <v>15.120000000000001</v>
      </c>
      <c r="K32" s="112">
        <f>[28]Janeiro!$H$14</f>
        <v>9</v>
      </c>
      <c r="L32" s="112">
        <f>[28]Janeiro!$H$15</f>
        <v>22.68</v>
      </c>
      <c r="M32" s="112">
        <f>[28]Janeiro!$H$16</f>
        <v>28.44</v>
      </c>
      <c r="N32" s="112">
        <f>[28]Janeiro!$H$17</f>
        <v>12.96</v>
      </c>
      <c r="O32" s="112">
        <f>[28]Janeiro!$H$18</f>
        <v>12.6</v>
      </c>
      <c r="P32" s="112">
        <f>[28]Janeiro!$H$19</f>
        <v>22.32</v>
      </c>
      <c r="Q32" s="112">
        <f>[28]Janeiro!$H$20</f>
        <v>8.64</v>
      </c>
      <c r="R32" s="112">
        <f>[28]Janeiro!$H$21</f>
        <v>27</v>
      </c>
      <c r="S32" s="112">
        <f>[28]Janeiro!$H$22</f>
        <v>15.840000000000002</v>
      </c>
      <c r="T32" s="112">
        <f>[28]Janeiro!$H$23</f>
        <v>21.96</v>
      </c>
      <c r="U32" s="112">
        <f>[28]Janeiro!$H$24</f>
        <v>16.2</v>
      </c>
      <c r="V32" s="112">
        <f>[28]Janeiro!$H$25</f>
        <v>16.559999999999999</v>
      </c>
      <c r="W32" s="112">
        <f>[28]Janeiro!$H$26</f>
        <v>12.6</v>
      </c>
      <c r="X32" s="112">
        <f>[28]Janeiro!$H$27</f>
        <v>28.08</v>
      </c>
      <c r="Y32" s="112">
        <f>[28]Janeiro!$H$28</f>
        <v>11.520000000000001</v>
      </c>
      <c r="Z32" s="112">
        <f>[28]Janeiro!$H$29</f>
        <v>15.48</v>
      </c>
      <c r="AA32" s="112">
        <f>[28]Janeiro!$H$30</f>
        <v>12.96</v>
      </c>
      <c r="AB32" s="112">
        <f>[28]Janeiro!$H$31</f>
        <v>19.079999999999998</v>
      </c>
      <c r="AC32" s="112">
        <f>[28]Janeiro!$H$32</f>
        <v>15.840000000000002</v>
      </c>
      <c r="AD32" s="112">
        <f>[28]Janeiro!$H$33</f>
        <v>26.64</v>
      </c>
      <c r="AE32" s="112">
        <f>[28]Janeiro!$H$34</f>
        <v>21.240000000000002</v>
      </c>
      <c r="AF32" s="112">
        <f>[28]Janeiro!$H$35</f>
        <v>16.559999999999999</v>
      </c>
      <c r="AG32" s="116">
        <f t="shared" si="3"/>
        <v>28.44</v>
      </c>
      <c r="AH32" s="115">
        <f t="shared" si="4"/>
        <v>17.930322580645157</v>
      </c>
      <c r="AK32" t="s">
        <v>35</v>
      </c>
    </row>
    <row r="33" spans="1:38" x14ac:dyDescent="0.2">
      <c r="A33" s="48" t="s">
        <v>152</v>
      </c>
      <c r="B33" s="112">
        <f>[29]Janeiro!$H$5</f>
        <v>8.64</v>
      </c>
      <c r="C33" s="112">
        <f>[29]Janeiro!$H$6</f>
        <v>13.68</v>
      </c>
      <c r="D33" s="112">
        <f>[29]Janeiro!$H$7</f>
        <v>12.6</v>
      </c>
      <c r="E33" s="112">
        <f>[29]Janeiro!$H$8</f>
        <v>11.879999999999999</v>
      </c>
      <c r="F33" s="112">
        <f>[29]Janeiro!$H$9</f>
        <v>11.879999999999999</v>
      </c>
      <c r="G33" s="112">
        <f>[29]Janeiro!$H$10</f>
        <v>12.6</v>
      </c>
      <c r="H33" s="112">
        <f>[29]Janeiro!$H$11</f>
        <v>10.44</v>
      </c>
      <c r="I33" s="112">
        <f>[29]Janeiro!$H$12</f>
        <v>9.7200000000000006</v>
      </c>
      <c r="J33" s="112">
        <f>[29]Janeiro!$H$13</f>
        <v>11.520000000000001</v>
      </c>
      <c r="K33" s="112">
        <f>[29]Janeiro!$H$14</f>
        <v>10.44</v>
      </c>
      <c r="L33" s="112">
        <f>[29]Janeiro!$H$15</f>
        <v>10.8</v>
      </c>
      <c r="M33" s="112">
        <f>[29]Janeiro!$H$16</f>
        <v>10.44</v>
      </c>
      <c r="N33" s="112">
        <f>[29]Janeiro!$H$17</f>
        <v>15.840000000000002</v>
      </c>
      <c r="O33" s="112">
        <f>[29]Janeiro!$H$18</f>
        <v>15.48</v>
      </c>
      <c r="P33" s="112">
        <f>[29]Janeiro!$H$19</f>
        <v>11.520000000000001</v>
      </c>
      <c r="Q33" s="112">
        <f>[29]Janeiro!$H$20</f>
        <v>13.32</v>
      </c>
      <c r="R33" s="112">
        <f>[29]Janeiro!$H$21</f>
        <v>15.120000000000001</v>
      </c>
      <c r="S33" s="112">
        <f>[29]Janeiro!$H$22</f>
        <v>10.08</v>
      </c>
      <c r="T33" s="112">
        <f>[29]Janeiro!$H$23</f>
        <v>14.04</v>
      </c>
      <c r="U33" s="112">
        <f>[29]Janeiro!$H$24</f>
        <v>17.64</v>
      </c>
      <c r="V33" s="112">
        <f>[29]Janeiro!$H$25</f>
        <v>14.4</v>
      </c>
      <c r="W33" s="112">
        <f>[29]Janeiro!$H$26</f>
        <v>8.64</v>
      </c>
      <c r="X33" s="112">
        <f>[29]Janeiro!$H$27</f>
        <v>28.44</v>
      </c>
      <c r="Y33" s="112">
        <f>[29]Janeiro!$H$28</f>
        <v>10.08</v>
      </c>
      <c r="Z33" s="112">
        <f>[29]Janeiro!$H$29</f>
        <v>18</v>
      </c>
      <c r="AA33" s="112">
        <f>[29]Janeiro!$H$30</f>
        <v>10.8</v>
      </c>
      <c r="AB33" s="112">
        <f>[29]Janeiro!$H$31</f>
        <v>19.079999999999998</v>
      </c>
      <c r="AC33" s="112">
        <f>[29]Janeiro!$H$32</f>
        <v>29.16</v>
      </c>
      <c r="AD33" s="112">
        <f>[29]Janeiro!$H$33</f>
        <v>13.68</v>
      </c>
      <c r="AE33" s="112">
        <f>[29]Janeiro!$H$34</f>
        <v>16.2</v>
      </c>
      <c r="AF33" s="112">
        <f>[29]Janeiro!$H$35</f>
        <v>14.76</v>
      </c>
      <c r="AG33" s="116">
        <f t="shared" si="3"/>
        <v>29.16</v>
      </c>
      <c r="AH33" s="115">
        <f t="shared" si="4"/>
        <v>13.900645161290321</v>
      </c>
      <c r="AK33" t="s">
        <v>35</v>
      </c>
    </row>
    <row r="34" spans="1:38" x14ac:dyDescent="0.2">
      <c r="A34" s="48" t="s">
        <v>123</v>
      </c>
      <c r="B34" s="112">
        <f>[30]Janeiro!$H$5</f>
        <v>20.88</v>
      </c>
      <c r="C34" s="112">
        <f>[30]Janeiro!$H$6</f>
        <v>29.16</v>
      </c>
      <c r="D34" s="112">
        <f>[30]Janeiro!$H$7</f>
        <v>21.96</v>
      </c>
      <c r="E34" s="112">
        <f>[30]Janeiro!$H$8</f>
        <v>16.559999999999999</v>
      </c>
      <c r="F34" s="112">
        <f>[30]Janeiro!$H$9</f>
        <v>14.4</v>
      </c>
      <c r="G34" s="112">
        <f>[30]Janeiro!$H$10</f>
        <v>16.2</v>
      </c>
      <c r="H34" s="112">
        <f>[30]Janeiro!$H$11</f>
        <v>15.48</v>
      </c>
      <c r="I34" s="112">
        <f>[30]Janeiro!$H$12</f>
        <v>12.96</v>
      </c>
      <c r="J34" s="112">
        <f>[30]Janeiro!$H$13</f>
        <v>13.32</v>
      </c>
      <c r="K34" s="112">
        <f>[30]Janeiro!$H$14</f>
        <v>14.04</v>
      </c>
      <c r="L34" s="112">
        <f>[30]Janeiro!$H$15</f>
        <v>15.48</v>
      </c>
      <c r="M34" s="112">
        <f>[30]Janeiro!$H$16</f>
        <v>12.24</v>
      </c>
      <c r="N34" s="112">
        <f>[30]Janeiro!$H$17</f>
        <v>15.840000000000002</v>
      </c>
      <c r="O34" s="112">
        <f>[30]Janeiro!$H$18</f>
        <v>17.64</v>
      </c>
      <c r="P34" s="112">
        <f>[30]Janeiro!$H$19</f>
        <v>16.920000000000002</v>
      </c>
      <c r="Q34" s="112">
        <f>[30]Janeiro!$H$20</f>
        <v>12.6</v>
      </c>
      <c r="R34" s="112">
        <f>[30]Janeiro!$H$21</f>
        <v>18</v>
      </c>
      <c r="S34" s="112">
        <f>[30]Janeiro!$H$22</f>
        <v>15.840000000000002</v>
      </c>
      <c r="T34" s="112">
        <f>[30]Janeiro!$H$23</f>
        <v>20.52</v>
      </c>
      <c r="U34" s="112">
        <f>[30]Janeiro!$H$24</f>
        <v>28.08</v>
      </c>
      <c r="V34" s="112">
        <f>[30]Janeiro!$H$25</f>
        <v>17.28</v>
      </c>
      <c r="W34" s="112">
        <f>[30]Janeiro!$H$26</f>
        <v>13.32</v>
      </c>
      <c r="X34" s="112">
        <f>[30]Janeiro!$H$27</f>
        <v>26.64</v>
      </c>
      <c r="Y34" s="112">
        <f>[30]Janeiro!$H$28</f>
        <v>0</v>
      </c>
      <c r="Z34" s="112">
        <f>[30]Janeiro!$H$29</f>
        <v>0</v>
      </c>
      <c r="AA34" s="112">
        <f>[30]Janeiro!$H$30</f>
        <v>0</v>
      </c>
      <c r="AB34" s="112">
        <f>[30]Janeiro!$H$31</f>
        <v>0</v>
      </c>
      <c r="AC34" s="112">
        <f>[30]Janeiro!$H$32</f>
        <v>0</v>
      </c>
      <c r="AD34" s="112">
        <f>[30]Janeiro!$H$33</f>
        <v>0</v>
      </c>
      <c r="AE34" s="112">
        <f>[30]Janeiro!$H$34</f>
        <v>0</v>
      </c>
      <c r="AF34" s="112">
        <f>[30]Janeiro!$H$35</f>
        <v>0</v>
      </c>
      <c r="AG34" s="116">
        <f t="shared" si="3"/>
        <v>29.16</v>
      </c>
      <c r="AH34" s="115">
        <f t="shared" si="4"/>
        <v>13.076129032258063</v>
      </c>
      <c r="AK34" t="s">
        <v>35</v>
      </c>
    </row>
    <row r="35" spans="1:38" x14ac:dyDescent="0.2">
      <c r="A35" s="48" t="s">
        <v>14</v>
      </c>
      <c r="B35" s="112">
        <f>[31]Janeiro!$H$5</f>
        <v>14.4</v>
      </c>
      <c r="C35" s="112">
        <f>[31]Janeiro!$H$6</f>
        <v>14.76</v>
      </c>
      <c r="D35" s="112">
        <f>[31]Janeiro!$H$7</f>
        <v>13.32</v>
      </c>
      <c r="E35" s="112">
        <f>[31]Janeiro!$H$8</f>
        <v>21.96</v>
      </c>
      <c r="F35" s="112">
        <f>[31]Janeiro!$H$9</f>
        <v>7.2</v>
      </c>
      <c r="G35" s="112">
        <f>[31]Janeiro!$H$10</f>
        <v>14.4</v>
      </c>
      <c r="H35" s="112">
        <f>[31]Janeiro!$H$11</f>
        <v>11.879999999999999</v>
      </c>
      <c r="I35" s="112">
        <f>[31]Janeiro!$H$12</f>
        <v>23.400000000000002</v>
      </c>
      <c r="J35" s="112">
        <f>[31]Janeiro!$H$13</f>
        <v>17.28</v>
      </c>
      <c r="K35" s="112">
        <f>[31]Janeiro!$H$14</f>
        <v>10.8</v>
      </c>
      <c r="L35" s="112">
        <f>[31]Janeiro!$H$15</f>
        <v>23.400000000000002</v>
      </c>
      <c r="M35" s="112">
        <f>[31]Janeiro!$H$16</f>
        <v>16.2</v>
      </c>
      <c r="N35" s="112">
        <f>[31]Janeiro!$H$17</f>
        <v>12.96</v>
      </c>
      <c r="O35" s="112">
        <f>[31]Janeiro!$H$18</f>
        <v>14.4</v>
      </c>
      <c r="P35" s="112">
        <f>[31]Janeiro!$H$19</f>
        <v>19.079999999999998</v>
      </c>
      <c r="Q35" s="112">
        <f>[31]Janeiro!$H$20</f>
        <v>15.120000000000001</v>
      </c>
      <c r="R35" s="112">
        <f>[31]Janeiro!$H$21</f>
        <v>24.840000000000003</v>
      </c>
      <c r="S35" s="112">
        <f>[31]Janeiro!$H$22</f>
        <v>17.28</v>
      </c>
      <c r="T35" s="112">
        <f>[31]Janeiro!$H$23</f>
        <v>24.48</v>
      </c>
      <c r="U35" s="112">
        <f>[31]Janeiro!$H$24</f>
        <v>15.840000000000002</v>
      </c>
      <c r="V35" s="112">
        <f>[31]Janeiro!$H$25</f>
        <v>14.76</v>
      </c>
      <c r="W35" s="112">
        <f>[31]Janeiro!$H$26</f>
        <v>11.16</v>
      </c>
      <c r="X35" s="112">
        <f>[31]Janeiro!$H$27</f>
        <v>23.040000000000003</v>
      </c>
      <c r="Y35" s="112">
        <f>[31]Janeiro!$H$28</f>
        <v>12.6</v>
      </c>
      <c r="Z35" s="112">
        <f>[31]Janeiro!$H$29</f>
        <v>18.36</v>
      </c>
      <c r="AA35" s="112">
        <f>[31]Janeiro!$H$30</f>
        <v>20.52</v>
      </c>
      <c r="AB35" s="112">
        <f>[31]Janeiro!$H$31</f>
        <v>26.28</v>
      </c>
      <c r="AC35" s="112">
        <f>[31]Janeiro!$H$32</f>
        <v>12.96</v>
      </c>
      <c r="AD35" s="112">
        <f>[31]Janeiro!$H$33</f>
        <v>14.04</v>
      </c>
      <c r="AE35" s="112">
        <f>[31]Janeiro!$H$34</f>
        <v>15.120000000000001</v>
      </c>
      <c r="AF35" s="112">
        <f>[31]Janeiro!$H$35</f>
        <v>18</v>
      </c>
      <c r="AG35" s="116">
        <f t="shared" si="3"/>
        <v>26.28</v>
      </c>
      <c r="AH35" s="115">
        <f t="shared" si="4"/>
        <v>16.76903225806452</v>
      </c>
      <c r="AK35" t="s">
        <v>35</v>
      </c>
    </row>
    <row r="36" spans="1:38" x14ac:dyDescent="0.2">
      <c r="A36" s="48" t="s">
        <v>153</v>
      </c>
      <c r="B36" s="112">
        <f>[32]Janeiro!$H$5</f>
        <v>13.68</v>
      </c>
      <c r="C36" s="112">
        <f>[32]Janeiro!$H$6</f>
        <v>15.48</v>
      </c>
      <c r="D36" s="112">
        <f>[32]Janeiro!$H$7</f>
        <v>22.32</v>
      </c>
      <c r="E36" s="112">
        <f>[32]Janeiro!$H$8</f>
        <v>17.28</v>
      </c>
      <c r="F36" s="112">
        <f>[32]Janeiro!$H$9</f>
        <v>9.7200000000000006</v>
      </c>
      <c r="G36" s="112">
        <f>[32]Janeiro!$H$10</f>
        <v>14.4</v>
      </c>
      <c r="H36" s="112">
        <f>[32]Janeiro!$H$11</f>
        <v>12.96</v>
      </c>
      <c r="I36" s="112">
        <f>[32]Janeiro!$H$12</f>
        <v>9.3600000000000012</v>
      </c>
      <c r="J36" s="112">
        <f>[32]Janeiro!$H$13</f>
        <v>11.16</v>
      </c>
      <c r="K36" s="112">
        <f>[32]Janeiro!$H$14</f>
        <v>10.44</v>
      </c>
      <c r="L36" s="112">
        <f>[32]Janeiro!$H$15</f>
        <v>12.24</v>
      </c>
      <c r="M36" s="112">
        <f>[32]Janeiro!$H$16</f>
        <v>11.520000000000001</v>
      </c>
      <c r="N36" s="112">
        <f>[32]Janeiro!$H$17</f>
        <v>11.879999999999999</v>
      </c>
      <c r="O36" s="112">
        <f>[32]Janeiro!$H$18</f>
        <v>8.2799999999999994</v>
      </c>
      <c r="P36" s="112">
        <f>[32]Janeiro!$H$19</f>
        <v>10.08</v>
      </c>
      <c r="Q36" s="112">
        <f>[32]Janeiro!$H$20</f>
        <v>11.16</v>
      </c>
      <c r="R36" s="112">
        <f>[32]Janeiro!$H$21</f>
        <v>12.24</v>
      </c>
      <c r="S36" s="112">
        <f>[32]Janeiro!$H$22</f>
        <v>15.48</v>
      </c>
      <c r="T36" s="112">
        <f>[32]Janeiro!$H$23</f>
        <v>14.04</v>
      </c>
      <c r="U36" s="112">
        <f>[32]Janeiro!$H$24</f>
        <v>13.32</v>
      </c>
      <c r="V36" s="112">
        <f>[32]Janeiro!$H$25</f>
        <v>15.48</v>
      </c>
      <c r="W36" s="112">
        <f>[32]Janeiro!$H$26</f>
        <v>11.879999999999999</v>
      </c>
      <c r="X36" s="112">
        <f>[32]Janeiro!$H$27</f>
        <v>7.5600000000000005</v>
      </c>
      <c r="Y36" s="112">
        <f>[32]Janeiro!$H$28</f>
        <v>10.08</v>
      </c>
      <c r="Z36" s="112">
        <f>[32]Janeiro!$H$29</f>
        <v>18</v>
      </c>
      <c r="AA36" s="112">
        <f>[32]Janeiro!$H$30</f>
        <v>8.64</v>
      </c>
      <c r="AB36" s="112">
        <f>[32]Janeiro!$H$31</f>
        <v>13.32</v>
      </c>
      <c r="AC36" s="112">
        <f>[32]Janeiro!$H$32</f>
        <v>11.879999999999999</v>
      </c>
      <c r="AD36" s="112">
        <f>[32]Janeiro!$H$33</f>
        <v>14.4</v>
      </c>
      <c r="AE36" s="112">
        <f>[32]Janeiro!$H$34</f>
        <v>11.520000000000001</v>
      </c>
      <c r="AF36" s="112">
        <f>[32]Janeiro!$H$35</f>
        <v>20.52</v>
      </c>
      <c r="AG36" s="116">
        <f t="shared" si="3"/>
        <v>22.32</v>
      </c>
      <c r="AH36" s="115">
        <f t="shared" si="4"/>
        <v>12.913548387096773</v>
      </c>
    </row>
    <row r="37" spans="1:38" x14ac:dyDescent="0.2">
      <c r="A37" s="48" t="s">
        <v>15</v>
      </c>
      <c r="B37" s="112">
        <f>[33]Janeiro!$H$5</f>
        <v>9.7200000000000006</v>
      </c>
      <c r="C37" s="112">
        <f>[33]Janeiro!$H$6</f>
        <v>12.96</v>
      </c>
      <c r="D37" s="112">
        <f>[33]Janeiro!$H$7</f>
        <v>11.520000000000001</v>
      </c>
      <c r="E37" s="112">
        <f>[33]Janeiro!$H$8</f>
        <v>12.6</v>
      </c>
      <c r="F37" s="112">
        <f>[33]Janeiro!$H$9</f>
        <v>16.2</v>
      </c>
      <c r="G37" s="112">
        <f>[33]Janeiro!$H$10</f>
        <v>11.879999999999999</v>
      </c>
      <c r="H37" s="112">
        <f>[33]Janeiro!$H$11</f>
        <v>10.8</v>
      </c>
      <c r="I37" s="112">
        <f>[33]Janeiro!$H$12</f>
        <v>11.520000000000001</v>
      </c>
      <c r="J37" s="112">
        <f>[33]Janeiro!$H$13</f>
        <v>14.04</v>
      </c>
      <c r="K37" s="112">
        <f>[33]Janeiro!$H$14</f>
        <v>13.68</v>
      </c>
      <c r="L37" s="112">
        <f>[33]Janeiro!$H$15</f>
        <v>16.559999999999999</v>
      </c>
      <c r="M37" s="112">
        <f>[33]Janeiro!$H$16</f>
        <v>11.879999999999999</v>
      </c>
      <c r="N37" s="112">
        <f>[33]Janeiro!$H$17</f>
        <v>18</v>
      </c>
      <c r="O37" s="112">
        <f>[33]Janeiro!$H$18</f>
        <v>16.920000000000002</v>
      </c>
      <c r="P37" s="112">
        <f>[33]Janeiro!$H$19</f>
        <v>18</v>
      </c>
      <c r="Q37" s="112">
        <f>[33]Janeiro!$H$20</f>
        <v>13.32</v>
      </c>
      <c r="R37" s="112">
        <f>[33]Janeiro!$H$21</f>
        <v>14.04</v>
      </c>
      <c r="S37" s="112">
        <f>[33]Janeiro!$H$22</f>
        <v>18.720000000000002</v>
      </c>
      <c r="T37" s="112">
        <f>[33]Janeiro!$H$23</f>
        <v>14.04</v>
      </c>
      <c r="U37" s="112">
        <f>[33]Janeiro!$H$24</f>
        <v>11.879999999999999</v>
      </c>
      <c r="V37" s="112">
        <f>[33]Janeiro!$H$25</f>
        <v>11.879999999999999</v>
      </c>
      <c r="W37" s="112">
        <f>[33]Janeiro!$H$26</f>
        <v>10.08</v>
      </c>
      <c r="X37" s="112">
        <f>[33]Janeiro!$H$27</f>
        <v>19.8</v>
      </c>
      <c r="Y37" s="112">
        <f>[33]Janeiro!$H$28</f>
        <v>18</v>
      </c>
      <c r="Z37" s="112">
        <f>[33]Janeiro!$H$29</f>
        <v>20.88</v>
      </c>
      <c r="AA37" s="112">
        <f>[33]Janeiro!$H$30</f>
        <v>15.120000000000001</v>
      </c>
      <c r="AB37" s="112">
        <f>[33]Janeiro!$H$31</f>
        <v>19.440000000000001</v>
      </c>
      <c r="AC37" s="112">
        <f>[33]Janeiro!$H$32</f>
        <v>20.16</v>
      </c>
      <c r="AD37" s="112">
        <f>[33]Janeiro!$H$33</f>
        <v>15.120000000000001</v>
      </c>
      <c r="AE37" s="112">
        <f>[33]Janeiro!$H$34</f>
        <v>15.120000000000001</v>
      </c>
      <c r="AF37" s="112">
        <f>[33]Janeiro!$H$35</f>
        <v>14.4</v>
      </c>
      <c r="AG37" s="116">
        <f t="shared" si="3"/>
        <v>20.88</v>
      </c>
      <c r="AH37" s="115">
        <f t="shared" si="4"/>
        <v>14.783225806451613</v>
      </c>
      <c r="AI37" s="12" t="s">
        <v>35</v>
      </c>
      <c r="AK37" t="s">
        <v>35</v>
      </c>
    </row>
    <row r="38" spans="1:38" x14ac:dyDescent="0.2">
      <c r="A38" s="48" t="s">
        <v>16</v>
      </c>
      <c r="B38" s="112">
        <f>[34]Janeiro!$H$5</f>
        <v>11.520000000000001</v>
      </c>
      <c r="C38" s="112">
        <f>[34]Janeiro!$H$6</f>
        <v>14.76</v>
      </c>
      <c r="D38" s="112">
        <f>[34]Janeiro!$H$7</f>
        <v>5.4</v>
      </c>
      <c r="E38" s="112">
        <f>[34]Janeiro!$H$8</f>
        <v>9</v>
      </c>
      <c r="F38" s="112">
        <f>[34]Janeiro!$H$9</f>
        <v>7.5600000000000005</v>
      </c>
      <c r="G38" s="112">
        <f>[34]Janeiro!$H$10</f>
        <v>12.6</v>
      </c>
      <c r="H38" s="112">
        <f>[34]Janeiro!$H$11</f>
        <v>11.879999999999999</v>
      </c>
      <c r="I38" s="112">
        <f>[34]Janeiro!$H$12</f>
        <v>10.44</v>
      </c>
      <c r="J38" s="112">
        <f>[34]Janeiro!$H$13</f>
        <v>10.8</v>
      </c>
      <c r="K38" s="112">
        <f>[34]Janeiro!$H$14</f>
        <v>13.32</v>
      </c>
      <c r="L38" s="112">
        <f>[34]Janeiro!$H$15</f>
        <v>13.32</v>
      </c>
      <c r="M38" s="112">
        <f>[34]Janeiro!$H$16</f>
        <v>11.520000000000001</v>
      </c>
      <c r="N38" s="112">
        <f>[34]Janeiro!$H$17</f>
        <v>7.5600000000000005</v>
      </c>
      <c r="O38" s="112">
        <f>[34]Janeiro!$H$18</f>
        <v>10.44</v>
      </c>
      <c r="P38" s="112">
        <f>[34]Janeiro!$H$19</f>
        <v>7.5600000000000005</v>
      </c>
      <c r="Q38" s="112">
        <f>[34]Janeiro!$H$20</f>
        <v>16.920000000000002</v>
      </c>
      <c r="R38" s="112">
        <f>[34]Janeiro!$H$21</f>
        <v>7.5600000000000005</v>
      </c>
      <c r="S38" s="112">
        <f>[34]Janeiro!$H$22</f>
        <v>9.3600000000000012</v>
      </c>
      <c r="T38" s="112">
        <f>[34]Janeiro!$H$23</f>
        <v>12.6</v>
      </c>
      <c r="U38" s="112">
        <f>[34]Janeiro!$H$24</f>
        <v>5.4</v>
      </c>
      <c r="V38" s="112">
        <f>[34]Janeiro!$H$25</f>
        <v>6.48</v>
      </c>
      <c r="W38" s="112">
        <f>[34]Janeiro!$H$26</f>
        <v>9.3600000000000012</v>
      </c>
      <c r="X38" s="112">
        <f>[34]Janeiro!$H$27</f>
        <v>15.120000000000001</v>
      </c>
      <c r="Y38" s="112">
        <f>[34]Janeiro!$H$28</f>
        <v>14.76</v>
      </c>
      <c r="Z38" s="112">
        <f>[34]Janeiro!$H$29</f>
        <v>14.76</v>
      </c>
      <c r="AA38" s="112">
        <f>[34]Janeiro!$H$30</f>
        <v>15.840000000000002</v>
      </c>
      <c r="AB38" s="112">
        <f>[34]Janeiro!$H$31</f>
        <v>12.24</v>
      </c>
      <c r="AC38" s="112">
        <f>[34]Janeiro!$H$32</f>
        <v>11.16</v>
      </c>
      <c r="AD38" s="112">
        <f>[34]Janeiro!$H$33</f>
        <v>24.12</v>
      </c>
      <c r="AE38" s="112">
        <f>[34]Janeiro!$H$34</f>
        <v>14.04</v>
      </c>
      <c r="AF38" s="112">
        <f>[34]Janeiro!$H$35</f>
        <v>9</v>
      </c>
      <c r="AG38" s="116">
        <f t="shared" si="3"/>
        <v>24.12</v>
      </c>
      <c r="AH38" s="115">
        <f t="shared" si="4"/>
        <v>11.49677419354839</v>
      </c>
      <c r="AK38" t="s">
        <v>35</v>
      </c>
    </row>
    <row r="39" spans="1:38" x14ac:dyDescent="0.2">
      <c r="A39" s="48" t="s">
        <v>154</v>
      </c>
      <c r="B39" s="112">
        <f>[35]Janeiro!$H$5</f>
        <v>24.12</v>
      </c>
      <c r="C39" s="112">
        <f>[35]Janeiro!$H$6</f>
        <v>13.68</v>
      </c>
      <c r="D39" s="112">
        <f>[35]Janeiro!$H$7</f>
        <v>19.440000000000001</v>
      </c>
      <c r="E39" s="112">
        <f>[35]Janeiro!$H$8</f>
        <v>16.559999999999999</v>
      </c>
      <c r="F39" s="112">
        <f>[35]Janeiro!$H$9</f>
        <v>11.520000000000001</v>
      </c>
      <c r="G39" s="112">
        <f>[35]Janeiro!$H$10</f>
        <v>12.96</v>
      </c>
      <c r="H39" s="112">
        <f>[35]Janeiro!$H$11</f>
        <v>13.32</v>
      </c>
      <c r="I39" s="112">
        <f>[35]Janeiro!$H$12</f>
        <v>11.520000000000001</v>
      </c>
      <c r="J39" s="112">
        <f>[35]Janeiro!$H$13</f>
        <v>14.04</v>
      </c>
      <c r="K39" s="112">
        <f>[35]Janeiro!$H$14</f>
        <v>15.48</v>
      </c>
      <c r="L39" s="112">
        <f>[35]Janeiro!$H$15</f>
        <v>16.920000000000002</v>
      </c>
      <c r="M39" s="112">
        <f>[35]Janeiro!$H$16</f>
        <v>15.48</v>
      </c>
      <c r="N39" s="112">
        <f>[35]Janeiro!$H$17</f>
        <v>17.28</v>
      </c>
      <c r="O39" s="112">
        <f>[35]Janeiro!$H$18</f>
        <v>11.520000000000001</v>
      </c>
      <c r="P39" s="112">
        <f>[35]Janeiro!$H$19</f>
        <v>11.16</v>
      </c>
      <c r="Q39" s="112">
        <f>[35]Janeiro!$H$20</f>
        <v>12.96</v>
      </c>
      <c r="R39" s="112">
        <f>[35]Janeiro!$H$21</f>
        <v>15.840000000000002</v>
      </c>
      <c r="S39" s="112">
        <f>[35]Janeiro!$H$22</f>
        <v>14.76</v>
      </c>
      <c r="T39" s="112">
        <f>[35]Janeiro!$H$23</f>
        <v>20.88</v>
      </c>
      <c r="U39" s="112">
        <f>[35]Janeiro!$H$24</f>
        <v>19.440000000000001</v>
      </c>
      <c r="V39" s="112">
        <f>[35]Janeiro!$H$25</f>
        <v>17.28</v>
      </c>
      <c r="W39" s="112">
        <f>[35]Janeiro!$H$26</f>
        <v>15.48</v>
      </c>
      <c r="X39" s="112">
        <f>[35]Janeiro!$H$27</f>
        <v>24.48</v>
      </c>
      <c r="Y39" s="112">
        <f>[35]Janeiro!$H$28</f>
        <v>13.32</v>
      </c>
      <c r="Z39" s="112">
        <f>[35]Janeiro!$H$29</f>
        <v>21.240000000000002</v>
      </c>
      <c r="AA39" s="112">
        <f>[35]Janeiro!$H$30</f>
        <v>30.240000000000002</v>
      </c>
      <c r="AB39" s="112">
        <f>[35]Janeiro!$H$31</f>
        <v>17.64</v>
      </c>
      <c r="AC39" s="112">
        <f>[35]Janeiro!$H$32</f>
        <v>15.120000000000001</v>
      </c>
      <c r="AD39" s="112">
        <f>[35]Janeiro!$H$33</f>
        <v>13.32</v>
      </c>
      <c r="AE39" s="112">
        <f>[35]Janeiro!$H$34</f>
        <v>15.840000000000002</v>
      </c>
      <c r="AF39" s="112">
        <f>[35]Janeiro!$H$35</f>
        <v>16.559999999999999</v>
      </c>
      <c r="AG39" s="116">
        <f t="shared" si="3"/>
        <v>30.240000000000002</v>
      </c>
      <c r="AH39" s="115">
        <f t="shared" si="4"/>
        <v>16.432258064516127</v>
      </c>
      <c r="AK39" t="s">
        <v>35</v>
      </c>
    </row>
    <row r="40" spans="1:38" x14ac:dyDescent="0.2">
      <c r="A40" s="48" t="s">
        <v>17</v>
      </c>
      <c r="B40" s="112">
        <f>[36]Janeiro!$H$5</f>
        <v>16.920000000000002</v>
      </c>
      <c r="C40" s="112">
        <f>[36]Janeiro!$H$6</f>
        <v>19.440000000000001</v>
      </c>
      <c r="D40" s="112">
        <f>[36]Janeiro!$H$7</f>
        <v>12.6</v>
      </c>
      <c r="E40" s="112">
        <f>[36]Janeiro!$H$8</f>
        <v>14.4</v>
      </c>
      <c r="F40" s="112">
        <f>[36]Janeiro!$H$9</f>
        <v>12.6</v>
      </c>
      <c r="G40" s="112">
        <f>[36]Janeiro!$H$10</f>
        <v>12.96</v>
      </c>
      <c r="H40" s="112">
        <f>[36]Janeiro!$H$11</f>
        <v>13.32</v>
      </c>
      <c r="I40" s="112">
        <f>[36]Janeiro!$H$12</f>
        <v>13.32</v>
      </c>
      <c r="J40" s="112">
        <f>[36]Janeiro!$H$13</f>
        <v>16.920000000000002</v>
      </c>
      <c r="K40" s="112">
        <f>[36]Janeiro!$H$14</f>
        <v>19.440000000000001</v>
      </c>
      <c r="L40" s="112">
        <f>[36]Janeiro!$H$15</f>
        <v>15.840000000000002</v>
      </c>
      <c r="M40" s="112">
        <f>[36]Janeiro!$H$16</f>
        <v>6.48</v>
      </c>
      <c r="N40" s="112">
        <f>[36]Janeiro!$H$17</f>
        <v>11.16</v>
      </c>
      <c r="O40" s="112">
        <f>[36]Janeiro!$H$18</f>
        <v>19.440000000000001</v>
      </c>
      <c r="P40" s="112">
        <f>[36]Janeiro!$H$19</f>
        <v>11.16</v>
      </c>
      <c r="Q40" s="112">
        <f>[36]Janeiro!$H$20</f>
        <v>11.879999999999999</v>
      </c>
      <c r="R40" s="112">
        <f>[36]Janeiro!$H$21</f>
        <v>7.9200000000000008</v>
      </c>
      <c r="S40" s="112">
        <f>[36]Janeiro!$H$22</f>
        <v>10.8</v>
      </c>
      <c r="T40" s="112">
        <f>[36]Janeiro!$H$23</f>
        <v>18</v>
      </c>
      <c r="U40" s="112">
        <f>[36]Janeiro!$H$24</f>
        <v>21.96</v>
      </c>
      <c r="V40" s="112">
        <f>[36]Janeiro!$H$25</f>
        <v>13.68</v>
      </c>
      <c r="W40" s="112">
        <f>[36]Janeiro!$H$26</f>
        <v>14.04</v>
      </c>
      <c r="X40" s="112">
        <f>[36]Janeiro!$H$27</f>
        <v>20.16</v>
      </c>
      <c r="Y40" s="112">
        <f>[36]Janeiro!$H$28</f>
        <v>14.4</v>
      </c>
      <c r="Z40" s="112">
        <f>[36]Janeiro!$H$29</f>
        <v>21.240000000000002</v>
      </c>
      <c r="AA40" s="112">
        <f>[36]Janeiro!$H$30</f>
        <v>9.3600000000000012</v>
      </c>
      <c r="AB40" s="112">
        <f>[36]Janeiro!$H$31</f>
        <v>15.48</v>
      </c>
      <c r="AC40" s="112">
        <f>[36]Janeiro!$H$32</f>
        <v>15.48</v>
      </c>
      <c r="AD40" s="112">
        <f>[36]Janeiro!$H$33</f>
        <v>26.28</v>
      </c>
      <c r="AE40" s="112">
        <f>[36]Janeiro!$H$34</f>
        <v>15.48</v>
      </c>
      <c r="AF40" s="112">
        <f>[36]Janeiro!$H$35</f>
        <v>17.64</v>
      </c>
      <c r="AG40" s="116">
        <f t="shared" si="3"/>
        <v>26.28</v>
      </c>
      <c r="AH40" s="115">
        <f t="shared" si="4"/>
        <v>15.154838709677417</v>
      </c>
      <c r="AK40" t="s">
        <v>35</v>
      </c>
      <c r="AL40" t="s">
        <v>35</v>
      </c>
    </row>
    <row r="41" spans="1:38" x14ac:dyDescent="0.2">
      <c r="A41" s="48" t="s">
        <v>136</v>
      </c>
      <c r="B41" s="112">
        <f>[37]Janeiro!$H$5</f>
        <v>36.72</v>
      </c>
      <c r="C41" s="112">
        <f>[37]Janeiro!$H$6</f>
        <v>12.24</v>
      </c>
      <c r="D41" s="112">
        <f>[37]Janeiro!$H$7</f>
        <v>12.96</v>
      </c>
      <c r="E41" s="112">
        <f>[37]Janeiro!$H$8</f>
        <v>16.2</v>
      </c>
      <c r="F41" s="112">
        <f>[37]Janeiro!$H$9</f>
        <v>14.4</v>
      </c>
      <c r="G41" s="112">
        <f>[37]Janeiro!$H$10</f>
        <v>15.840000000000002</v>
      </c>
      <c r="H41" s="112">
        <f>[37]Janeiro!$H$11</f>
        <v>15.48</v>
      </c>
      <c r="I41" s="112">
        <f>[37]Janeiro!$H$12</f>
        <v>15.120000000000001</v>
      </c>
      <c r="J41" s="112">
        <f>[37]Janeiro!$H$13</f>
        <v>23.040000000000003</v>
      </c>
      <c r="K41" s="112">
        <f>[37]Janeiro!$H$14</f>
        <v>19.440000000000001</v>
      </c>
      <c r="L41" s="112">
        <f>[37]Janeiro!$H$15</f>
        <v>16.2</v>
      </c>
      <c r="M41" s="112">
        <f>[37]Janeiro!$H$16</f>
        <v>15.48</v>
      </c>
      <c r="N41" s="112">
        <f>[37]Janeiro!$H$17</f>
        <v>22.68</v>
      </c>
      <c r="O41" s="112">
        <f>[37]Janeiro!$H$18</f>
        <v>21.96</v>
      </c>
      <c r="P41" s="112">
        <f>[37]Janeiro!$H$19</f>
        <v>21.6</v>
      </c>
      <c r="Q41" s="112">
        <f>[37]Janeiro!$H$20</f>
        <v>19.8</v>
      </c>
      <c r="R41" s="112">
        <f>[37]Janeiro!$H$21</f>
        <v>23.759999999999998</v>
      </c>
      <c r="S41" s="112">
        <f>[37]Janeiro!$H$22</f>
        <v>19.8</v>
      </c>
      <c r="T41" s="112">
        <f>[37]Janeiro!$H$23</f>
        <v>17.64</v>
      </c>
      <c r="U41" s="112">
        <f>[37]Janeiro!$H$24</f>
        <v>22.32</v>
      </c>
      <c r="V41" s="112">
        <f>[37]Janeiro!$H$25</f>
        <v>15.840000000000002</v>
      </c>
      <c r="W41" s="112">
        <f>[37]Janeiro!$H$26</f>
        <v>14.04</v>
      </c>
      <c r="X41" s="112">
        <f>[37]Janeiro!$H$27</f>
        <v>21.96</v>
      </c>
      <c r="Y41" s="112">
        <f>[37]Janeiro!$H$28</f>
        <v>15.120000000000001</v>
      </c>
      <c r="Z41" s="112">
        <f>[37]Janeiro!$H$29</f>
        <v>31.319999999999997</v>
      </c>
      <c r="AA41" s="112">
        <f>[37]Janeiro!$H$30</f>
        <v>18.720000000000002</v>
      </c>
      <c r="AB41" s="112">
        <f>[37]Janeiro!$H$31</f>
        <v>22.32</v>
      </c>
      <c r="AC41" s="112">
        <f>[37]Janeiro!$H$32</f>
        <v>25.56</v>
      </c>
      <c r="AD41" s="112">
        <f>[37]Janeiro!$H$33</f>
        <v>18</v>
      </c>
      <c r="AE41" s="112">
        <f>[37]Janeiro!$H$34</f>
        <v>35.28</v>
      </c>
      <c r="AF41" s="112">
        <f>[37]Janeiro!$H$35</f>
        <v>18.36</v>
      </c>
      <c r="AG41" s="116">
        <f t="shared" si="3"/>
        <v>36.72</v>
      </c>
      <c r="AH41" s="115">
        <f t="shared" si="4"/>
        <v>19.974193548387095</v>
      </c>
      <c r="AL41" t="s">
        <v>35</v>
      </c>
    </row>
    <row r="42" spans="1:38" x14ac:dyDescent="0.2">
      <c r="A42" s="48" t="s">
        <v>18</v>
      </c>
      <c r="B42" s="112">
        <f>[38]Janeiro!$H$5</f>
        <v>14.04</v>
      </c>
      <c r="C42" s="112">
        <f>[38]Janeiro!$H$6</f>
        <v>16.920000000000002</v>
      </c>
      <c r="D42" s="112">
        <f>[38]Janeiro!$H$7</f>
        <v>14.76</v>
      </c>
      <c r="E42" s="112">
        <f>[38]Janeiro!$H$8</f>
        <v>19.079999999999998</v>
      </c>
      <c r="F42" s="112">
        <f>[38]Janeiro!$H$9</f>
        <v>11.879999999999999</v>
      </c>
      <c r="G42" s="112">
        <f>[38]Janeiro!$H$10</f>
        <v>11.520000000000001</v>
      </c>
      <c r="H42" s="112">
        <f>[38]Janeiro!$H$11</f>
        <v>17.64</v>
      </c>
      <c r="I42" s="112">
        <f>[38]Janeiro!$H$12</f>
        <v>11.879999999999999</v>
      </c>
      <c r="J42" s="112">
        <f>[38]Janeiro!$H$13</f>
        <v>13.32</v>
      </c>
      <c r="K42" s="112">
        <f>[38]Janeiro!$H$14</f>
        <v>11.520000000000001</v>
      </c>
      <c r="L42" s="112">
        <f>[38]Janeiro!$H$15</f>
        <v>14.76</v>
      </c>
      <c r="M42" s="112">
        <f>[38]Janeiro!$H$16</f>
        <v>19.440000000000001</v>
      </c>
      <c r="N42" s="112">
        <f>[38]Janeiro!$H$17</f>
        <v>10.8</v>
      </c>
      <c r="O42" s="112">
        <f>[38]Janeiro!$H$18</f>
        <v>12.24</v>
      </c>
      <c r="P42" s="112">
        <f>[38]Janeiro!$H$19</f>
        <v>8.64</v>
      </c>
      <c r="Q42" s="112">
        <f>[38]Janeiro!$H$20</f>
        <v>13.68</v>
      </c>
      <c r="R42" s="112">
        <f>[38]Janeiro!$H$21</f>
        <v>17.64</v>
      </c>
      <c r="S42" s="112">
        <f>[38]Janeiro!$H$22</f>
        <v>13.68</v>
      </c>
      <c r="T42" s="112">
        <f>[38]Janeiro!$H$23</f>
        <v>23.040000000000003</v>
      </c>
      <c r="U42" s="112">
        <f>[38]Janeiro!$H$24</f>
        <v>14.76</v>
      </c>
      <c r="V42" s="112">
        <f>[38]Janeiro!$H$25</f>
        <v>17.64</v>
      </c>
      <c r="W42" s="112">
        <f>[38]Janeiro!$H$26</f>
        <v>12.6</v>
      </c>
      <c r="X42" s="112">
        <f>[38]Janeiro!$H$27</f>
        <v>16.559999999999999</v>
      </c>
      <c r="Y42" s="112">
        <f>[38]Janeiro!$H$28</f>
        <v>10.8</v>
      </c>
      <c r="Z42" s="112">
        <f>[38]Janeiro!$H$29</f>
        <v>16.920000000000002</v>
      </c>
      <c r="AA42" s="112">
        <f>[38]Janeiro!$H$30</f>
        <v>20.88</v>
      </c>
      <c r="AB42" s="112">
        <f>[38]Janeiro!$H$31</f>
        <v>24.12</v>
      </c>
      <c r="AC42" s="112">
        <f>[38]Janeiro!$H$32</f>
        <v>11.520000000000001</v>
      </c>
      <c r="AD42" s="112">
        <f>[38]Janeiro!$H$33</f>
        <v>28.44</v>
      </c>
      <c r="AE42" s="112">
        <f>[38]Janeiro!$H$34</f>
        <v>11.16</v>
      </c>
      <c r="AF42" s="112">
        <f>[38]Janeiro!$H$35</f>
        <v>21.6</v>
      </c>
      <c r="AG42" s="116">
        <f t="shared" ref="AG42" si="5">MAX(B42:AF42)</f>
        <v>28.44</v>
      </c>
      <c r="AH42" s="115">
        <f t="shared" ref="AH42" si="6">AVERAGE(B42:AF42)</f>
        <v>15.596129032258068</v>
      </c>
      <c r="AJ42" t="s">
        <v>35</v>
      </c>
      <c r="AK42" t="s">
        <v>35</v>
      </c>
      <c r="AL42" t="s">
        <v>35</v>
      </c>
    </row>
    <row r="43" spans="1:38" hidden="1" x14ac:dyDescent="0.2">
      <c r="A43" s="48" t="s">
        <v>19</v>
      </c>
      <c r="B43" s="112" t="str">
        <f>[26]Janeiro!$H$5</f>
        <v>*</v>
      </c>
      <c r="C43" s="112" t="str">
        <f>[26]Janeiro!$H$6</f>
        <v>*</v>
      </c>
      <c r="D43" s="112" t="str">
        <f>[26]Janeiro!$H$7</f>
        <v>*</v>
      </c>
      <c r="E43" s="112" t="str">
        <f>[26]Janeiro!$H$8</f>
        <v>*</v>
      </c>
      <c r="F43" s="112" t="str">
        <f>[26]Janeiro!$H$9</f>
        <v>*</v>
      </c>
      <c r="G43" s="112" t="str">
        <f>[26]Janeiro!$H$10</f>
        <v>*</v>
      </c>
      <c r="H43" s="112" t="str">
        <f>[26]Janeiro!$H$11</f>
        <v>*</v>
      </c>
      <c r="I43" s="112" t="str">
        <f>[26]Janeiro!$H$12</f>
        <v>*</v>
      </c>
      <c r="J43" s="112" t="str">
        <f>[26]Janeiro!$H$13</f>
        <v>*</v>
      </c>
      <c r="K43" s="112" t="str">
        <f>[26]Janeiro!$H$14</f>
        <v>*</v>
      </c>
      <c r="L43" s="112" t="str">
        <f>[26]Janeiro!$H$15</f>
        <v>*</v>
      </c>
      <c r="M43" s="112" t="str">
        <f>[26]Janeiro!$H$16</f>
        <v>*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2" t="s">
        <v>197</v>
      </c>
      <c r="Y43" s="112" t="s">
        <v>197</v>
      </c>
      <c r="Z43" s="112" t="s">
        <v>197</v>
      </c>
      <c r="AA43" s="112" t="s">
        <v>197</v>
      </c>
      <c r="AB43" s="112" t="s">
        <v>197</v>
      </c>
      <c r="AC43" s="112" t="s">
        <v>197</v>
      </c>
      <c r="AD43" s="112" t="s">
        <v>197</v>
      </c>
      <c r="AE43" s="112" t="s">
        <v>197</v>
      </c>
      <c r="AF43" s="112" t="s">
        <v>197</v>
      </c>
      <c r="AG43" s="116" t="s">
        <v>197</v>
      </c>
      <c r="AH43" s="115" t="s">
        <v>197</v>
      </c>
      <c r="AI43" s="12" t="s">
        <v>35</v>
      </c>
      <c r="AL43" t="s">
        <v>35</v>
      </c>
    </row>
    <row r="44" spans="1:38" x14ac:dyDescent="0.2">
      <c r="A44" s="48" t="s">
        <v>23</v>
      </c>
      <c r="B44" s="112">
        <f>[40]Janeiro!$H$5</f>
        <v>15.120000000000001</v>
      </c>
      <c r="C44" s="112">
        <f>[40]Janeiro!$H$6</f>
        <v>13.68</v>
      </c>
      <c r="D44" s="112">
        <f>[40]Janeiro!$H$7</f>
        <v>12.6</v>
      </c>
      <c r="E44" s="112">
        <f>[40]Janeiro!$H$8</f>
        <v>10.08</v>
      </c>
      <c r="F44" s="112">
        <f>[40]Janeiro!$H$9</f>
        <v>12.6</v>
      </c>
      <c r="G44" s="112">
        <f>[40]Janeiro!$H$10</f>
        <v>8.64</v>
      </c>
      <c r="H44" s="112">
        <f>[40]Janeiro!$H$11</f>
        <v>10.8</v>
      </c>
      <c r="I44" s="112">
        <f>[40]Janeiro!$H$12</f>
        <v>9.3600000000000012</v>
      </c>
      <c r="J44" s="112">
        <f>[40]Janeiro!$H$13</f>
        <v>10.8</v>
      </c>
      <c r="K44" s="112">
        <f>[40]Janeiro!$H$14</f>
        <v>8.2799999999999994</v>
      </c>
      <c r="L44" s="112">
        <f>[40]Janeiro!$H$15</f>
        <v>9.3600000000000012</v>
      </c>
      <c r="M44" s="112">
        <f>[40]Janeiro!$H$16</f>
        <v>9</v>
      </c>
      <c r="N44" s="112">
        <f>[40]Janeiro!$H$17</f>
        <v>15.840000000000002</v>
      </c>
      <c r="O44" s="112">
        <f>[40]Janeiro!$H$18</f>
        <v>9</v>
      </c>
      <c r="P44" s="112">
        <f>[40]Janeiro!$H$19</f>
        <v>8.2799999999999994</v>
      </c>
      <c r="Q44" s="112">
        <f>[40]Janeiro!$H$20</f>
        <v>12.24</v>
      </c>
      <c r="R44" s="112">
        <f>[40]Janeiro!$H$21</f>
        <v>15.120000000000001</v>
      </c>
      <c r="S44" s="112" t="str">
        <f>[40]Janeiro!$H$22</f>
        <v>*</v>
      </c>
      <c r="T44" s="112">
        <f>[40]Janeiro!$H$23</f>
        <v>11.16</v>
      </c>
      <c r="U44" s="112">
        <f>[40]Janeiro!$H$24</f>
        <v>13.32</v>
      </c>
      <c r="V44" s="112">
        <f>[40]Janeiro!$H$25</f>
        <v>12.6</v>
      </c>
      <c r="W44" s="112">
        <f>[40]Janeiro!$H$26</f>
        <v>11.520000000000001</v>
      </c>
      <c r="X44" s="112">
        <f>[40]Janeiro!$H$27</f>
        <v>10.08</v>
      </c>
      <c r="Y44" s="112">
        <f>[40]Janeiro!$H$28</f>
        <v>8.2799999999999994</v>
      </c>
      <c r="Z44" s="112">
        <f>[40]Janeiro!$H$29</f>
        <v>21.240000000000002</v>
      </c>
      <c r="AA44" s="112">
        <f>[40]Janeiro!$H$30</f>
        <v>8.2799999999999994</v>
      </c>
      <c r="AB44" s="112">
        <f>[40]Janeiro!$H$31</f>
        <v>11.879999999999999</v>
      </c>
      <c r="AC44" s="112">
        <f>[40]Janeiro!$H$32</f>
        <v>21.96</v>
      </c>
      <c r="AD44" s="112" t="str">
        <f>[40]Janeiro!$H$33</f>
        <v>*</v>
      </c>
      <c r="AE44" s="112">
        <f>[40]Janeiro!$H$34</f>
        <v>9</v>
      </c>
      <c r="AF44" s="112">
        <f>[40]Janeiro!$H$35</f>
        <v>15.840000000000002</v>
      </c>
      <c r="AG44" s="116">
        <f t="shared" si="3"/>
        <v>21.96</v>
      </c>
      <c r="AH44" s="115">
        <f t="shared" si="4"/>
        <v>11.92965517241379</v>
      </c>
    </row>
    <row r="45" spans="1:38" x14ac:dyDescent="0.2">
      <c r="A45" s="48" t="s">
        <v>34</v>
      </c>
      <c r="B45" s="112">
        <f>[41]Janeiro!$H$5</f>
        <v>19.8</v>
      </c>
      <c r="C45" s="112">
        <f>[41]Janeiro!$H$6</f>
        <v>20.52</v>
      </c>
      <c r="D45" s="112">
        <f>[41]Janeiro!$H$7</f>
        <v>19.440000000000001</v>
      </c>
      <c r="E45" s="112">
        <f>[41]Janeiro!$H$8</f>
        <v>14.04</v>
      </c>
      <c r="F45" s="112">
        <f>[41]Janeiro!$H$9</f>
        <v>11.16</v>
      </c>
      <c r="G45" s="112">
        <f>[41]Janeiro!$H$10</f>
        <v>18.720000000000002</v>
      </c>
      <c r="H45" s="112">
        <f>[41]Janeiro!$H$11</f>
        <v>17.28</v>
      </c>
      <c r="I45" s="112">
        <f>[41]Janeiro!$H$12</f>
        <v>15.48</v>
      </c>
      <c r="J45" s="112">
        <f>[41]Janeiro!$H$13</f>
        <v>14.76</v>
      </c>
      <c r="K45" s="112">
        <f>[41]Janeiro!$H$14</f>
        <v>13.68</v>
      </c>
      <c r="L45" s="112">
        <f>[41]Janeiro!$H$15</f>
        <v>18.720000000000002</v>
      </c>
      <c r="M45" s="112">
        <f>[41]Janeiro!$H$16</f>
        <v>18.36</v>
      </c>
      <c r="N45" s="112">
        <f>[41]Janeiro!$H$17</f>
        <v>16.920000000000002</v>
      </c>
      <c r="O45" s="112">
        <f>[41]Janeiro!$H$18</f>
        <v>15.840000000000002</v>
      </c>
      <c r="P45" s="112">
        <f>[41]Janeiro!$H$19</f>
        <v>18.720000000000002</v>
      </c>
      <c r="Q45" s="112">
        <f>[41]Janeiro!$H$20</f>
        <v>15.48</v>
      </c>
      <c r="R45" s="112">
        <f>[41]Janeiro!$H$21</f>
        <v>18.720000000000002</v>
      </c>
      <c r="S45" s="112">
        <f>[41]Janeiro!$H$22</f>
        <v>17.28</v>
      </c>
      <c r="T45" s="112">
        <f>[41]Janeiro!$H$23</f>
        <v>30.96</v>
      </c>
      <c r="U45" s="112">
        <f>[41]Janeiro!$H$24</f>
        <v>24.12</v>
      </c>
      <c r="V45" s="112">
        <f>[41]Janeiro!$H$25</f>
        <v>20.88</v>
      </c>
      <c r="W45" s="112">
        <f>[41]Janeiro!$H$26</f>
        <v>10.08</v>
      </c>
      <c r="X45" s="112">
        <f>[41]Janeiro!$H$27</f>
        <v>12.6</v>
      </c>
      <c r="Y45" s="112">
        <f>[41]Janeiro!$H$28</f>
        <v>14.4</v>
      </c>
      <c r="Z45" s="112">
        <f>[41]Janeiro!$H$29</f>
        <v>15.840000000000002</v>
      </c>
      <c r="AA45" s="112">
        <f>[41]Janeiro!$H$30</f>
        <v>17.64</v>
      </c>
      <c r="AB45" s="112">
        <f>[41]Janeiro!$H$31</f>
        <v>18</v>
      </c>
      <c r="AC45" s="112">
        <f>[41]Janeiro!$H$32</f>
        <v>12.6</v>
      </c>
      <c r="AD45" s="112">
        <f>[41]Janeiro!$H$33</f>
        <v>26.64</v>
      </c>
      <c r="AE45" s="112">
        <f>[41]Janeiro!$H$34</f>
        <v>14.76</v>
      </c>
      <c r="AF45" s="112">
        <f>[41]Janeiro!$H$35</f>
        <v>28.8</v>
      </c>
      <c r="AG45" s="116">
        <f t="shared" si="3"/>
        <v>30.96</v>
      </c>
      <c r="AH45" s="115">
        <f t="shared" si="4"/>
        <v>17.814193548387099</v>
      </c>
      <c r="AI45" s="12" t="s">
        <v>35</v>
      </c>
    </row>
    <row r="46" spans="1:38" x14ac:dyDescent="0.2">
      <c r="A46" s="48" t="s">
        <v>20</v>
      </c>
      <c r="B46" s="112">
        <f>[42]Janeiro!$H$5</f>
        <v>19.079999999999998</v>
      </c>
      <c r="C46" s="112">
        <f>[42]Janeiro!$H$6</f>
        <v>9</v>
      </c>
      <c r="D46" s="112">
        <f>[42]Janeiro!$H$7</f>
        <v>9.3600000000000012</v>
      </c>
      <c r="E46" s="112">
        <f>[42]Janeiro!$H$8</f>
        <v>9</v>
      </c>
      <c r="F46" s="112">
        <f>[42]Janeiro!$H$9</f>
        <v>9.3600000000000012</v>
      </c>
      <c r="G46" s="112">
        <f>[42]Janeiro!$H$10</f>
        <v>10.08</v>
      </c>
      <c r="H46" s="112">
        <f>[42]Janeiro!$H$11</f>
        <v>10.08</v>
      </c>
      <c r="I46" s="112">
        <f>[42]Janeiro!$H$12</f>
        <v>11.520000000000001</v>
      </c>
      <c r="J46" s="112">
        <f>[42]Janeiro!$H$13</f>
        <v>7.9200000000000008</v>
      </c>
      <c r="K46" s="112">
        <f>[42]Janeiro!$H$14</f>
        <v>6.12</v>
      </c>
      <c r="L46" s="112">
        <f>[42]Janeiro!$H$15</f>
        <v>10.8</v>
      </c>
      <c r="M46" s="112">
        <f>[42]Janeiro!$H$16</f>
        <v>5.7600000000000007</v>
      </c>
      <c r="N46" s="112">
        <f>[42]Janeiro!$H$17</f>
        <v>6.12</v>
      </c>
      <c r="O46" s="112">
        <f>[42]Janeiro!$H$18</f>
        <v>6.84</v>
      </c>
      <c r="P46" s="112">
        <f>[42]Janeiro!$H$19</f>
        <v>7.2</v>
      </c>
      <c r="Q46" s="112">
        <f>[42]Janeiro!$H$20</f>
        <v>12.24</v>
      </c>
      <c r="R46" s="112">
        <f>[42]Janeiro!$H$21</f>
        <v>16.559999999999999</v>
      </c>
      <c r="S46" s="112">
        <f>[42]Janeiro!$H$22</f>
        <v>9.7200000000000006</v>
      </c>
      <c r="T46" s="112">
        <f>[42]Janeiro!$H$23</f>
        <v>9.7200000000000006</v>
      </c>
      <c r="U46" s="112">
        <f>[42]Janeiro!$H$24</f>
        <v>15.48</v>
      </c>
      <c r="V46" s="112">
        <f>[42]Janeiro!$H$25</f>
        <v>12.24</v>
      </c>
      <c r="W46" s="112">
        <f>[42]Janeiro!$H$26</f>
        <v>11.879999999999999</v>
      </c>
      <c r="X46" s="112">
        <f>[42]Janeiro!$H$27</f>
        <v>19.079999999999998</v>
      </c>
      <c r="Y46" s="112">
        <f>[42]Janeiro!$H$28</f>
        <v>9</v>
      </c>
      <c r="Z46" s="112">
        <f>[42]Janeiro!$H$29</f>
        <v>10.44</v>
      </c>
      <c r="AA46" s="112">
        <f>[42]Janeiro!$H$30</f>
        <v>10.08</v>
      </c>
      <c r="AB46" s="112">
        <f>[42]Janeiro!$H$31</f>
        <v>15.120000000000001</v>
      </c>
      <c r="AC46" s="112">
        <f>[42]Janeiro!$H$32</f>
        <v>21.240000000000002</v>
      </c>
      <c r="AD46" s="112">
        <f>[42]Janeiro!$H$33</f>
        <v>9</v>
      </c>
      <c r="AE46" s="112">
        <f>[42]Janeiro!$H$34</f>
        <v>13.32</v>
      </c>
      <c r="AF46" s="112">
        <f>[42]Janeiro!$H$35</f>
        <v>7.2</v>
      </c>
      <c r="AG46" s="116">
        <f t="shared" si="3"/>
        <v>21.240000000000002</v>
      </c>
      <c r="AH46" s="115">
        <f t="shared" si="4"/>
        <v>10.985806451612902</v>
      </c>
    </row>
    <row r="47" spans="1:38" s="5" customFormat="1" ht="17.100000000000001" customHeight="1" x14ac:dyDescent="0.2">
      <c r="A47" s="49" t="s">
        <v>24</v>
      </c>
      <c r="B47" s="113">
        <f t="shared" ref="B47:AE47" si="7">MAX(B5:B46)</f>
        <v>36.72</v>
      </c>
      <c r="C47" s="113">
        <f t="shared" si="7"/>
        <v>33.119999999999997</v>
      </c>
      <c r="D47" s="113">
        <f t="shared" si="7"/>
        <v>23.400000000000002</v>
      </c>
      <c r="E47" s="113">
        <f t="shared" si="7"/>
        <v>26.64</v>
      </c>
      <c r="F47" s="113">
        <f t="shared" si="7"/>
        <v>23.759999999999998</v>
      </c>
      <c r="G47" s="113">
        <f t="shared" si="7"/>
        <v>20.52</v>
      </c>
      <c r="H47" s="113">
        <f t="shared" si="7"/>
        <v>20.88</v>
      </c>
      <c r="I47" s="113">
        <f t="shared" si="7"/>
        <v>23.400000000000002</v>
      </c>
      <c r="J47" s="113">
        <f t="shared" si="7"/>
        <v>24.12</v>
      </c>
      <c r="K47" s="113">
        <f t="shared" si="7"/>
        <v>33.119999999999997</v>
      </c>
      <c r="L47" s="113">
        <f t="shared" si="7"/>
        <v>23.759999999999998</v>
      </c>
      <c r="M47" s="113">
        <f t="shared" si="7"/>
        <v>28.44</v>
      </c>
      <c r="N47" s="113">
        <f t="shared" si="7"/>
        <v>28.44</v>
      </c>
      <c r="O47" s="113">
        <f t="shared" si="7"/>
        <v>27.720000000000002</v>
      </c>
      <c r="P47" s="113">
        <f t="shared" si="7"/>
        <v>27</v>
      </c>
      <c r="Q47" s="113">
        <f t="shared" si="7"/>
        <v>30.96</v>
      </c>
      <c r="R47" s="113">
        <f t="shared" si="7"/>
        <v>27</v>
      </c>
      <c r="S47" s="113">
        <f t="shared" si="7"/>
        <v>24.840000000000003</v>
      </c>
      <c r="T47" s="113">
        <f t="shared" si="7"/>
        <v>30.96</v>
      </c>
      <c r="U47" s="113">
        <f t="shared" si="7"/>
        <v>28.08</v>
      </c>
      <c r="V47" s="113">
        <f t="shared" si="7"/>
        <v>20.88</v>
      </c>
      <c r="W47" s="113">
        <f t="shared" si="7"/>
        <v>20.52</v>
      </c>
      <c r="X47" s="113">
        <f t="shared" si="7"/>
        <v>33.840000000000003</v>
      </c>
      <c r="Y47" s="113">
        <f t="shared" si="7"/>
        <v>22.68</v>
      </c>
      <c r="Z47" s="113">
        <f t="shared" si="7"/>
        <v>37.080000000000005</v>
      </c>
      <c r="AA47" s="113">
        <f t="shared" si="7"/>
        <v>30.240000000000002</v>
      </c>
      <c r="AB47" s="113">
        <f t="shared" si="7"/>
        <v>26.64</v>
      </c>
      <c r="AC47" s="113">
        <f t="shared" si="7"/>
        <v>29.16</v>
      </c>
      <c r="AD47" s="113">
        <f t="shared" si="7"/>
        <v>29.880000000000003</v>
      </c>
      <c r="AE47" s="113">
        <f t="shared" si="7"/>
        <v>35.28</v>
      </c>
      <c r="AF47" s="113">
        <f t="shared" ref="AF47" si="8">MAX(AF5:AF46)</f>
        <v>32.04</v>
      </c>
      <c r="AG47" s="116">
        <f t="shared" si="3"/>
        <v>37.080000000000005</v>
      </c>
      <c r="AH47" s="115">
        <f t="shared" si="4"/>
        <v>27.778064516129032</v>
      </c>
      <c r="AK47" s="5" t="s">
        <v>35</v>
      </c>
      <c r="AL47" s="5" t="s">
        <v>35</v>
      </c>
    </row>
    <row r="48" spans="1:38" x14ac:dyDescent="0.2">
      <c r="A48" s="106" t="s">
        <v>227</v>
      </c>
      <c r="B48" s="39"/>
      <c r="C48" s="39"/>
      <c r="D48" s="39"/>
      <c r="E48" s="39"/>
      <c r="F48" s="39"/>
      <c r="G48" s="39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45"/>
      <c r="AE48" s="50"/>
      <c r="AF48" s="50"/>
      <c r="AG48" s="43"/>
      <c r="AH48" s="44"/>
      <c r="AK48" t="s">
        <v>35</v>
      </c>
    </row>
    <row r="49" spans="1:38" x14ac:dyDescent="0.2">
      <c r="A49" s="106" t="s">
        <v>249</v>
      </c>
      <c r="B49" s="40"/>
      <c r="C49" s="40"/>
      <c r="D49" s="40"/>
      <c r="E49" s="40"/>
      <c r="F49" s="40"/>
      <c r="G49" s="40"/>
      <c r="H49" s="40"/>
      <c r="I49" s="40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9"/>
      <c r="U49" s="99"/>
      <c r="V49" s="99"/>
      <c r="W49" s="99"/>
      <c r="X49" s="99"/>
      <c r="Y49" s="97"/>
      <c r="Z49" s="97"/>
      <c r="AA49" s="97"/>
      <c r="AB49" s="97"/>
      <c r="AC49" s="97"/>
      <c r="AD49" s="97"/>
      <c r="AE49" s="97"/>
      <c r="AF49" s="97"/>
      <c r="AG49" s="43"/>
      <c r="AH49" s="42"/>
      <c r="AJ49" t="s">
        <v>35</v>
      </c>
      <c r="AK49" t="s">
        <v>35</v>
      </c>
      <c r="AL49" t="s">
        <v>35</v>
      </c>
    </row>
    <row r="50" spans="1:38" x14ac:dyDescent="0.2">
      <c r="A50" s="41"/>
      <c r="B50" s="97"/>
      <c r="C50" s="97"/>
      <c r="D50" s="97"/>
      <c r="E50" s="97"/>
      <c r="F50" s="97"/>
      <c r="G50" s="97"/>
      <c r="H50" s="97"/>
      <c r="I50" s="97"/>
      <c r="J50" s="98"/>
      <c r="K50" s="98"/>
      <c r="L50" s="98"/>
      <c r="M50" s="98"/>
      <c r="N50" s="98"/>
      <c r="O50" s="98"/>
      <c r="P50" s="98"/>
      <c r="Q50" s="97"/>
      <c r="R50" s="97"/>
      <c r="S50" s="97"/>
      <c r="T50" s="100"/>
      <c r="U50" s="100"/>
      <c r="V50" s="100"/>
      <c r="W50" s="100"/>
      <c r="X50" s="100"/>
      <c r="Y50" s="97"/>
      <c r="Z50" s="97"/>
      <c r="AA50" s="97"/>
      <c r="AB50" s="97"/>
      <c r="AC50" s="97"/>
      <c r="AD50" s="45"/>
      <c r="AE50" s="45"/>
      <c r="AF50" s="45"/>
      <c r="AG50" s="43"/>
      <c r="AH50" s="42"/>
    </row>
    <row r="51" spans="1:38" x14ac:dyDescent="0.2">
      <c r="A51" s="137" t="s">
        <v>255</v>
      </c>
      <c r="B51" s="137"/>
      <c r="C51" s="137"/>
      <c r="D51" s="137"/>
      <c r="E51" s="137"/>
      <c r="F51" s="137"/>
      <c r="G51" s="137"/>
      <c r="H51" s="39"/>
      <c r="I51" s="39"/>
      <c r="J51" s="39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45"/>
      <c r="AF51" s="45"/>
      <c r="AG51" s="43"/>
      <c r="AH51" s="75"/>
      <c r="AL51" t="s">
        <v>35</v>
      </c>
    </row>
    <row r="52" spans="1:38" x14ac:dyDescent="0.2">
      <c r="A52" s="137" t="s">
        <v>256</v>
      </c>
      <c r="B52" s="137"/>
      <c r="C52" s="137"/>
      <c r="D52" s="137"/>
      <c r="E52" s="137"/>
      <c r="F52" s="137"/>
      <c r="G52" s="13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45"/>
      <c r="AF52" s="45"/>
      <c r="AG52" s="43"/>
      <c r="AH52" s="44"/>
    </row>
    <row r="53" spans="1:38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6"/>
      <c r="AF53" s="46"/>
      <c r="AG53" s="43"/>
      <c r="AH53" s="44"/>
      <c r="AK53" t="s">
        <v>35</v>
      </c>
    </row>
    <row r="54" spans="1:38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3"/>
      <c r="AH54" s="76"/>
    </row>
    <row r="55" spans="1:38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H55" s="1"/>
      <c r="AK55" t="s">
        <v>35</v>
      </c>
      <c r="AL55" s="12" t="s">
        <v>35</v>
      </c>
    </row>
    <row r="56" spans="1:38" x14ac:dyDescent="0.2">
      <c r="AL56" s="12" t="s">
        <v>35</v>
      </c>
    </row>
    <row r="57" spans="1:38" x14ac:dyDescent="0.2">
      <c r="AA57" s="3" t="s">
        <v>35</v>
      </c>
      <c r="AH57" t="s">
        <v>35</v>
      </c>
      <c r="AK57" t="s">
        <v>35</v>
      </c>
    </row>
    <row r="58" spans="1:38" x14ac:dyDescent="0.2">
      <c r="U58" s="3" t="s">
        <v>35</v>
      </c>
    </row>
    <row r="59" spans="1:38" x14ac:dyDescent="0.2">
      <c r="J59" s="3" t="s">
        <v>35</v>
      </c>
      <c r="N59" s="3" t="s">
        <v>35</v>
      </c>
      <c r="S59" s="3" t="s">
        <v>35</v>
      </c>
      <c r="V59" s="3" t="s">
        <v>35</v>
      </c>
    </row>
    <row r="60" spans="1:38" x14ac:dyDescent="0.2">
      <c r="G60" s="3" t="s">
        <v>35</v>
      </c>
      <c r="H60" s="3" t="s">
        <v>200</v>
      </c>
      <c r="P60" s="3" t="s">
        <v>35</v>
      </c>
      <c r="S60" s="3" t="s">
        <v>35</v>
      </c>
      <c r="U60" s="3" t="s">
        <v>35</v>
      </c>
      <c r="V60" s="3" t="s">
        <v>35</v>
      </c>
      <c r="AC60" s="3" t="s">
        <v>35</v>
      </c>
    </row>
    <row r="61" spans="1:38" x14ac:dyDescent="0.2">
      <c r="T61" s="3" t="s">
        <v>35</v>
      </c>
      <c r="W61" s="3" t="s">
        <v>35</v>
      </c>
      <c r="AA61" s="3" t="s">
        <v>35</v>
      </c>
      <c r="AE61" s="3" t="s">
        <v>35</v>
      </c>
    </row>
    <row r="62" spans="1:38" x14ac:dyDescent="0.2">
      <c r="W62" s="3" t="s">
        <v>35</v>
      </c>
      <c r="Z62" s="3" t="s">
        <v>35</v>
      </c>
    </row>
    <row r="63" spans="1:38" x14ac:dyDescent="0.2">
      <c r="P63" s="3" t="s">
        <v>35</v>
      </c>
      <c r="Q63" s="3" t="s">
        <v>35</v>
      </c>
      <c r="AA63" s="3" t="s">
        <v>35</v>
      </c>
      <c r="AE63" s="3" t="s">
        <v>35</v>
      </c>
    </row>
    <row r="65" spans="7:18" x14ac:dyDescent="0.2">
      <c r="K65" s="3" t="s">
        <v>35</v>
      </c>
      <c r="M65" s="3" t="s">
        <v>35</v>
      </c>
    </row>
    <row r="66" spans="7:18" x14ac:dyDescent="0.2">
      <c r="G66" s="3" t="s">
        <v>35</v>
      </c>
    </row>
    <row r="67" spans="7:18" x14ac:dyDescent="0.2">
      <c r="M67" s="3" t="s">
        <v>35</v>
      </c>
    </row>
    <row r="69" spans="7:18" x14ac:dyDescent="0.2">
      <c r="R69" s="3" t="s">
        <v>35</v>
      </c>
    </row>
  </sheetData>
  <mergeCells count="36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H3:H4"/>
    <mergeCell ref="AE3:AE4"/>
    <mergeCell ref="X3:X4"/>
    <mergeCell ref="AB3:AB4"/>
    <mergeCell ref="A51:G51"/>
    <mergeCell ref="S3:S4"/>
    <mergeCell ref="A52:G52"/>
    <mergeCell ref="P3:P4"/>
    <mergeCell ref="M3:M4"/>
    <mergeCell ref="N3:N4"/>
    <mergeCell ref="R3:R4"/>
    <mergeCell ref="AC3:AC4"/>
    <mergeCell ref="AD3:AD4"/>
    <mergeCell ref="Y3:Y4"/>
    <mergeCell ref="Z3:Z4"/>
    <mergeCell ref="AA3:AA4"/>
    <mergeCell ref="V3:V4"/>
    <mergeCell ref="U3:U4"/>
    <mergeCell ref="Q3:Q4"/>
    <mergeCell ref="K3:K4"/>
    <mergeCell ref="W3:W4"/>
    <mergeCell ref="L3:L4"/>
    <mergeCell ref="O3:O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B3" sqref="B3:B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4" t="s">
        <v>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8" s="4" customFormat="1" ht="16.5" customHeight="1" x14ac:dyDescent="0.2">
      <c r="A2" s="157" t="s">
        <v>21</v>
      </c>
      <c r="B2" s="163" t="s">
        <v>202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5"/>
    </row>
    <row r="3" spans="1:38" s="5" customFormat="1" ht="12" customHeight="1" x14ac:dyDescent="0.2">
      <c r="A3" s="158"/>
      <c r="B3" s="159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8">
        <v>30</v>
      </c>
      <c r="AF3" s="166">
        <v>31</v>
      </c>
      <c r="AG3" s="84" t="s">
        <v>193</v>
      </c>
    </row>
    <row r="4" spans="1:38" s="5" customFormat="1" ht="13.5" customHeight="1" x14ac:dyDescent="0.2">
      <c r="A4" s="158"/>
      <c r="B4" s="160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9"/>
      <c r="AF4" s="167"/>
      <c r="AG4" s="85" t="s">
        <v>25</v>
      </c>
    </row>
    <row r="5" spans="1:38" s="5" customFormat="1" x14ac:dyDescent="0.2">
      <c r="A5" s="77" t="s">
        <v>30</v>
      </c>
      <c r="B5" s="91" t="str">
        <f>[43]Outubro!$I$5</f>
        <v>*</v>
      </c>
      <c r="C5" s="91" t="str">
        <f>[43]Outubro!$I$6</f>
        <v>*</v>
      </c>
      <c r="D5" s="91" t="str">
        <f>[43]Outubro!$I$7</f>
        <v>*</v>
      </c>
      <c r="E5" s="91" t="str">
        <f>[43]Outubro!$I$8</f>
        <v>*</v>
      </c>
      <c r="F5" s="91" t="str">
        <f>[43]Outubro!$I$9</f>
        <v>*</v>
      </c>
      <c r="G5" s="91" t="str">
        <f>[43]Outubro!$I$10</f>
        <v>*</v>
      </c>
      <c r="H5" s="91" t="str">
        <f>[43]Outubro!$I$11</f>
        <v>*</v>
      </c>
      <c r="I5" s="91" t="str">
        <f>[43]Outubro!$I$12</f>
        <v>*</v>
      </c>
      <c r="J5" s="91" t="str">
        <f>[43]Outubro!$I$13</f>
        <v>*</v>
      </c>
      <c r="K5" s="91" t="str">
        <f>[43]Outubro!$I$14</f>
        <v>*</v>
      </c>
      <c r="L5" s="91" t="str">
        <f>[43]Outubro!$I$15</f>
        <v>*</v>
      </c>
      <c r="M5" s="91" t="str">
        <f>[43]Outubro!$I$16</f>
        <v>*</v>
      </c>
      <c r="N5" s="91" t="str">
        <f>[43]Outubro!$I$17</f>
        <v>*</v>
      </c>
      <c r="O5" s="91" t="str">
        <f>[43]Outubro!$I$18</f>
        <v>*</v>
      </c>
      <c r="P5" s="91" t="str">
        <f>[43]Outubro!$I$19</f>
        <v>*</v>
      </c>
      <c r="Q5" s="91" t="str">
        <f>[43]Outubro!$I$20</f>
        <v>*</v>
      </c>
      <c r="R5" s="91" t="str">
        <f>[43]Outubro!$I$21</f>
        <v>*</v>
      </c>
      <c r="S5" s="91" t="str">
        <f>[43]Outubro!$I$22</f>
        <v>*</v>
      </c>
      <c r="T5" s="91" t="str">
        <f>[43]Outubro!$I$23</f>
        <v>*</v>
      </c>
      <c r="U5" s="91" t="str">
        <f>[43]Outubro!$I$24</f>
        <v>*</v>
      </c>
      <c r="V5" s="91" t="str">
        <f>[43]Outubro!$I$25</f>
        <v>*</v>
      </c>
      <c r="W5" s="91" t="str">
        <f>[43]Outubro!$I$26</f>
        <v>*</v>
      </c>
      <c r="X5" s="91" t="str">
        <f>[43]Outubro!$I$27</f>
        <v>*</v>
      </c>
      <c r="Y5" s="91" t="str">
        <f>[43]Outubro!$I$28</f>
        <v>*</v>
      </c>
      <c r="Z5" s="91" t="str">
        <f>[43]Outubro!$I$29</f>
        <v>*</v>
      </c>
      <c r="AA5" s="91" t="str">
        <f>[43]Outubro!$I$30</f>
        <v>*</v>
      </c>
      <c r="AB5" s="91" t="str">
        <f>[43]Outubro!$I$31</f>
        <v>*</v>
      </c>
      <c r="AC5" s="91" t="str">
        <f>[43]Outubro!$I$32</f>
        <v>*</v>
      </c>
      <c r="AD5" s="91" t="str">
        <f>[43]Outubro!$I$33</f>
        <v>*</v>
      </c>
      <c r="AE5" s="91" t="str">
        <f>[43]Outubro!$I$34</f>
        <v>*</v>
      </c>
      <c r="AF5" s="91" t="str">
        <f>[43]Outubro!$I$35</f>
        <v>*</v>
      </c>
      <c r="AG5" s="92" t="str">
        <f>[43]Outubro!$I$36</f>
        <v>*</v>
      </c>
    </row>
    <row r="6" spans="1:38" x14ac:dyDescent="0.2">
      <c r="A6" s="77" t="s">
        <v>0</v>
      </c>
      <c r="B6" s="11" t="str">
        <f>[44]Outubro!$I$5</f>
        <v>*</v>
      </c>
      <c r="C6" s="11" t="str">
        <f>[44]Outubro!$I$6</f>
        <v>*</v>
      </c>
      <c r="D6" s="11" t="str">
        <f>[44]Outubro!$I$7</f>
        <v>*</v>
      </c>
      <c r="E6" s="11" t="str">
        <f>[44]Outubro!$I$8</f>
        <v>*</v>
      </c>
      <c r="F6" s="11" t="str">
        <f>[44]Outubro!$I$9</f>
        <v>*</v>
      </c>
      <c r="G6" s="11" t="str">
        <f>[44]Outubro!$I$10</f>
        <v>*</v>
      </c>
      <c r="H6" s="11" t="str">
        <f>[44]Outubro!$I$11</f>
        <v>*</v>
      </c>
      <c r="I6" s="11" t="str">
        <f>[44]Outubro!$I$12</f>
        <v>*</v>
      </c>
      <c r="J6" s="11" t="str">
        <f>[44]Outubro!$I$13</f>
        <v>*</v>
      </c>
      <c r="K6" s="11" t="str">
        <f>[44]Outubro!$I$14</f>
        <v>*</v>
      </c>
      <c r="L6" s="11" t="str">
        <f>[44]Outubro!$I$15</f>
        <v>*</v>
      </c>
      <c r="M6" s="11" t="str">
        <f>[44]Outubro!$I$16</f>
        <v>*</v>
      </c>
      <c r="N6" s="11" t="str">
        <f>[44]Outubro!$I$17</f>
        <v>*</v>
      </c>
      <c r="O6" s="11" t="str">
        <f>[44]Outubro!$I$18</f>
        <v>*</v>
      </c>
      <c r="P6" s="11" t="str">
        <f>[44]Outubro!$I$19</f>
        <v>*</v>
      </c>
      <c r="Q6" s="11" t="str">
        <f>[44]Outubro!$I$20</f>
        <v>*</v>
      </c>
      <c r="R6" s="11" t="str">
        <f>[44]Outubro!$I$21</f>
        <v>*</v>
      </c>
      <c r="S6" s="11" t="str">
        <f>[44]Outubro!$I$22</f>
        <v>*</v>
      </c>
      <c r="T6" s="90" t="str">
        <f>[44]Outubro!$I$23</f>
        <v>*</v>
      </c>
      <c r="U6" s="90" t="str">
        <f>[44]Outubro!$I$24</f>
        <v>*</v>
      </c>
      <c r="V6" s="90" t="str">
        <f>[44]Outubro!$I$25</f>
        <v>*</v>
      </c>
      <c r="W6" s="90" t="str">
        <f>[44]Outubro!$I$26</f>
        <v>*</v>
      </c>
      <c r="X6" s="90" t="str">
        <f>[44]Outubro!$I$27</f>
        <v>*</v>
      </c>
      <c r="Y6" s="90" t="str">
        <f>[44]Outubro!$I$28</f>
        <v>*</v>
      </c>
      <c r="Z6" s="90" t="str">
        <f>[44]Outubro!$I$29</f>
        <v>*</v>
      </c>
      <c r="AA6" s="90" t="str">
        <f>[44]Outubro!$I$30</f>
        <v>*</v>
      </c>
      <c r="AB6" s="90" t="str">
        <f>[44]Outubro!$I$31</f>
        <v>*</v>
      </c>
      <c r="AC6" s="90" t="str">
        <f>[44]Outubro!$I$32</f>
        <v>*</v>
      </c>
      <c r="AD6" s="90" t="str">
        <f>[44]Outubro!$I$33</f>
        <v>*</v>
      </c>
      <c r="AE6" s="90" t="str">
        <f>[44]Outubro!$I$34</f>
        <v>*</v>
      </c>
      <c r="AF6" s="90" t="str">
        <f>[44]Outubro!$I$35</f>
        <v>*</v>
      </c>
      <c r="AG6" s="87" t="str">
        <f>[44]Outubro!$I$36</f>
        <v>*</v>
      </c>
    </row>
    <row r="7" spans="1:38" x14ac:dyDescent="0.2">
      <c r="A7" s="77" t="s">
        <v>85</v>
      </c>
      <c r="B7" s="90" t="str">
        <f>[45]Outubro!$I$5</f>
        <v>*</v>
      </c>
      <c r="C7" s="90" t="str">
        <f>[45]Outubro!$I$6</f>
        <v>*</v>
      </c>
      <c r="D7" s="90" t="str">
        <f>[45]Outubro!$I$7</f>
        <v>*</v>
      </c>
      <c r="E7" s="90" t="str">
        <f>[45]Outubro!$I$8</f>
        <v>*</v>
      </c>
      <c r="F7" s="90" t="str">
        <f>[45]Outubro!$I$9</f>
        <v>*</v>
      </c>
      <c r="G7" s="90" t="str">
        <f>[45]Outubro!$I$10</f>
        <v>*</v>
      </c>
      <c r="H7" s="90" t="str">
        <f>[45]Outubro!$I$11</f>
        <v>*</v>
      </c>
      <c r="I7" s="90" t="str">
        <f>[45]Outubro!$I$12</f>
        <v>*</v>
      </c>
      <c r="J7" s="90" t="str">
        <f>[45]Outubro!$I$13</f>
        <v>*</v>
      </c>
      <c r="K7" s="90" t="str">
        <f>[45]Outubro!$I$14</f>
        <v>*</v>
      </c>
      <c r="L7" s="90" t="str">
        <f>[45]Outubro!$I$15</f>
        <v>*</v>
      </c>
      <c r="M7" s="90" t="str">
        <f>[45]Outubro!$I$16</f>
        <v>*</v>
      </c>
      <c r="N7" s="90" t="str">
        <f>[45]Outubro!$I$17</f>
        <v>*</v>
      </c>
      <c r="O7" s="90" t="str">
        <f>[45]Outubro!$I$18</f>
        <v>*</v>
      </c>
      <c r="P7" s="90" t="str">
        <f>[45]Outubro!$I$19</f>
        <v>*</v>
      </c>
      <c r="Q7" s="90" t="str">
        <f>[45]Outubro!$I$20</f>
        <v>*</v>
      </c>
      <c r="R7" s="90" t="str">
        <f>[45]Outubro!$I$21</f>
        <v>*</v>
      </c>
      <c r="S7" s="90" t="str">
        <f>[45]Outubro!$I$22</f>
        <v>*</v>
      </c>
      <c r="T7" s="90" t="str">
        <f>[45]Outubro!$I$23</f>
        <v>*</v>
      </c>
      <c r="U7" s="90" t="str">
        <f>[45]Outubro!$I$24</f>
        <v>*</v>
      </c>
      <c r="V7" s="90" t="str">
        <f>[45]Outubro!$I$25</f>
        <v>*</v>
      </c>
      <c r="W7" s="90" t="str">
        <f>[45]Outubro!$I$26</f>
        <v>*</v>
      </c>
      <c r="X7" s="90" t="str">
        <f>[45]Outubro!$I$27</f>
        <v>*</v>
      </c>
      <c r="Y7" s="90" t="str">
        <f>[45]Outubro!$I$28</f>
        <v>*</v>
      </c>
      <c r="Z7" s="90" t="str">
        <f>[45]Outubro!$I$29</f>
        <v>*</v>
      </c>
      <c r="AA7" s="90" t="str">
        <f>[45]Outubro!$I$30</f>
        <v>*</v>
      </c>
      <c r="AB7" s="90" t="str">
        <f>[45]Outubro!$I$31</f>
        <v>*</v>
      </c>
      <c r="AC7" s="90" t="str">
        <f>[45]Outubro!$I$32</f>
        <v>*</v>
      </c>
      <c r="AD7" s="90" t="str">
        <f>[45]Outubro!$I$33</f>
        <v>*</v>
      </c>
      <c r="AE7" s="90" t="b">
        <f>[45]Outubro!$I$34</f>
        <v>0</v>
      </c>
      <c r="AF7" s="90" t="b">
        <f>[45]Outubro!$I$35</f>
        <v>0</v>
      </c>
      <c r="AG7" s="87" t="str">
        <f>[45]Outubro!$I$36</f>
        <v>*</v>
      </c>
    </row>
    <row r="8" spans="1:38" x14ac:dyDescent="0.2">
      <c r="A8" s="77" t="s">
        <v>1</v>
      </c>
      <c r="B8" s="11" t="str">
        <f>[46]Outubro!$I$5</f>
        <v>*</v>
      </c>
      <c r="C8" s="11" t="str">
        <f>[46]Outubro!$I$6</f>
        <v>*</v>
      </c>
      <c r="D8" s="11" t="str">
        <f>[46]Outubro!$I$7</f>
        <v>*</v>
      </c>
      <c r="E8" s="11" t="str">
        <f>[46]Outubro!$I$8</f>
        <v>*</v>
      </c>
      <c r="F8" s="11" t="str">
        <f>[46]Outubro!$I$9</f>
        <v>*</v>
      </c>
      <c r="G8" s="11" t="str">
        <f>[46]Outubro!$I$10</f>
        <v>*</v>
      </c>
      <c r="H8" s="11" t="str">
        <f>[46]Outubro!$I$11</f>
        <v>*</v>
      </c>
      <c r="I8" s="11" t="str">
        <f>[46]Outubro!$I$12</f>
        <v>*</v>
      </c>
      <c r="J8" s="11" t="str">
        <f>[46]Outubro!$I$13</f>
        <v>*</v>
      </c>
      <c r="K8" s="11" t="str">
        <f>[46]Outubro!$I$14</f>
        <v>*</v>
      </c>
      <c r="L8" s="11" t="str">
        <f>[46]Outubro!$I$15</f>
        <v>*</v>
      </c>
      <c r="M8" s="11" t="str">
        <f>[46]Outubro!$I$16</f>
        <v>*</v>
      </c>
      <c r="N8" s="11" t="str">
        <f>[46]Outubro!$I$17</f>
        <v>*</v>
      </c>
      <c r="O8" s="11" t="str">
        <f>[46]Outubro!$I$18</f>
        <v>*</v>
      </c>
      <c r="P8" s="11" t="str">
        <f>[46]Outubro!$I$19</f>
        <v>*</v>
      </c>
      <c r="Q8" s="11" t="str">
        <f>[46]Outubro!$I$20</f>
        <v>*</v>
      </c>
      <c r="R8" s="11" t="str">
        <f>[46]Outubro!$I$21</f>
        <v>*</v>
      </c>
      <c r="S8" s="11" t="str">
        <f>[46]Outubro!$I$22</f>
        <v>*</v>
      </c>
      <c r="T8" s="90" t="str">
        <f>[46]Outubro!$I$23</f>
        <v>*</v>
      </c>
      <c r="U8" s="90" t="str">
        <f>[46]Outubro!$I$24</f>
        <v>*</v>
      </c>
      <c r="V8" s="90" t="str">
        <f>[46]Outubro!$I$25</f>
        <v>*</v>
      </c>
      <c r="W8" s="90" t="str">
        <f>[46]Outubro!$I$26</f>
        <v>*</v>
      </c>
      <c r="X8" s="90" t="str">
        <f>[46]Outubro!$I$27</f>
        <v>*</v>
      </c>
      <c r="Y8" s="90" t="str">
        <f>[46]Outubro!$I$28</f>
        <v>*</v>
      </c>
      <c r="Z8" s="90" t="str">
        <f>[46]Outubro!$I$29</f>
        <v>*</v>
      </c>
      <c r="AA8" s="90" t="str">
        <f>[46]Outubro!$I$30</f>
        <v>*</v>
      </c>
      <c r="AB8" s="90" t="str">
        <f>[46]Outubro!$I$31</f>
        <v>*</v>
      </c>
      <c r="AC8" s="90" t="str">
        <f>[46]Outubro!$I$32</f>
        <v>*</v>
      </c>
      <c r="AD8" s="90" t="str">
        <f>[46]Outubro!$I$33</f>
        <v>*</v>
      </c>
      <c r="AE8" s="90" t="str">
        <f>[46]Outubro!$I$34</f>
        <v>*</v>
      </c>
      <c r="AF8" s="90" t="str">
        <f>[46]Outubro!$I$35</f>
        <v>*</v>
      </c>
      <c r="AG8" s="87" t="str">
        <f>[46]Outubro!$I$36</f>
        <v>*</v>
      </c>
    </row>
    <row r="9" spans="1:38" x14ac:dyDescent="0.2">
      <c r="A9" s="77" t="s">
        <v>146</v>
      </c>
      <c r="B9" s="11" t="str">
        <f>[47]Outubro!$I$5</f>
        <v>*</v>
      </c>
      <c r="C9" s="11" t="str">
        <f>[47]Outubro!$I$6</f>
        <v>*</v>
      </c>
      <c r="D9" s="11" t="str">
        <f>[47]Outubro!$I$7</f>
        <v>*</v>
      </c>
      <c r="E9" s="11" t="str">
        <f>[47]Outubro!$I$8</f>
        <v>*</v>
      </c>
      <c r="F9" s="11" t="str">
        <f>[47]Outubro!$I$9</f>
        <v>*</v>
      </c>
      <c r="G9" s="11" t="str">
        <f>[47]Outubro!$I$10</f>
        <v>*</v>
      </c>
      <c r="H9" s="11" t="str">
        <f>[47]Outubro!$I$11</f>
        <v>*</v>
      </c>
      <c r="I9" s="11" t="str">
        <f>[47]Outubro!$I$12</f>
        <v>*</v>
      </c>
      <c r="J9" s="11" t="str">
        <f>[47]Outubro!$I$13</f>
        <v>*</v>
      </c>
      <c r="K9" s="11" t="str">
        <f>[47]Outubro!$I$14</f>
        <v>*</v>
      </c>
      <c r="L9" s="11" t="str">
        <f>[47]Outubro!$I$15</f>
        <v>*</v>
      </c>
      <c r="M9" s="11" t="str">
        <f>[47]Outubro!$I$16</f>
        <v>*</v>
      </c>
      <c r="N9" s="11" t="str">
        <f>[47]Outubro!$I$17</f>
        <v>*</v>
      </c>
      <c r="O9" s="11" t="str">
        <f>[47]Outubro!$I$18</f>
        <v>*</v>
      </c>
      <c r="P9" s="11" t="str">
        <f>[47]Outubro!$I$19</f>
        <v>*</v>
      </c>
      <c r="Q9" s="11" t="str">
        <f>[47]Outubro!$I$20</f>
        <v>*</v>
      </c>
      <c r="R9" s="11" t="str">
        <f>[47]Outubro!$I$21</f>
        <v>*</v>
      </c>
      <c r="S9" s="11" t="str">
        <f>[47]Outubro!$I$22</f>
        <v>*</v>
      </c>
      <c r="T9" s="90" t="str">
        <f>[47]Outubro!$I$23</f>
        <v>*</v>
      </c>
      <c r="U9" s="90" t="str">
        <f>[47]Outubro!$I$24</f>
        <v>*</v>
      </c>
      <c r="V9" s="90" t="str">
        <f>[47]Outubro!$I$25</f>
        <v>*</v>
      </c>
      <c r="W9" s="90" t="str">
        <f>[47]Outubro!$I$26</f>
        <v>*</v>
      </c>
      <c r="X9" s="90" t="str">
        <f>[47]Outubro!$I$27</f>
        <v>*</v>
      </c>
      <c r="Y9" s="90" t="str">
        <f>[47]Outubro!$I$28</f>
        <v>*</v>
      </c>
      <c r="Z9" s="90" t="str">
        <f>[47]Outubro!$I$29</f>
        <v>*</v>
      </c>
      <c r="AA9" s="90" t="str">
        <f>[47]Outubro!$I$30</f>
        <v>*</v>
      </c>
      <c r="AB9" s="90" t="str">
        <f>[47]Outubro!$I$31</f>
        <v>*</v>
      </c>
      <c r="AC9" s="90" t="str">
        <f>[47]Outubro!$I$32</f>
        <v>*</v>
      </c>
      <c r="AD9" s="90" t="str">
        <f>[47]Outubro!$I$33</f>
        <v>*</v>
      </c>
      <c r="AE9" s="90" t="str">
        <f>[47]Outubro!$I$34</f>
        <v>*</v>
      </c>
      <c r="AF9" s="90" t="str">
        <f>[47]Outubro!$I$35</f>
        <v>*</v>
      </c>
      <c r="AG9" s="95" t="str">
        <f>[47]Outubro!$I$36</f>
        <v>*</v>
      </c>
    </row>
    <row r="10" spans="1:38" x14ac:dyDescent="0.2">
      <c r="A10" s="77" t="s">
        <v>91</v>
      </c>
      <c r="B10" s="11" t="str">
        <f>[48]Outubro!$I$5</f>
        <v>*</v>
      </c>
      <c r="C10" s="11" t="str">
        <f>[48]Outubro!$I$6</f>
        <v>*</v>
      </c>
      <c r="D10" s="11" t="str">
        <f>[48]Outubro!$I$7</f>
        <v>*</v>
      </c>
      <c r="E10" s="11" t="str">
        <f>[48]Outubro!$I$8</f>
        <v>*</v>
      </c>
      <c r="F10" s="11" t="str">
        <f>[48]Outubro!$I$9</f>
        <v>*</v>
      </c>
      <c r="G10" s="11" t="str">
        <f>[48]Outubro!$I$10</f>
        <v>*</v>
      </c>
      <c r="H10" s="11" t="str">
        <f>[48]Outubro!$I$11</f>
        <v>*</v>
      </c>
      <c r="I10" s="11" t="str">
        <f>[48]Outubro!$I$12</f>
        <v>*</v>
      </c>
      <c r="J10" s="11" t="str">
        <f>[48]Outubro!$I$13</f>
        <v>*</v>
      </c>
      <c r="K10" s="11" t="str">
        <f>[48]Outubro!$I$14</f>
        <v>*</v>
      </c>
      <c r="L10" s="11" t="str">
        <f>[48]Outubro!$I$15</f>
        <v>*</v>
      </c>
      <c r="M10" s="11" t="str">
        <f>[48]Outubro!$I$16</f>
        <v>*</v>
      </c>
      <c r="N10" s="11" t="str">
        <f>[48]Outubro!$I$17</f>
        <v>*</v>
      </c>
      <c r="O10" s="11" t="str">
        <f>[48]Outubro!$I$18</f>
        <v>*</v>
      </c>
      <c r="P10" s="11" t="str">
        <f>[48]Outubro!$I$19</f>
        <v>*</v>
      </c>
      <c r="Q10" s="11" t="str">
        <f>[48]Outubro!$I$20</f>
        <v>*</v>
      </c>
      <c r="R10" s="11" t="str">
        <f>[48]Outubro!$I$21</f>
        <v>*</v>
      </c>
      <c r="S10" s="11" t="str">
        <f>[48]Outubro!$I$22</f>
        <v>*</v>
      </c>
      <c r="T10" s="90" t="str">
        <f>[48]Outubro!$I$23</f>
        <v>*</v>
      </c>
      <c r="U10" s="90" t="str">
        <f>[48]Outubro!$I$24</f>
        <v>*</v>
      </c>
      <c r="V10" s="90" t="str">
        <f>[48]Outubro!$I$25</f>
        <v>*</v>
      </c>
      <c r="W10" s="90" t="str">
        <f>[48]Outubro!$I$26</f>
        <v>*</v>
      </c>
      <c r="X10" s="90" t="str">
        <f>[48]Outubro!$I$27</f>
        <v>*</v>
      </c>
      <c r="Y10" s="90" t="str">
        <f>[48]Outubro!$I$28</f>
        <v>*</v>
      </c>
      <c r="Z10" s="90" t="str">
        <f>[48]Outubro!$I$29</f>
        <v>*</v>
      </c>
      <c r="AA10" s="90" t="str">
        <f>[48]Outubro!$I$30</f>
        <v>*</v>
      </c>
      <c r="AB10" s="90" t="str">
        <f>[48]Outubro!$I$31</f>
        <v>*</v>
      </c>
      <c r="AC10" s="90" t="str">
        <f>[48]Outubro!$I$32</f>
        <v>*</v>
      </c>
      <c r="AD10" s="90" t="str">
        <f>[48]Outubro!$I$33</f>
        <v>*</v>
      </c>
      <c r="AE10" s="90" t="str">
        <f>[48]Outubro!$I$34</f>
        <v>*</v>
      </c>
      <c r="AF10" s="90" t="str">
        <f>[48]Outubro!$I$35</f>
        <v>*</v>
      </c>
      <c r="AG10" s="95" t="str">
        <f>[48]Outubro!$I$36</f>
        <v>*</v>
      </c>
    </row>
    <row r="11" spans="1:38" x14ac:dyDescent="0.2">
      <c r="A11" s="77" t="s">
        <v>49</v>
      </c>
      <c r="B11" s="11" t="str">
        <f>[49]Outubro!$I$5</f>
        <v>*</v>
      </c>
      <c r="C11" s="11" t="str">
        <f>[49]Outubro!$I$6</f>
        <v>*</v>
      </c>
      <c r="D11" s="11" t="str">
        <f>[49]Outubro!$I$7</f>
        <v>*</v>
      </c>
      <c r="E11" s="11" t="str">
        <f>[49]Outubro!$I$8</f>
        <v>*</v>
      </c>
      <c r="F11" s="11" t="str">
        <f>[49]Outubro!$I$9</f>
        <v>*</v>
      </c>
      <c r="G11" s="11" t="str">
        <f>[49]Outubro!$I$10</f>
        <v>*</v>
      </c>
      <c r="H11" s="11" t="str">
        <f>[49]Outubro!$I$11</f>
        <v>*</v>
      </c>
      <c r="I11" s="11" t="str">
        <f>[49]Outubro!$I$12</f>
        <v>*</v>
      </c>
      <c r="J11" s="11" t="str">
        <f>[49]Outubro!$I$13</f>
        <v>*</v>
      </c>
      <c r="K11" s="11" t="str">
        <f>[49]Outubro!$I$14</f>
        <v>*</v>
      </c>
      <c r="L11" s="11" t="str">
        <f>[49]Outubro!$I$15</f>
        <v>*</v>
      </c>
      <c r="M11" s="11" t="str">
        <f>[49]Outubro!$I$16</f>
        <v>*</v>
      </c>
      <c r="N11" s="11" t="str">
        <f>[49]Outubro!$I$17</f>
        <v>*</v>
      </c>
      <c r="O11" s="11" t="str">
        <f>[49]Outubro!$I$18</f>
        <v>*</v>
      </c>
      <c r="P11" s="11" t="str">
        <f>[49]Outubro!$I$19</f>
        <v>*</v>
      </c>
      <c r="Q11" s="11" t="str">
        <f>[49]Outubro!$I$20</f>
        <v>*</v>
      </c>
      <c r="R11" s="11" t="str">
        <f>[49]Outubro!$I$21</f>
        <v>*</v>
      </c>
      <c r="S11" s="11" t="str">
        <f>[49]Outubro!$I$22</f>
        <v>*</v>
      </c>
      <c r="T11" s="90" t="str">
        <f>[49]Outubro!$I$23</f>
        <v>*</v>
      </c>
      <c r="U11" s="90" t="str">
        <f>[49]Outubro!$I$24</f>
        <v>*</v>
      </c>
      <c r="V11" s="90" t="str">
        <f>[49]Outubro!$I$25</f>
        <v>*</v>
      </c>
      <c r="W11" s="90" t="str">
        <f>[49]Outubro!$I$26</f>
        <v>*</v>
      </c>
      <c r="X11" s="90" t="str">
        <f>[49]Outubro!$I$27</f>
        <v>*</v>
      </c>
      <c r="Y11" s="90" t="str">
        <f>[49]Outubro!$I$28</f>
        <v>*</v>
      </c>
      <c r="Z11" s="90" t="str">
        <f>[49]Outubro!$I$29</f>
        <v>*</v>
      </c>
      <c r="AA11" s="90" t="str">
        <f>[49]Outubro!$I$30</f>
        <v>*</v>
      </c>
      <c r="AB11" s="90" t="str">
        <f>[49]Outubro!$I$31</f>
        <v>*</v>
      </c>
      <c r="AC11" s="90" t="str">
        <f>[49]Outubro!$I$32</f>
        <v>*</v>
      </c>
      <c r="AD11" s="90" t="str">
        <f>[49]Outubro!$I$33</f>
        <v>*</v>
      </c>
      <c r="AE11" s="90" t="str">
        <f>[49]Outubro!$I$34</f>
        <v>*</v>
      </c>
      <c r="AF11" s="90" t="str">
        <f>[49]Outubro!$I$35</f>
        <v>*</v>
      </c>
      <c r="AG11" s="87" t="str">
        <f>[49]Outubro!$I$36</f>
        <v>*</v>
      </c>
    </row>
    <row r="12" spans="1:38" x14ac:dyDescent="0.2">
      <c r="A12" s="77" t="s">
        <v>31</v>
      </c>
      <c r="B12" s="93" t="s">
        <v>197</v>
      </c>
      <c r="C12" s="93" t="s">
        <v>197</v>
      </c>
      <c r="D12" s="93" t="s">
        <v>197</v>
      </c>
      <c r="E12" s="93" t="s">
        <v>197</v>
      </c>
      <c r="F12" s="93" t="s">
        <v>197</v>
      </c>
      <c r="G12" s="93" t="s">
        <v>197</v>
      </c>
      <c r="H12" s="93" t="s">
        <v>197</v>
      </c>
      <c r="I12" s="93" t="s">
        <v>197</v>
      </c>
      <c r="J12" s="93" t="s">
        <v>197</v>
      </c>
      <c r="K12" s="93" t="s">
        <v>197</v>
      </c>
      <c r="L12" s="93" t="s">
        <v>197</v>
      </c>
      <c r="M12" s="93" t="s">
        <v>197</v>
      </c>
      <c r="N12" s="93" t="s">
        <v>197</v>
      </c>
      <c r="O12" s="93" t="s">
        <v>197</v>
      </c>
      <c r="P12" s="93" t="s">
        <v>197</v>
      </c>
      <c r="Q12" s="93" t="s">
        <v>197</v>
      </c>
      <c r="R12" s="93" t="s">
        <v>197</v>
      </c>
      <c r="S12" s="93" t="s">
        <v>197</v>
      </c>
      <c r="T12" s="90" t="s">
        <v>197</v>
      </c>
      <c r="U12" s="90" t="s">
        <v>197</v>
      </c>
      <c r="V12" s="90" t="s">
        <v>197</v>
      </c>
      <c r="W12" s="90" t="s">
        <v>197</v>
      </c>
      <c r="X12" s="90" t="s">
        <v>197</v>
      </c>
      <c r="Y12" s="90" t="s">
        <v>197</v>
      </c>
      <c r="Z12" s="90" t="s">
        <v>197</v>
      </c>
      <c r="AA12" s="90" t="s">
        <v>197</v>
      </c>
      <c r="AB12" s="90" t="s">
        <v>197</v>
      </c>
      <c r="AC12" s="90" t="s">
        <v>197</v>
      </c>
      <c r="AD12" s="90" t="s">
        <v>197</v>
      </c>
      <c r="AE12" s="90" t="s">
        <v>197</v>
      </c>
      <c r="AF12" s="90" t="s">
        <v>197</v>
      </c>
      <c r="AG12" s="87" t="s">
        <v>197</v>
      </c>
      <c r="AJ12" t="s">
        <v>35</v>
      </c>
    </row>
    <row r="13" spans="1:38" x14ac:dyDescent="0.2">
      <c r="A13" s="77" t="s">
        <v>94</v>
      </c>
      <c r="B13" s="11" t="str">
        <f>[50]Outubro!$I$5</f>
        <v>*</v>
      </c>
      <c r="C13" s="11" t="str">
        <f>[50]Outubro!$I$6</f>
        <v>*</v>
      </c>
      <c r="D13" s="11" t="str">
        <f>[50]Outubro!$I$7</f>
        <v>*</v>
      </c>
      <c r="E13" s="11" t="str">
        <f>[50]Outubro!$I$8</f>
        <v>*</v>
      </c>
      <c r="F13" s="11" t="str">
        <f>[50]Outubro!$I$9</f>
        <v>*</v>
      </c>
      <c r="G13" s="11" t="str">
        <f>[50]Outubro!$I$10</f>
        <v>*</v>
      </c>
      <c r="H13" s="11" t="str">
        <f>[50]Outubro!$I$11</f>
        <v>*</v>
      </c>
      <c r="I13" s="11" t="str">
        <f>[50]Outubro!$I$12</f>
        <v>*</v>
      </c>
      <c r="J13" s="11" t="str">
        <f>[50]Outubro!$I$13</f>
        <v>*</v>
      </c>
      <c r="K13" s="11" t="str">
        <f>[50]Outubro!$I$14</f>
        <v>*</v>
      </c>
      <c r="L13" s="11" t="str">
        <f>[50]Outubro!$I$15</f>
        <v>*</v>
      </c>
      <c r="M13" s="11" t="str">
        <f>[50]Outubro!$I$16</f>
        <v>*</v>
      </c>
      <c r="N13" s="11" t="str">
        <f>[50]Outubro!$I$17</f>
        <v>*</v>
      </c>
      <c r="O13" s="11" t="str">
        <f>[50]Outubro!$I$18</f>
        <v>*</v>
      </c>
      <c r="P13" s="11" t="str">
        <f>[50]Outubro!$I$19</f>
        <v>*</v>
      </c>
      <c r="Q13" s="11" t="str">
        <f>[50]Outubro!$I$20</f>
        <v>*</v>
      </c>
      <c r="R13" s="11" t="str">
        <f>[50]Outubro!$I$21</f>
        <v>*</v>
      </c>
      <c r="S13" s="11" t="str">
        <f>[50]Outubro!$I$22</f>
        <v>*</v>
      </c>
      <c r="T13" s="11" t="str">
        <f>[50]Outubro!$I$23</f>
        <v>*</v>
      </c>
      <c r="U13" s="11" t="str">
        <f>[50]Outubro!$I$24</f>
        <v>*</v>
      </c>
      <c r="V13" s="11" t="str">
        <f>[50]Outubro!$I$25</f>
        <v>*</v>
      </c>
      <c r="W13" s="11" t="str">
        <f>[50]Outubro!$I$26</f>
        <v>*</v>
      </c>
      <c r="X13" s="11" t="str">
        <f>[50]Outubro!$I$27</f>
        <v>*</v>
      </c>
      <c r="Y13" s="11" t="str">
        <f>[50]Outubro!$I$28</f>
        <v>*</v>
      </c>
      <c r="Z13" s="11" t="str">
        <f>[50]Outubro!$I$29</f>
        <v>*</v>
      </c>
      <c r="AA13" s="11" t="str">
        <f>[50]Outubro!$I$30</f>
        <v>*</v>
      </c>
      <c r="AB13" s="11" t="str">
        <f>[50]Outubro!$I$31</f>
        <v>*</v>
      </c>
      <c r="AC13" s="11" t="str">
        <f>[50]Outubro!$I$32</f>
        <v>*</v>
      </c>
      <c r="AD13" s="11" t="str">
        <f>[50]Outubro!$I$33</f>
        <v>*</v>
      </c>
      <c r="AE13" s="11" t="str">
        <f>[50]Outubro!$I$34</f>
        <v>*</v>
      </c>
      <c r="AF13" s="11" t="str">
        <f>[50]Outubro!$I$35</f>
        <v>*</v>
      </c>
      <c r="AG13" s="95" t="str">
        <f>[50]Outubro!$I$36</f>
        <v>*</v>
      </c>
      <c r="AL13" t="s">
        <v>35</v>
      </c>
    </row>
    <row r="14" spans="1:38" x14ac:dyDescent="0.2">
      <c r="A14" s="77" t="s">
        <v>98</v>
      </c>
      <c r="B14" s="93" t="s">
        <v>197</v>
      </c>
      <c r="C14" s="93" t="s">
        <v>197</v>
      </c>
      <c r="D14" s="93" t="s">
        <v>197</v>
      </c>
      <c r="E14" s="93" t="s">
        <v>197</v>
      </c>
      <c r="F14" s="93" t="s">
        <v>197</v>
      </c>
      <c r="G14" s="93" t="s">
        <v>197</v>
      </c>
      <c r="H14" s="93" t="s">
        <v>197</v>
      </c>
      <c r="I14" s="93" t="s">
        <v>197</v>
      </c>
      <c r="J14" s="93" t="s">
        <v>197</v>
      </c>
      <c r="K14" s="93" t="s">
        <v>197</v>
      </c>
      <c r="L14" s="93" t="s">
        <v>197</v>
      </c>
      <c r="M14" s="93" t="s">
        <v>197</v>
      </c>
      <c r="N14" s="93" t="s">
        <v>197</v>
      </c>
      <c r="O14" s="93" t="s">
        <v>197</v>
      </c>
      <c r="P14" s="93" t="s">
        <v>197</v>
      </c>
      <c r="Q14" s="93" t="s">
        <v>197</v>
      </c>
      <c r="R14" s="93" t="s">
        <v>197</v>
      </c>
      <c r="S14" s="93" t="s">
        <v>197</v>
      </c>
      <c r="T14" s="90" t="s">
        <v>197</v>
      </c>
      <c r="U14" s="90" t="s">
        <v>197</v>
      </c>
      <c r="V14" s="90" t="s">
        <v>197</v>
      </c>
      <c r="W14" s="90" t="s">
        <v>197</v>
      </c>
      <c r="X14" s="90" t="s">
        <v>197</v>
      </c>
      <c r="Y14" s="90" t="s">
        <v>197</v>
      </c>
      <c r="Z14" s="90" t="s">
        <v>197</v>
      </c>
      <c r="AA14" s="90" t="s">
        <v>197</v>
      </c>
      <c r="AB14" s="90" t="s">
        <v>197</v>
      </c>
      <c r="AC14" s="90" t="s">
        <v>197</v>
      </c>
      <c r="AD14" s="90" t="s">
        <v>197</v>
      </c>
      <c r="AE14" s="90" t="s">
        <v>197</v>
      </c>
      <c r="AF14" s="90" t="s">
        <v>197</v>
      </c>
      <c r="AG14" s="95" t="s">
        <v>197</v>
      </c>
    </row>
    <row r="15" spans="1:38" x14ac:dyDescent="0.2">
      <c r="A15" s="77" t="s">
        <v>101</v>
      </c>
      <c r="B15" s="93" t="str">
        <f>[51]Outubro!$I$5</f>
        <v>*</v>
      </c>
      <c r="C15" s="93" t="str">
        <f>[51]Outubro!$I$6</f>
        <v>*</v>
      </c>
      <c r="D15" s="93" t="str">
        <f>[51]Outubro!$I$7</f>
        <v>*</v>
      </c>
      <c r="E15" s="93" t="str">
        <f>[51]Outubro!$I$8</f>
        <v>*</v>
      </c>
      <c r="F15" s="93" t="str">
        <f>[51]Outubro!$I$9</f>
        <v>*</v>
      </c>
      <c r="G15" s="93" t="str">
        <f>[51]Outubro!$I$10</f>
        <v>*</v>
      </c>
      <c r="H15" s="93" t="str">
        <f>[51]Outubro!$I$11</f>
        <v>*</v>
      </c>
      <c r="I15" s="93" t="str">
        <f>[51]Outubro!$I$12</f>
        <v>*</v>
      </c>
      <c r="J15" s="93" t="str">
        <f>[51]Outubro!$I$13</f>
        <v>*</v>
      </c>
      <c r="K15" s="93" t="str">
        <f>[51]Outubro!$I$14</f>
        <v>*</v>
      </c>
      <c r="L15" s="93" t="str">
        <f>[51]Outubro!$I$15</f>
        <v>*</v>
      </c>
      <c r="M15" s="93" t="str">
        <f>[51]Outubro!$I$16</f>
        <v>*</v>
      </c>
      <c r="N15" s="93" t="str">
        <f>[51]Outubro!$I$17</f>
        <v>*</v>
      </c>
      <c r="O15" s="93" t="str">
        <f>[51]Outubro!$I$18</f>
        <v>*</v>
      </c>
      <c r="P15" s="93" t="str">
        <f>[51]Outubro!$I$19</f>
        <v>*</v>
      </c>
      <c r="Q15" s="93" t="str">
        <f>[51]Outubro!$I$20</f>
        <v>*</v>
      </c>
      <c r="R15" s="93" t="str">
        <f>[51]Outubro!$I$21</f>
        <v>*</v>
      </c>
      <c r="S15" s="93" t="str">
        <f>[51]Outubro!$I$22</f>
        <v>*</v>
      </c>
      <c r="T15" s="90" t="str">
        <f>[51]Outubro!$I$23</f>
        <v>*</v>
      </c>
      <c r="U15" s="90" t="str">
        <f>[51]Outubro!$I$24</f>
        <v>*</v>
      </c>
      <c r="V15" s="93" t="str">
        <f>[51]Outubro!$I$25</f>
        <v>*</v>
      </c>
      <c r="W15" s="90" t="str">
        <f>[51]Outubro!$I$26</f>
        <v>*</v>
      </c>
      <c r="X15" s="90" t="str">
        <f>[51]Outubro!$I$27</f>
        <v>*</v>
      </c>
      <c r="Y15" s="90" t="str">
        <f>[51]Outubro!$I$28</f>
        <v>*</v>
      </c>
      <c r="Z15" s="90" t="str">
        <f>[51]Outubro!$I$29</f>
        <v>*</v>
      </c>
      <c r="AA15" s="90" t="str">
        <f>[51]Outubro!$I$30</f>
        <v>*</v>
      </c>
      <c r="AB15" s="90" t="str">
        <f>[51]Outubro!$I$31</f>
        <v>*</v>
      </c>
      <c r="AC15" s="90" t="str">
        <f>[51]Outubro!$I$32</f>
        <v>*</v>
      </c>
      <c r="AD15" s="90" t="str">
        <f>[51]Outubro!$I$33</f>
        <v>*</v>
      </c>
      <c r="AE15" s="90" t="str">
        <f>[51]Outubro!$I$34</f>
        <v>*</v>
      </c>
      <c r="AF15" s="90" t="str">
        <f>[51]Outubro!$I$35</f>
        <v>*</v>
      </c>
      <c r="AG15" s="95" t="str">
        <f>[51]Outubro!$I$36</f>
        <v>*</v>
      </c>
    </row>
    <row r="16" spans="1:38" x14ac:dyDescent="0.2">
      <c r="A16" s="77" t="s">
        <v>147</v>
      </c>
      <c r="B16" s="93" t="str">
        <f>[52]Outubro!$I$5</f>
        <v>*</v>
      </c>
      <c r="C16" s="93" t="str">
        <f>[52]Outubro!$I$6</f>
        <v>*</v>
      </c>
      <c r="D16" s="93" t="str">
        <f>[52]Outubro!$I$7</f>
        <v>*</v>
      </c>
      <c r="E16" s="93" t="str">
        <f>[52]Outubro!$I$8</f>
        <v>*</v>
      </c>
      <c r="F16" s="93" t="str">
        <f>[52]Outubro!$I$9</f>
        <v>*</v>
      </c>
      <c r="G16" s="93" t="str">
        <f>[52]Outubro!$I$10</f>
        <v>*</v>
      </c>
      <c r="H16" s="93" t="str">
        <f>[52]Outubro!$I$11</f>
        <v>*</v>
      </c>
      <c r="I16" s="93" t="str">
        <f>[52]Outubro!$I$12</f>
        <v>*</v>
      </c>
      <c r="J16" s="93" t="str">
        <f>[52]Outubro!$I$13</f>
        <v>*</v>
      </c>
      <c r="K16" s="93" t="str">
        <f>[52]Outubro!$I$14</f>
        <v>*</v>
      </c>
      <c r="L16" s="93" t="str">
        <f>[52]Outubro!$I$15</f>
        <v>*</v>
      </c>
      <c r="M16" s="93" t="str">
        <f>[52]Outubro!$I$16</f>
        <v>*</v>
      </c>
      <c r="N16" s="93" t="str">
        <f>[52]Outubro!$I$17</f>
        <v>*</v>
      </c>
      <c r="O16" s="93" t="str">
        <f>[52]Outubro!$I$18</f>
        <v>*</v>
      </c>
      <c r="P16" s="93" t="str">
        <f>[52]Outubro!$I$19</f>
        <v>*</v>
      </c>
      <c r="Q16" s="93" t="str">
        <f>[52]Outubro!$I$20</f>
        <v>*</v>
      </c>
      <c r="R16" s="93" t="str">
        <f>[52]Outubro!$I$21</f>
        <v>*</v>
      </c>
      <c r="S16" s="93" t="str">
        <f>[52]Outubro!$I$22</f>
        <v>*</v>
      </c>
      <c r="T16" s="90" t="str">
        <f>[52]Outubro!$I$23</f>
        <v>*</v>
      </c>
      <c r="U16" s="90" t="str">
        <f>[52]Outubro!$I$24</f>
        <v>*</v>
      </c>
      <c r="V16" s="90" t="str">
        <f>[52]Outubro!$I$25</f>
        <v>*</v>
      </c>
      <c r="W16" s="90" t="str">
        <f>[52]Outubro!$I$26</f>
        <v>*</v>
      </c>
      <c r="X16" s="90" t="str">
        <f>[52]Outubro!$I$27</f>
        <v>*</v>
      </c>
      <c r="Y16" s="90" t="str">
        <f>[52]Outubro!$I$28</f>
        <v>*</v>
      </c>
      <c r="Z16" s="90" t="str">
        <f>[52]Outubro!$I$29</f>
        <v>*</v>
      </c>
      <c r="AA16" s="90" t="str">
        <f>[52]Outubro!$I$30</f>
        <v>*</v>
      </c>
      <c r="AB16" s="90" t="str">
        <f>[52]Outubro!$I$31</f>
        <v>*</v>
      </c>
      <c r="AC16" s="90" t="str">
        <f>[52]Outubro!$I$32</f>
        <v>*</v>
      </c>
      <c r="AD16" s="90" t="str">
        <f>[52]Outubro!$I$33</f>
        <v>*</v>
      </c>
      <c r="AE16" s="90" t="b">
        <f>[52]Outubro!$I$34</f>
        <v>0</v>
      </c>
      <c r="AF16" s="90" t="b">
        <f>[52]Outubro!$I$35</f>
        <v>0</v>
      </c>
      <c r="AG16" s="95" t="str">
        <f>[52]Outubro!$I$36</f>
        <v>*</v>
      </c>
      <c r="AJ16" t="s">
        <v>35</v>
      </c>
    </row>
    <row r="17" spans="1:40" x14ac:dyDescent="0.2">
      <c r="A17" s="77" t="s">
        <v>2</v>
      </c>
      <c r="B17" s="93" t="str">
        <f>[53]Outubro!$I$5</f>
        <v>*</v>
      </c>
      <c r="C17" s="93" t="str">
        <f>[53]Outubro!$I$6</f>
        <v>*</v>
      </c>
      <c r="D17" s="93" t="str">
        <f>[53]Outubro!$I$7</f>
        <v>*</v>
      </c>
      <c r="E17" s="93" t="str">
        <f>[53]Outubro!$I$8</f>
        <v>*</v>
      </c>
      <c r="F17" s="93" t="str">
        <f>[53]Outubro!$I$9</f>
        <v>*</v>
      </c>
      <c r="G17" s="93" t="str">
        <f>[53]Outubro!$I$10</f>
        <v>*</v>
      </c>
      <c r="H17" s="93" t="str">
        <f>[53]Outubro!$I$11</f>
        <v>*</v>
      </c>
      <c r="I17" s="93" t="str">
        <f>[53]Outubro!$I$12</f>
        <v>*</v>
      </c>
      <c r="J17" s="93" t="str">
        <f>[53]Outubro!$I$13</f>
        <v>*</v>
      </c>
      <c r="K17" s="93" t="str">
        <f>[53]Outubro!$I$14</f>
        <v>*</v>
      </c>
      <c r="L17" s="93" t="str">
        <f>[53]Outubro!$I$15</f>
        <v>*</v>
      </c>
      <c r="M17" s="93" t="str">
        <f>[53]Outubro!$I$16</f>
        <v>*</v>
      </c>
      <c r="N17" s="93" t="str">
        <f>[53]Outubro!$I$17</f>
        <v>*</v>
      </c>
      <c r="O17" s="93" t="str">
        <f>[53]Outubro!$I$18</f>
        <v>*</v>
      </c>
      <c r="P17" s="93" t="str">
        <f>[53]Outubro!$I$19</f>
        <v>*</v>
      </c>
      <c r="Q17" s="93" t="str">
        <f>[53]Outubro!$I$20</f>
        <v>*</v>
      </c>
      <c r="R17" s="93" t="str">
        <f>[53]Outubro!$I$21</f>
        <v>*</v>
      </c>
      <c r="S17" s="93" t="str">
        <f>[53]Outubro!$I$22</f>
        <v>*</v>
      </c>
      <c r="T17" s="90" t="str">
        <f>[53]Outubro!$I$23</f>
        <v>*</v>
      </c>
      <c r="U17" s="90" t="str">
        <f>[53]Outubro!$I$24</f>
        <v>*</v>
      </c>
      <c r="V17" s="93" t="str">
        <f>[53]Outubro!$I$25</f>
        <v>*</v>
      </c>
      <c r="W17" s="90" t="str">
        <f>[53]Outubro!$I$26</f>
        <v>*</v>
      </c>
      <c r="X17" s="90" t="str">
        <f>[53]Outubro!$I$27</f>
        <v>*</v>
      </c>
      <c r="Y17" s="90" t="str">
        <f>[53]Outubro!$I$28</f>
        <v>*</v>
      </c>
      <c r="Z17" s="90" t="str">
        <f>[53]Outubro!$I$29</f>
        <v>*</v>
      </c>
      <c r="AA17" s="90" t="str">
        <f>[53]Outubro!$I$30</f>
        <v>*</v>
      </c>
      <c r="AB17" s="90" t="str">
        <f>[53]Outubro!$I$31</f>
        <v>*</v>
      </c>
      <c r="AC17" s="90" t="str">
        <f>[53]Outubro!$I$32</f>
        <v>*</v>
      </c>
      <c r="AD17" s="90" t="str">
        <f>[53]Outubro!$I$33</f>
        <v>*</v>
      </c>
      <c r="AE17" s="90" t="str">
        <f>[53]Outubro!$I$34</f>
        <v>*</v>
      </c>
      <c r="AF17" s="90" t="str">
        <f>[53]Outubro!$I$35</f>
        <v>*</v>
      </c>
      <c r="AG17" s="87" t="str">
        <f>[53]Outubro!$I$36</f>
        <v>*</v>
      </c>
      <c r="AI17" s="12" t="s">
        <v>35</v>
      </c>
      <c r="AJ17" t="s">
        <v>35</v>
      </c>
    </row>
    <row r="18" spans="1:40" x14ac:dyDescent="0.2">
      <c r="A18" s="77" t="s">
        <v>3</v>
      </c>
      <c r="B18" s="93" t="s">
        <v>197</v>
      </c>
      <c r="C18" s="93" t="s">
        <v>197</v>
      </c>
      <c r="D18" s="93" t="s">
        <v>197</v>
      </c>
      <c r="E18" s="93" t="s">
        <v>197</v>
      </c>
      <c r="F18" s="93" t="s">
        <v>197</v>
      </c>
      <c r="G18" s="93" t="s">
        <v>197</v>
      </c>
      <c r="H18" s="93" t="s">
        <v>197</v>
      </c>
      <c r="I18" s="93" t="s">
        <v>197</v>
      </c>
      <c r="J18" s="93" t="s">
        <v>197</v>
      </c>
      <c r="K18" s="93" t="s">
        <v>197</v>
      </c>
      <c r="L18" s="93" t="s">
        <v>197</v>
      </c>
      <c r="M18" s="93" t="s">
        <v>197</v>
      </c>
      <c r="N18" s="93" t="s">
        <v>197</v>
      </c>
      <c r="O18" s="93" t="s">
        <v>197</v>
      </c>
      <c r="P18" s="93" t="s">
        <v>197</v>
      </c>
      <c r="Q18" s="93" t="s">
        <v>197</v>
      </c>
      <c r="R18" s="93" t="s">
        <v>197</v>
      </c>
      <c r="S18" s="93" t="s">
        <v>197</v>
      </c>
      <c r="T18" s="90" t="s">
        <v>197</v>
      </c>
      <c r="U18" s="90" t="s">
        <v>197</v>
      </c>
      <c r="V18" s="90" t="s">
        <v>197</v>
      </c>
      <c r="W18" s="90" t="s">
        <v>197</v>
      </c>
      <c r="X18" s="90" t="s">
        <v>197</v>
      </c>
      <c r="Y18" s="90" t="s">
        <v>197</v>
      </c>
      <c r="Z18" s="90" t="s">
        <v>197</v>
      </c>
      <c r="AA18" s="90" t="s">
        <v>197</v>
      </c>
      <c r="AB18" s="90" t="s">
        <v>197</v>
      </c>
      <c r="AC18" s="90" t="s">
        <v>197</v>
      </c>
      <c r="AD18" s="90" t="s">
        <v>197</v>
      </c>
      <c r="AE18" s="90" t="s">
        <v>197</v>
      </c>
      <c r="AF18" s="90" t="s">
        <v>197</v>
      </c>
      <c r="AG18" s="87" t="s">
        <v>197</v>
      </c>
      <c r="AH18" s="12" t="s">
        <v>35</v>
      </c>
      <c r="AI18" s="12" t="s">
        <v>35</v>
      </c>
      <c r="AJ18" t="s">
        <v>35</v>
      </c>
    </row>
    <row r="19" spans="1:40" x14ac:dyDescent="0.2">
      <c r="A19" s="77" t="s">
        <v>4</v>
      </c>
      <c r="B19" s="93" t="str">
        <f>[54]Outubro!$I$5</f>
        <v>*</v>
      </c>
      <c r="C19" s="93" t="str">
        <f>[54]Outubro!$I$6</f>
        <v>*</v>
      </c>
      <c r="D19" s="93" t="str">
        <f>[54]Outubro!$I$7</f>
        <v>*</v>
      </c>
      <c r="E19" s="93" t="str">
        <f>[54]Outubro!$I$8</f>
        <v>*</v>
      </c>
      <c r="F19" s="93" t="str">
        <f>[54]Outubro!$I$9</f>
        <v>*</v>
      </c>
      <c r="G19" s="93" t="str">
        <f>[54]Outubro!$I$10</f>
        <v>*</v>
      </c>
      <c r="H19" s="93" t="str">
        <f>[54]Outubro!$I$11</f>
        <v>*</v>
      </c>
      <c r="I19" s="93" t="str">
        <f>[54]Outubro!$I$12</f>
        <v>*</v>
      </c>
      <c r="J19" s="93" t="str">
        <f>[54]Outubro!$I$13</f>
        <v>*</v>
      </c>
      <c r="K19" s="93" t="str">
        <f>[54]Outubro!$I$14</f>
        <v>*</v>
      </c>
      <c r="L19" s="93" t="str">
        <f>[54]Outubro!$I$15</f>
        <v>*</v>
      </c>
      <c r="M19" s="93" t="str">
        <f>[54]Outubro!$I$16</f>
        <v>*</v>
      </c>
      <c r="N19" s="93" t="str">
        <f>[54]Outubro!$I$17</f>
        <v>*</v>
      </c>
      <c r="O19" s="93" t="str">
        <f>[54]Outubro!$I$18</f>
        <v>*</v>
      </c>
      <c r="P19" s="93" t="str">
        <f>[54]Outubro!$I$19</f>
        <v>*</v>
      </c>
      <c r="Q19" s="93" t="str">
        <f>[54]Outubro!$I$20</f>
        <v>*</v>
      </c>
      <c r="R19" s="93" t="str">
        <f>[54]Outubro!$I$21</f>
        <v>*</v>
      </c>
      <c r="S19" s="93" t="str">
        <f>[54]Outubro!$I$22</f>
        <v>*</v>
      </c>
      <c r="T19" s="90" t="str">
        <f>[54]Outubro!$I$23</f>
        <v>*</v>
      </c>
      <c r="U19" s="90" t="str">
        <f>[54]Outubro!$I$24</f>
        <v>*</v>
      </c>
      <c r="V19" s="90" t="str">
        <f>[54]Outubro!$I$25</f>
        <v>*</v>
      </c>
      <c r="W19" s="90" t="str">
        <f>[54]Outubro!$I$26</f>
        <v>*</v>
      </c>
      <c r="X19" s="90" t="str">
        <f>[54]Outubro!$I$27</f>
        <v>*</v>
      </c>
      <c r="Y19" s="90" t="str">
        <f>[54]Outubro!$I$28</f>
        <v>*</v>
      </c>
      <c r="Z19" s="90" t="str">
        <f>[54]Outubro!$I$29</f>
        <v>*</v>
      </c>
      <c r="AA19" s="90" t="str">
        <f>[54]Outubro!$I$30</f>
        <v>*</v>
      </c>
      <c r="AB19" s="90" t="str">
        <f>[54]Outubro!$I$31</f>
        <v>*</v>
      </c>
      <c r="AC19" s="90" t="str">
        <f>[54]Outubro!$I$32</f>
        <v>*</v>
      </c>
      <c r="AD19" s="90" t="str">
        <f>[54]Outubro!$I$33</f>
        <v>*</v>
      </c>
      <c r="AE19" s="90" t="str">
        <f>[54]Outubro!$I$34</f>
        <v>*</v>
      </c>
      <c r="AF19" s="90" t="str">
        <f>[54]Outubro!$I$35</f>
        <v>*</v>
      </c>
      <c r="AG19" s="87" t="str">
        <f>[54]Outubro!$I$36</f>
        <v>*</v>
      </c>
      <c r="AJ19" t="s">
        <v>35</v>
      </c>
    </row>
    <row r="20" spans="1:40" x14ac:dyDescent="0.2">
      <c r="A20" s="77" t="s">
        <v>5</v>
      </c>
      <c r="B20" s="90" t="str">
        <f>[55]Outubro!$I$5</f>
        <v>*</v>
      </c>
      <c r="C20" s="90" t="str">
        <f>[55]Outubro!$I$6</f>
        <v>*</v>
      </c>
      <c r="D20" s="90" t="str">
        <f>[55]Outubro!$I$7</f>
        <v>*</v>
      </c>
      <c r="E20" s="90" t="str">
        <f>[55]Outubro!$I$8</f>
        <v>*</v>
      </c>
      <c r="F20" s="90" t="str">
        <f>[55]Outubro!$I$9</f>
        <v>*</v>
      </c>
      <c r="G20" s="90" t="str">
        <f>[55]Outubro!$I$10</f>
        <v>*</v>
      </c>
      <c r="H20" s="90" t="str">
        <f>[55]Outubro!$I$11</f>
        <v>*</v>
      </c>
      <c r="I20" s="90" t="str">
        <f>[55]Outubro!$I$12</f>
        <v>*</v>
      </c>
      <c r="J20" s="90" t="str">
        <f>[55]Outubro!$I$13</f>
        <v>*</v>
      </c>
      <c r="K20" s="90" t="str">
        <f>[55]Outubro!$I$14</f>
        <v>*</v>
      </c>
      <c r="L20" s="90" t="str">
        <f>[55]Outubro!$I$15</f>
        <v>*</v>
      </c>
      <c r="M20" s="90" t="str">
        <f>[55]Outubro!$I$16</f>
        <v>*</v>
      </c>
      <c r="N20" s="90" t="str">
        <f>[55]Outubro!$I$17</f>
        <v>*</v>
      </c>
      <c r="O20" s="90" t="str">
        <f>[55]Outubro!$I$18</f>
        <v>*</v>
      </c>
      <c r="P20" s="90" t="str">
        <f>[55]Outubro!$I$19</f>
        <v>*</v>
      </c>
      <c r="Q20" s="90" t="str">
        <f>[55]Outubro!$I$20</f>
        <v>*</v>
      </c>
      <c r="R20" s="90" t="str">
        <f>[55]Outubro!$I$21</f>
        <v>*</v>
      </c>
      <c r="S20" s="90" t="str">
        <f>[55]Outubro!$I$22</f>
        <v>*</v>
      </c>
      <c r="T20" s="90" t="str">
        <f>[55]Outubro!$I$23</f>
        <v>*</v>
      </c>
      <c r="U20" s="90" t="str">
        <f>[55]Outubro!$I$24</f>
        <v>*</v>
      </c>
      <c r="V20" s="90" t="str">
        <f>[55]Outubro!$I$25</f>
        <v>*</v>
      </c>
      <c r="W20" s="90" t="str">
        <f>[55]Outubro!$I$26</f>
        <v>*</v>
      </c>
      <c r="X20" s="90" t="str">
        <f>[55]Outubro!$I$27</f>
        <v>*</v>
      </c>
      <c r="Y20" s="90" t="str">
        <f>[55]Outubro!$I$28</f>
        <v>*</v>
      </c>
      <c r="Z20" s="90" t="str">
        <f>[55]Outubro!$I$29</f>
        <v>*</v>
      </c>
      <c r="AA20" s="90" t="str">
        <f>[55]Outubro!$I$30</f>
        <v>*</v>
      </c>
      <c r="AB20" s="90" t="str">
        <f>[55]Outubro!$I$31</f>
        <v>*</v>
      </c>
      <c r="AC20" s="90" t="str">
        <f>[55]Outubro!$I$32</f>
        <v>*</v>
      </c>
      <c r="AD20" s="90" t="str">
        <f>[55]Outubro!$I$33</f>
        <v>*</v>
      </c>
      <c r="AE20" s="90" t="str">
        <f>[55]Outubro!$I$34</f>
        <v>*</v>
      </c>
      <c r="AF20" s="90" t="str">
        <f>[55]Outubro!$I$35</f>
        <v>*</v>
      </c>
      <c r="AG20" s="87" t="str">
        <f>[55]Outubro!$I$36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7" t="s">
        <v>33</v>
      </c>
      <c r="B21" s="90" t="str">
        <f>[56]Outubro!$I$5</f>
        <v>*</v>
      </c>
      <c r="C21" s="90" t="str">
        <f>[56]Outubro!$I$6</f>
        <v>*</v>
      </c>
      <c r="D21" s="90" t="str">
        <f>[56]Outubro!$I$7</f>
        <v>*</v>
      </c>
      <c r="E21" s="90" t="str">
        <f>[56]Outubro!$I$8</f>
        <v>*</v>
      </c>
      <c r="F21" s="90" t="str">
        <f>[56]Outubro!$I$9</f>
        <v>*</v>
      </c>
      <c r="G21" s="90" t="str">
        <f>[56]Outubro!$I$10</f>
        <v>*</v>
      </c>
      <c r="H21" s="90" t="str">
        <f>[56]Outubro!$I$11</f>
        <v>*</v>
      </c>
      <c r="I21" s="90" t="str">
        <f>[56]Outubro!$I$12</f>
        <v>*</v>
      </c>
      <c r="J21" s="90" t="str">
        <f>[56]Outubro!$I$13</f>
        <v>*</v>
      </c>
      <c r="K21" s="90" t="str">
        <f>[56]Outubro!$I$14</f>
        <v>*</v>
      </c>
      <c r="L21" s="90" t="str">
        <f>[56]Outubro!$I$15</f>
        <v>*</v>
      </c>
      <c r="M21" s="90" t="str">
        <f>[56]Outubro!$I$16</f>
        <v>*</v>
      </c>
      <c r="N21" s="90" t="str">
        <f>[56]Outubro!$I$17</f>
        <v>*</v>
      </c>
      <c r="O21" s="90" t="str">
        <f>[56]Outubro!$I$18</f>
        <v>*</v>
      </c>
      <c r="P21" s="90" t="str">
        <f>[56]Outubro!$I$19</f>
        <v>*</v>
      </c>
      <c r="Q21" s="90" t="str">
        <f>[56]Outubro!$I$20</f>
        <v>*</v>
      </c>
      <c r="R21" s="90" t="str">
        <f>[56]Outubro!$I$21</f>
        <v>*</v>
      </c>
      <c r="S21" s="90" t="str">
        <f>[56]Outubro!$I$22</f>
        <v>*</v>
      </c>
      <c r="T21" s="90" t="str">
        <f>[56]Outubro!$I$23</f>
        <v>*</v>
      </c>
      <c r="U21" s="90" t="str">
        <f>[56]Outubro!$I$24</f>
        <v>*</v>
      </c>
      <c r="V21" s="90" t="str">
        <f>[56]Outubro!$I$25</f>
        <v>*</v>
      </c>
      <c r="W21" s="90" t="str">
        <f>[56]Outubro!$I$26</f>
        <v>*</v>
      </c>
      <c r="X21" s="90" t="str">
        <f>[56]Outubro!$I$27</f>
        <v>*</v>
      </c>
      <c r="Y21" s="90" t="str">
        <f>[56]Outubro!$I$28</f>
        <v>*</v>
      </c>
      <c r="Z21" s="90" t="str">
        <f>[56]Outubro!$I$29</f>
        <v>*</v>
      </c>
      <c r="AA21" s="90" t="str">
        <f>[56]Outubro!$I$30</f>
        <v>*</v>
      </c>
      <c r="AB21" s="90" t="str">
        <f>[56]Outubro!$I$31</f>
        <v>*</v>
      </c>
      <c r="AC21" s="90" t="str">
        <f>[56]Outubro!$I$32</f>
        <v>*</v>
      </c>
      <c r="AD21" s="90" t="str">
        <f>[56]Outubro!$I$33</f>
        <v>*</v>
      </c>
      <c r="AE21" s="90" t="str">
        <f>[56]Outubro!$I$34</f>
        <v>*</v>
      </c>
      <c r="AF21" s="90" t="str">
        <f>[56]Outubro!$I$35</f>
        <v>*</v>
      </c>
      <c r="AG21" s="87" t="str">
        <f>[56]Outubro!$I$36</f>
        <v>*</v>
      </c>
      <c r="AK21" t="s">
        <v>35</v>
      </c>
    </row>
    <row r="22" spans="1:40" x14ac:dyDescent="0.2">
      <c r="A22" s="77" t="s">
        <v>6</v>
      </c>
      <c r="B22" s="90" t="str">
        <f>[57]Outubro!$I$5</f>
        <v>*</v>
      </c>
      <c r="C22" s="90" t="str">
        <f>[57]Outubro!$I$6</f>
        <v>*</v>
      </c>
      <c r="D22" s="90" t="str">
        <f>[57]Outubro!$I$7</f>
        <v>*</v>
      </c>
      <c r="E22" s="90" t="str">
        <f>[57]Outubro!$I$8</f>
        <v>*</v>
      </c>
      <c r="F22" s="90" t="str">
        <f>[57]Outubro!$I$9</f>
        <v>*</v>
      </c>
      <c r="G22" s="90" t="str">
        <f>[57]Outubro!$I$10</f>
        <v>*</v>
      </c>
      <c r="H22" s="90" t="str">
        <f>[57]Outubro!$I$11</f>
        <v>*</v>
      </c>
      <c r="I22" s="90" t="str">
        <f>[57]Outubro!$I$12</f>
        <v>*</v>
      </c>
      <c r="J22" s="90" t="str">
        <f>[57]Outubro!$I$13</f>
        <v>*</v>
      </c>
      <c r="K22" s="90" t="str">
        <f>[57]Outubro!$I$14</f>
        <v>*</v>
      </c>
      <c r="L22" s="90" t="str">
        <f>[57]Outubro!$I$15</f>
        <v>*</v>
      </c>
      <c r="M22" s="90" t="str">
        <f>[57]Outubro!$I$16</f>
        <v>*</v>
      </c>
      <c r="N22" s="90" t="str">
        <f>[57]Outubro!$I$17</f>
        <v>*</v>
      </c>
      <c r="O22" s="90" t="str">
        <f>[57]Outubro!$I$18</f>
        <v>*</v>
      </c>
      <c r="P22" s="90" t="str">
        <f>[57]Outubro!$I$19</f>
        <v>*</v>
      </c>
      <c r="Q22" s="90" t="str">
        <f>[57]Outubro!$I$20</f>
        <v>*</v>
      </c>
      <c r="R22" s="90" t="str">
        <f>[57]Outubro!$I$21</f>
        <v>*</v>
      </c>
      <c r="S22" s="90" t="str">
        <f>[57]Outubro!$I$22</f>
        <v>*</v>
      </c>
      <c r="T22" s="90" t="str">
        <f>[57]Outubro!$I$23</f>
        <v>*</v>
      </c>
      <c r="U22" s="90" t="str">
        <f>[57]Outubro!$I$24</f>
        <v>*</v>
      </c>
      <c r="V22" s="90" t="str">
        <f>[57]Outubro!$I$25</f>
        <v>*</v>
      </c>
      <c r="W22" s="90" t="str">
        <f>[57]Outubro!$I$26</f>
        <v>*</v>
      </c>
      <c r="X22" s="90" t="str">
        <f>[57]Outubro!$I$27</f>
        <v>*</v>
      </c>
      <c r="Y22" s="90" t="str">
        <f>[57]Outubro!$I$28</f>
        <v>*</v>
      </c>
      <c r="Z22" s="90" t="str">
        <f>[57]Outubro!$I$29</f>
        <v>*</v>
      </c>
      <c r="AA22" s="90" t="str">
        <f>[57]Outubro!$I$30</f>
        <v>*</v>
      </c>
      <c r="AB22" s="90" t="str">
        <f>[57]Outubro!$I$31</f>
        <v>*</v>
      </c>
      <c r="AC22" s="90" t="str">
        <f>[57]Outubro!$I$32</f>
        <v>*</v>
      </c>
      <c r="AD22" s="90" t="str">
        <f>[57]Outubro!$I$33</f>
        <v>*</v>
      </c>
      <c r="AE22" s="90" t="str">
        <f>[57]Outubro!$I$34</f>
        <v>*</v>
      </c>
      <c r="AF22" s="90" t="str">
        <f>[57]Outubro!$I$35</f>
        <v>*</v>
      </c>
      <c r="AG22" s="87" t="str">
        <f>[57]Outubro!$I$36</f>
        <v>*</v>
      </c>
      <c r="AK22" t="s">
        <v>35</v>
      </c>
    </row>
    <row r="23" spans="1:40" x14ac:dyDescent="0.2">
      <c r="A23" s="77" t="s">
        <v>7</v>
      </c>
      <c r="B23" s="93" t="str">
        <f>[58]Outubro!$I$5</f>
        <v>*</v>
      </c>
      <c r="C23" s="93" t="str">
        <f>[58]Outubro!$I$6</f>
        <v>*</v>
      </c>
      <c r="D23" s="93" t="str">
        <f>[58]Outubro!$I$7</f>
        <v>*</v>
      </c>
      <c r="E23" s="93" t="str">
        <f>[58]Outubro!$I$8</f>
        <v>*</v>
      </c>
      <c r="F23" s="93" t="str">
        <f>[58]Outubro!$I$9</f>
        <v>*</v>
      </c>
      <c r="G23" s="93" t="str">
        <f>[58]Outubro!$I$10</f>
        <v>*</v>
      </c>
      <c r="H23" s="93" t="str">
        <f>[58]Outubro!$I$11</f>
        <v>*</v>
      </c>
      <c r="I23" s="93" t="str">
        <f>[58]Outubro!$I$12</f>
        <v>*</v>
      </c>
      <c r="J23" s="93" t="str">
        <f>[58]Outubro!$I$13</f>
        <v>*</v>
      </c>
      <c r="K23" s="93" t="str">
        <f>[58]Outubro!$I$14</f>
        <v>*</v>
      </c>
      <c r="L23" s="93" t="str">
        <f>[58]Outubro!$I$15</f>
        <v>*</v>
      </c>
      <c r="M23" s="93" t="str">
        <f>[58]Outubro!$I$16</f>
        <v>*</v>
      </c>
      <c r="N23" s="93" t="str">
        <f>[58]Outubro!$I$17</f>
        <v>*</v>
      </c>
      <c r="O23" s="93" t="str">
        <f>[58]Outubro!$I$18</f>
        <v>*</v>
      </c>
      <c r="P23" s="93" t="str">
        <f>[58]Outubro!$I$19</f>
        <v>*</v>
      </c>
      <c r="Q23" s="93" t="str">
        <f>[58]Outubro!$I$20</f>
        <v>*</v>
      </c>
      <c r="R23" s="93" t="str">
        <f>[58]Outubro!$I$21</f>
        <v>*</v>
      </c>
      <c r="S23" s="93" t="str">
        <f>[58]Outubro!$I$22</f>
        <v>*</v>
      </c>
      <c r="T23" s="90" t="str">
        <f>[58]Outubro!$I$23</f>
        <v>*</v>
      </c>
      <c r="U23" s="90" t="str">
        <f>[58]Outubro!$I$24</f>
        <v>*</v>
      </c>
      <c r="V23" s="90" t="str">
        <f>[58]Outubro!$I$25</f>
        <v>*</v>
      </c>
      <c r="W23" s="90" t="str">
        <f>[58]Outubro!$I$26</f>
        <v>*</v>
      </c>
      <c r="X23" s="90" t="str">
        <f>[58]Outubro!$I$27</f>
        <v>*</v>
      </c>
      <c r="Y23" s="90" t="str">
        <f>[58]Outubro!$I$28</f>
        <v>*</v>
      </c>
      <c r="Z23" s="90" t="str">
        <f>[58]Outubro!$I$29</f>
        <v>*</v>
      </c>
      <c r="AA23" s="90" t="str">
        <f>[58]Outubro!$I$30</f>
        <v>*</v>
      </c>
      <c r="AB23" s="90" t="str">
        <f>[58]Outubro!$I$31</f>
        <v>*</v>
      </c>
      <c r="AC23" s="90" t="str">
        <f>[58]Outubro!$I$32</f>
        <v>*</v>
      </c>
      <c r="AD23" s="90" t="str">
        <f>[58]Outubro!$I$33</f>
        <v>*</v>
      </c>
      <c r="AE23" s="90" t="b">
        <f>[58]Outubro!$I$34</f>
        <v>0</v>
      </c>
      <c r="AF23" s="90" t="b">
        <f>[58]Outubro!$I$35</f>
        <v>0</v>
      </c>
      <c r="AG23" s="87" t="str">
        <f>[58]Outubro!$I$36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7" t="s">
        <v>148</v>
      </c>
      <c r="B24" s="93" t="str">
        <f>[59]Outubro!$I$5</f>
        <v>*</v>
      </c>
      <c r="C24" s="93" t="str">
        <f>[59]Outubro!$I$6</f>
        <v>*</v>
      </c>
      <c r="D24" s="93" t="str">
        <f>[59]Outubro!$I$7</f>
        <v>*</v>
      </c>
      <c r="E24" s="93" t="str">
        <f>[59]Outubro!$I$8</f>
        <v>*</v>
      </c>
      <c r="F24" s="93" t="str">
        <f>[59]Outubro!$I$9</f>
        <v>*</v>
      </c>
      <c r="G24" s="93" t="str">
        <f>[59]Outubro!$I$10</f>
        <v>*</v>
      </c>
      <c r="H24" s="93" t="str">
        <f>[59]Outubro!$I$11</f>
        <v>*</v>
      </c>
      <c r="I24" s="93" t="str">
        <f>[59]Outubro!$I$12</f>
        <v>*</v>
      </c>
      <c r="J24" s="93" t="str">
        <f>[59]Outubro!$I$13</f>
        <v>*</v>
      </c>
      <c r="K24" s="93" t="str">
        <f>[59]Outubro!$I$14</f>
        <v>*</v>
      </c>
      <c r="L24" s="93" t="str">
        <f>[59]Outubro!$I$15</f>
        <v>*</v>
      </c>
      <c r="M24" s="93" t="str">
        <f>[59]Outubro!$I$16</f>
        <v>*</v>
      </c>
      <c r="N24" s="93" t="str">
        <f>[59]Outubro!$I$17</f>
        <v>*</v>
      </c>
      <c r="O24" s="93" t="str">
        <f>[59]Outubro!$I$18</f>
        <v>*</v>
      </c>
      <c r="P24" s="93" t="str">
        <f>[59]Outubro!$I$19</f>
        <v>*</v>
      </c>
      <c r="Q24" s="93" t="str">
        <f>[59]Outubro!$I$20</f>
        <v>*</v>
      </c>
      <c r="R24" s="93" t="str">
        <f>[59]Outubro!$I$21</f>
        <v>*</v>
      </c>
      <c r="S24" s="93" t="str">
        <f>[59]Outubro!$I$22</f>
        <v>*</v>
      </c>
      <c r="T24" s="93" t="str">
        <f>[59]Outubro!$I$23</f>
        <v>*</v>
      </c>
      <c r="U24" s="93" t="str">
        <f>[59]Outubro!$I$24</f>
        <v>*</v>
      </c>
      <c r="V24" s="93" t="str">
        <f>[59]Outubro!$I$25</f>
        <v>*</v>
      </c>
      <c r="W24" s="93" t="str">
        <f>[59]Outubro!$I$26</f>
        <v>*</v>
      </c>
      <c r="X24" s="93" t="str">
        <f>[59]Outubro!$I$27</f>
        <v>*</v>
      </c>
      <c r="Y24" s="93" t="str">
        <f>[59]Outubro!$I$28</f>
        <v>*</v>
      </c>
      <c r="Z24" s="93" t="str">
        <f>[59]Outubro!$I$29</f>
        <v>*</v>
      </c>
      <c r="AA24" s="93" t="str">
        <f>[59]Outubro!$I$30</f>
        <v>*</v>
      </c>
      <c r="AB24" s="93" t="str">
        <f>[59]Outubro!$I$31</f>
        <v>*</v>
      </c>
      <c r="AC24" s="93" t="str">
        <f>[59]Outubro!$I$32</f>
        <v>*</v>
      </c>
      <c r="AD24" s="93" t="str">
        <f>[59]Outubro!$I$33</f>
        <v>*</v>
      </c>
      <c r="AE24" s="93" t="str">
        <f>[59]Outubro!$I$34</f>
        <v>*</v>
      </c>
      <c r="AF24" s="93" t="str">
        <f>[59]Outubro!$I$35</f>
        <v>*</v>
      </c>
      <c r="AG24" s="95" t="str">
        <f>[59]Outubro!$I$36</f>
        <v>*</v>
      </c>
      <c r="AK24" t="s">
        <v>35</v>
      </c>
      <c r="AL24" t="s">
        <v>35</v>
      </c>
    </row>
    <row r="25" spans="1:40" x14ac:dyDescent="0.2">
      <c r="A25" s="77" t="s">
        <v>149</v>
      </c>
      <c r="B25" s="90" t="str">
        <f>[60]Outubro!$I$5</f>
        <v>*</v>
      </c>
      <c r="C25" s="90" t="str">
        <f>[60]Outubro!$I$6</f>
        <v>*</v>
      </c>
      <c r="D25" s="90" t="str">
        <f>[60]Outubro!$I$7</f>
        <v>*</v>
      </c>
      <c r="E25" s="90" t="str">
        <f>[60]Outubro!$I$8</f>
        <v>*</v>
      </c>
      <c r="F25" s="90" t="str">
        <f>[60]Outubro!$I$9</f>
        <v>*</v>
      </c>
      <c r="G25" s="90" t="str">
        <f>[60]Outubro!$I$10</f>
        <v>*</v>
      </c>
      <c r="H25" s="90" t="str">
        <f>[60]Outubro!$I$11</f>
        <v>*</v>
      </c>
      <c r="I25" s="90" t="str">
        <f>[60]Outubro!$I$12</f>
        <v>*</v>
      </c>
      <c r="J25" s="90" t="str">
        <f>[60]Outubro!$I$13</f>
        <v>*</v>
      </c>
      <c r="K25" s="90" t="str">
        <f>[60]Outubro!$I$14</f>
        <v>*</v>
      </c>
      <c r="L25" s="90" t="str">
        <f>[60]Outubro!$I$15</f>
        <v>*</v>
      </c>
      <c r="M25" s="90" t="str">
        <f>[60]Outubro!$I$16</f>
        <v>*</v>
      </c>
      <c r="N25" s="90" t="str">
        <f>[60]Outubro!$I$17</f>
        <v>*</v>
      </c>
      <c r="O25" s="90" t="str">
        <f>[60]Outubro!$I$18</f>
        <v>*</v>
      </c>
      <c r="P25" s="90" t="str">
        <f>[60]Outubro!$I$19</f>
        <v>*</v>
      </c>
      <c r="Q25" s="90" t="str">
        <f>[60]Outubro!$I$20</f>
        <v>*</v>
      </c>
      <c r="R25" s="90" t="str">
        <f>[60]Outubro!$I$21</f>
        <v>*</v>
      </c>
      <c r="S25" s="90" t="str">
        <f>[60]Outubro!$I$22</f>
        <v>*</v>
      </c>
      <c r="T25" s="11" t="s">
        <v>197</v>
      </c>
      <c r="U25" s="90" t="str">
        <f>[60]Outubro!$I$24</f>
        <v>*</v>
      </c>
      <c r="V25" s="90" t="str">
        <f>[60]Outubro!$I$25</f>
        <v>*</v>
      </c>
      <c r="W25" s="90" t="str">
        <f>[60]Outubro!$I$26</f>
        <v>*</v>
      </c>
      <c r="X25" s="90" t="str">
        <f>[60]Outubro!$I$27</f>
        <v>*</v>
      </c>
      <c r="Y25" s="90" t="str">
        <f>[60]Outubro!$I$28</f>
        <v>*</v>
      </c>
      <c r="Z25" s="90" t="str">
        <f>[60]Outubro!$I$29</f>
        <v>*</v>
      </c>
      <c r="AA25" s="90" t="str">
        <f>[60]Outubro!$I$30</f>
        <v>*</v>
      </c>
      <c r="AB25" s="90" t="str">
        <f>[60]Outubro!$I$31</f>
        <v>*</v>
      </c>
      <c r="AC25" s="90" t="str">
        <f>[60]Outubro!$I$32</f>
        <v>*</v>
      </c>
      <c r="AD25" s="90" t="str">
        <f>[60]Outubro!$I$33</f>
        <v>*</v>
      </c>
      <c r="AE25" s="90" t="str">
        <f>[60]Outubro!$I$34</f>
        <v>*</v>
      </c>
      <c r="AF25" s="90" t="str">
        <f>[60]Outubro!$I$35</f>
        <v>*</v>
      </c>
      <c r="AG25" s="95" t="str">
        <f>[60]Outubro!$I$36</f>
        <v>*</v>
      </c>
      <c r="AH25" s="12" t="s">
        <v>35</v>
      </c>
      <c r="AL25" t="s">
        <v>35</v>
      </c>
    </row>
    <row r="26" spans="1:40" x14ac:dyDescent="0.2">
      <c r="A26" s="77" t="s">
        <v>150</v>
      </c>
      <c r="B26" s="90" t="str">
        <f>[61]Outubro!$I$5</f>
        <v>*</v>
      </c>
      <c r="C26" s="90" t="str">
        <f>[61]Outubro!$I$6</f>
        <v>*</v>
      </c>
      <c r="D26" s="90" t="str">
        <f>[61]Outubro!$I$7</f>
        <v>*</v>
      </c>
      <c r="E26" s="90" t="str">
        <f>[61]Outubro!$I$8</f>
        <v>*</v>
      </c>
      <c r="F26" s="90" t="str">
        <f>[61]Outubro!$I$9</f>
        <v>*</v>
      </c>
      <c r="G26" s="90" t="str">
        <f>[61]Outubro!$I$10</f>
        <v>*</v>
      </c>
      <c r="H26" s="90" t="str">
        <f>[61]Outubro!$I$11</f>
        <v>*</v>
      </c>
      <c r="I26" s="90" t="str">
        <f>[61]Outubro!$I$12</f>
        <v>*</v>
      </c>
      <c r="J26" s="90" t="str">
        <f>[61]Outubro!$I$13</f>
        <v>*</v>
      </c>
      <c r="K26" s="90" t="str">
        <f>[61]Outubro!$I$14</f>
        <v>*</v>
      </c>
      <c r="L26" s="90" t="str">
        <f>[61]Outubro!$I$15</f>
        <v>*</v>
      </c>
      <c r="M26" s="90" t="str">
        <f>[61]Outubro!$I$16</f>
        <v>*</v>
      </c>
      <c r="N26" s="90" t="str">
        <f>[61]Outubro!$I$17</f>
        <v>*</v>
      </c>
      <c r="O26" s="90" t="str">
        <f>[61]Outubro!$I$18</f>
        <v>*</v>
      </c>
      <c r="P26" s="90" t="str">
        <f>[61]Outubro!$I$19</f>
        <v>*</v>
      </c>
      <c r="Q26" s="90" t="str">
        <f>[61]Outubro!$I$20</f>
        <v>*</v>
      </c>
      <c r="R26" s="90" t="str">
        <f>[61]Outubro!$I$21</f>
        <v>*</v>
      </c>
      <c r="S26" s="90" t="str">
        <f>[61]Outubro!$I$22</f>
        <v>*</v>
      </c>
      <c r="T26" s="90" t="str">
        <f>[61]Outubro!$I$23</f>
        <v>*</v>
      </c>
      <c r="U26" s="90" t="str">
        <f>[61]Outubro!$I$24</f>
        <v>*</v>
      </c>
      <c r="V26" s="90" t="str">
        <f>[61]Outubro!$I$25</f>
        <v>*</v>
      </c>
      <c r="W26" s="90" t="str">
        <f>[61]Outubro!$I$26</f>
        <v>*</v>
      </c>
      <c r="X26" s="90" t="str">
        <f>[61]Outubro!$I$27</f>
        <v>*</v>
      </c>
      <c r="Y26" s="90" t="str">
        <f>[61]Outubro!$I$28</f>
        <v>*</v>
      </c>
      <c r="Z26" s="90" t="str">
        <f>[61]Outubro!$I$29</f>
        <v>*</v>
      </c>
      <c r="AA26" s="90" t="str">
        <f>[61]Outubro!$I$30</f>
        <v>*</v>
      </c>
      <c r="AB26" s="90" t="str">
        <f>[61]Outubro!$I$31</f>
        <v>*</v>
      </c>
      <c r="AC26" s="90" t="str">
        <f>[61]Outubro!$I$32</f>
        <v>*</v>
      </c>
      <c r="AD26" s="90" t="str">
        <f>[61]Outubro!$I$33</f>
        <v>*</v>
      </c>
      <c r="AE26" s="90" t="str">
        <f>[61]Outubro!$I$34</f>
        <v>*</v>
      </c>
      <c r="AF26" s="90" t="str">
        <f>[61]Outubro!$I$35</f>
        <v>*</v>
      </c>
      <c r="AG26" s="95" t="str">
        <f>[61]Outubro!$I$36</f>
        <v>*</v>
      </c>
    </row>
    <row r="27" spans="1:40" x14ac:dyDescent="0.2">
      <c r="A27" s="77" t="s">
        <v>8</v>
      </c>
      <c r="B27" s="93" t="str">
        <f>[62]Outubro!$I$5</f>
        <v>*</v>
      </c>
      <c r="C27" s="93" t="str">
        <f>[62]Outubro!$I$6</f>
        <v>*</v>
      </c>
      <c r="D27" s="93" t="str">
        <f>[62]Outubro!$I$7</f>
        <v>*</v>
      </c>
      <c r="E27" s="93" t="str">
        <f>[62]Outubro!$I$8</f>
        <v>*</v>
      </c>
      <c r="F27" s="93" t="str">
        <f>[62]Outubro!$I$9</f>
        <v>*</v>
      </c>
      <c r="G27" s="93" t="str">
        <f>[62]Outubro!$I$10</f>
        <v>*</v>
      </c>
      <c r="H27" s="93" t="str">
        <f>[62]Outubro!$I$11</f>
        <v>*</v>
      </c>
      <c r="I27" s="93" t="str">
        <f>[62]Outubro!$I$12</f>
        <v>*</v>
      </c>
      <c r="J27" s="93" t="str">
        <f>[62]Outubro!$I$13</f>
        <v>*</v>
      </c>
      <c r="K27" s="93" t="str">
        <f>[62]Outubro!$I$14</f>
        <v>*</v>
      </c>
      <c r="L27" s="93" t="str">
        <f>[62]Outubro!$I$15</f>
        <v>*</v>
      </c>
      <c r="M27" s="93" t="str">
        <f>[62]Outubro!$I$16</f>
        <v>*</v>
      </c>
      <c r="N27" s="93" t="str">
        <f>[62]Outubro!$I$17</f>
        <v>*</v>
      </c>
      <c r="O27" s="93" t="str">
        <f>[62]Outubro!$I$18</f>
        <v>*</v>
      </c>
      <c r="P27" s="93" t="str">
        <f>[62]Outubro!$I$19</f>
        <v>*</v>
      </c>
      <c r="Q27" s="90" t="str">
        <f>[62]Outubro!$I$20</f>
        <v>*</v>
      </c>
      <c r="R27" s="90" t="str">
        <f>[62]Outubro!$I$21</f>
        <v>*</v>
      </c>
      <c r="S27" s="90" t="str">
        <f>[62]Outubro!$I$22</f>
        <v>*</v>
      </c>
      <c r="T27" s="90" t="str">
        <f>[62]Outubro!$I$23</f>
        <v>*</v>
      </c>
      <c r="U27" s="90" t="str">
        <f>[62]Outubro!$I$24</f>
        <v>*</v>
      </c>
      <c r="V27" s="90" t="str">
        <f>[62]Outubro!$I$25</f>
        <v>*</v>
      </c>
      <c r="W27" s="90" t="str">
        <f>[62]Outubro!$I$26</f>
        <v>*</v>
      </c>
      <c r="X27" s="90" t="str">
        <f>[62]Outubro!$I$27</f>
        <v>*</v>
      </c>
      <c r="Y27" s="90" t="str">
        <f>[62]Outubro!$I$28</f>
        <v>*</v>
      </c>
      <c r="Z27" s="90" t="str">
        <f>[62]Outubro!$I$29</f>
        <v>*</v>
      </c>
      <c r="AA27" s="90" t="str">
        <f>[62]Outubro!$I$30</f>
        <v>*</v>
      </c>
      <c r="AB27" s="90" t="str">
        <f>[62]Outubro!$I$31</f>
        <v>*</v>
      </c>
      <c r="AC27" s="90" t="str">
        <f>[62]Outubro!$I$32</f>
        <v>*</v>
      </c>
      <c r="AD27" s="90" t="str">
        <f>[62]Outubro!$I$33</f>
        <v>*</v>
      </c>
      <c r="AE27" s="90" t="str">
        <f>[62]Outubro!$I$34</f>
        <v>*</v>
      </c>
      <c r="AF27" s="90" t="str">
        <f>[62]Outubro!$I$35</f>
        <v>*</v>
      </c>
      <c r="AG27" s="87" t="str">
        <f>[62]Outubro!$I$36</f>
        <v>*</v>
      </c>
      <c r="AL27" t="s">
        <v>35</v>
      </c>
      <c r="AN27" t="s">
        <v>35</v>
      </c>
    </row>
    <row r="28" spans="1:40" x14ac:dyDescent="0.2">
      <c r="A28" s="77" t="s">
        <v>9</v>
      </c>
      <c r="B28" s="93" t="str">
        <f>[63]Outubro!$I$5</f>
        <v>*</v>
      </c>
      <c r="C28" s="93" t="str">
        <f>[63]Outubro!$I$6</f>
        <v>*</v>
      </c>
      <c r="D28" s="93" t="str">
        <f>[63]Outubro!$I$7</f>
        <v>*</v>
      </c>
      <c r="E28" s="93" t="str">
        <f>[63]Outubro!$I$8</f>
        <v>*</v>
      </c>
      <c r="F28" s="93" t="str">
        <f>[63]Outubro!$I$9</f>
        <v>*</v>
      </c>
      <c r="G28" s="93" t="str">
        <f>[63]Outubro!$I$10</f>
        <v>*</v>
      </c>
      <c r="H28" s="93" t="str">
        <f>[63]Outubro!$I$11</f>
        <v>*</v>
      </c>
      <c r="I28" s="93" t="str">
        <f>[63]Outubro!$I$12</f>
        <v>*</v>
      </c>
      <c r="J28" s="93" t="str">
        <f>[63]Outubro!$I$13</f>
        <v>*</v>
      </c>
      <c r="K28" s="93" t="str">
        <f>[63]Outubro!$I$14</f>
        <v>*</v>
      </c>
      <c r="L28" s="93" t="str">
        <f>[63]Outubro!$I$15</f>
        <v>*</v>
      </c>
      <c r="M28" s="93" t="str">
        <f>[63]Outubro!$I$16</f>
        <v>*</v>
      </c>
      <c r="N28" s="93" t="str">
        <f>[63]Outubro!$I$17</f>
        <v>*</v>
      </c>
      <c r="O28" s="93" t="str">
        <f>[63]Outubro!$I$18</f>
        <v>*</v>
      </c>
      <c r="P28" s="93" t="str">
        <f>[63]Outubro!$I$19</f>
        <v>*</v>
      </c>
      <c r="Q28" s="93" t="str">
        <f>[63]Outubro!$I$20</f>
        <v>*</v>
      </c>
      <c r="R28" s="93" t="str">
        <f>[63]Outubro!$I$21</f>
        <v>*</v>
      </c>
      <c r="S28" s="93" t="str">
        <f>[63]Outubro!$I$22</f>
        <v>*</v>
      </c>
      <c r="T28" s="90" t="str">
        <f>[63]Outubro!$I$23</f>
        <v>*</v>
      </c>
      <c r="U28" s="90" t="str">
        <f>[63]Outubro!$I$24</f>
        <v>*</v>
      </c>
      <c r="V28" s="90" t="str">
        <f>[63]Outubro!$I$25</f>
        <v>*</v>
      </c>
      <c r="W28" s="90" t="str">
        <f>[63]Outubro!$I$26</f>
        <v>*</v>
      </c>
      <c r="X28" s="90" t="str">
        <f>[63]Outubro!$I$27</f>
        <v>*</v>
      </c>
      <c r="Y28" s="90" t="str">
        <f>[63]Outubro!$I$28</f>
        <v>*</v>
      </c>
      <c r="Z28" s="90" t="str">
        <f>[63]Outubro!$I$29</f>
        <v>*</v>
      </c>
      <c r="AA28" s="90" t="str">
        <f>[63]Outubro!$I$30</f>
        <v>*</v>
      </c>
      <c r="AB28" s="90" t="str">
        <f>[63]Outubro!$I$31</f>
        <v>*</v>
      </c>
      <c r="AC28" s="90" t="str">
        <f>[63]Outubro!$I$32</f>
        <v>*</v>
      </c>
      <c r="AD28" s="90" t="str">
        <f>[63]Outubro!$I$33</f>
        <v>*</v>
      </c>
      <c r="AE28" s="90" t="str">
        <f>[63]Outubro!$I$34</f>
        <v>*</v>
      </c>
      <c r="AF28" s="90" t="str">
        <f>[63]Outubro!$I$35</f>
        <v>*</v>
      </c>
      <c r="AG28" s="87" t="str">
        <f>[63]Outubro!$I$36</f>
        <v>*</v>
      </c>
      <c r="AM28" t="s">
        <v>35</v>
      </c>
    </row>
    <row r="29" spans="1:40" x14ac:dyDescent="0.2">
      <c r="A29" s="77" t="s">
        <v>32</v>
      </c>
      <c r="B29" s="93" t="str">
        <f>[64]Outubro!$I$5</f>
        <v>*</v>
      </c>
      <c r="C29" s="93" t="str">
        <f>[64]Outubro!$I$6</f>
        <v>*</v>
      </c>
      <c r="D29" s="93" t="str">
        <f>[64]Outubro!$I$7</f>
        <v>*</v>
      </c>
      <c r="E29" s="93" t="str">
        <f>[64]Outubro!$I$8</f>
        <v>*</v>
      </c>
      <c r="F29" s="93" t="str">
        <f>[64]Outubro!$I$9</f>
        <v>*</v>
      </c>
      <c r="G29" s="93" t="str">
        <f>[64]Outubro!$I$10</f>
        <v>*</v>
      </c>
      <c r="H29" s="93" t="str">
        <f>[64]Outubro!$I$11</f>
        <v>*</v>
      </c>
      <c r="I29" s="93" t="str">
        <f>[64]Outubro!$I$12</f>
        <v>*</v>
      </c>
      <c r="J29" s="93" t="str">
        <f>[64]Outubro!$I$13</f>
        <v>*</v>
      </c>
      <c r="K29" s="93" t="str">
        <f>[64]Outubro!$I$14</f>
        <v>*</v>
      </c>
      <c r="L29" s="93" t="str">
        <f>[64]Outubro!$I$15</f>
        <v>*</v>
      </c>
      <c r="M29" s="93" t="str">
        <f>[64]Outubro!$I$16</f>
        <v>*</v>
      </c>
      <c r="N29" s="93" t="str">
        <f>[64]Outubro!$I$17</f>
        <v>*</v>
      </c>
      <c r="O29" s="93" t="str">
        <f>[64]Outubro!$I$18</f>
        <v>*</v>
      </c>
      <c r="P29" s="93" t="str">
        <f>[64]Outubro!$I$19</f>
        <v>*</v>
      </c>
      <c r="Q29" s="93" t="str">
        <f>[64]Outubro!$I$20</f>
        <v>*</v>
      </c>
      <c r="R29" s="93" t="str">
        <f>[64]Outubro!$I$21</f>
        <v>*</v>
      </c>
      <c r="S29" s="93" t="str">
        <f>[64]Outubro!$I$22</f>
        <v>*</v>
      </c>
      <c r="T29" s="90" t="str">
        <f>[64]Outubro!$I$23</f>
        <v>*</v>
      </c>
      <c r="U29" s="90" t="str">
        <f>[64]Outubro!$I$24</f>
        <v>*</v>
      </c>
      <c r="V29" s="90" t="str">
        <f>[64]Outubro!$I$25</f>
        <v>*</v>
      </c>
      <c r="W29" s="90" t="str">
        <f>[64]Outubro!$I$26</f>
        <v>*</v>
      </c>
      <c r="X29" s="90" t="str">
        <f>[64]Outubro!$I$27</f>
        <v>*</v>
      </c>
      <c r="Y29" s="90" t="str">
        <f>[64]Outubro!$I$28</f>
        <v>*</v>
      </c>
      <c r="Z29" s="90" t="str">
        <f>[64]Outubro!$I$29</f>
        <v>*</v>
      </c>
      <c r="AA29" s="90" t="str">
        <f>[64]Outubro!$I$30</f>
        <v>*</v>
      </c>
      <c r="AB29" s="90" t="str">
        <f>[64]Outubro!$I$31</f>
        <v>*</v>
      </c>
      <c r="AC29" s="90" t="str">
        <f>[64]Outubro!$I$32</f>
        <v>*</v>
      </c>
      <c r="AD29" s="90" t="str">
        <f>[64]Outubro!$I$33</f>
        <v>*</v>
      </c>
      <c r="AE29" s="90" t="str">
        <f>[64]Outubro!$I$34</f>
        <v>*</v>
      </c>
      <c r="AF29" s="90" t="str">
        <f>[64]Outubro!$I$35</f>
        <v>*</v>
      </c>
      <c r="AG29" s="87" t="str">
        <f>[64]Outubro!$I$36</f>
        <v>*</v>
      </c>
      <c r="AJ29" t="s">
        <v>35</v>
      </c>
    </row>
    <row r="30" spans="1:40" x14ac:dyDescent="0.2">
      <c r="A30" s="77" t="s">
        <v>10</v>
      </c>
      <c r="B30" s="11" t="str">
        <f>[65]Outubro!$I$5</f>
        <v>*</v>
      </c>
      <c r="C30" s="11" t="str">
        <f>[65]Outubro!$I$6</f>
        <v>*</v>
      </c>
      <c r="D30" s="11" t="str">
        <f>[65]Outubro!$I$7</f>
        <v>*</v>
      </c>
      <c r="E30" s="11" t="str">
        <f>[65]Outubro!$I$8</f>
        <v>*</v>
      </c>
      <c r="F30" s="11" t="str">
        <f>[65]Outubro!$I$9</f>
        <v>*</v>
      </c>
      <c r="G30" s="11" t="str">
        <f>[65]Outubro!$I$10</f>
        <v>*</v>
      </c>
      <c r="H30" s="11" t="str">
        <f>[65]Outubro!$I$11</f>
        <v>*</v>
      </c>
      <c r="I30" s="11" t="str">
        <f>[65]Outubro!$I$12</f>
        <v>*</v>
      </c>
      <c r="J30" s="11" t="str">
        <f>[65]Outubro!$I$13</f>
        <v>*</v>
      </c>
      <c r="K30" s="11" t="str">
        <f>[65]Outubro!$I$14</f>
        <v>*</v>
      </c>
      <c r="L30" s="11" t="str">
        <f>[65]Outubro!$I$15</f>
        <v>*</v>
      </c>
      <c r="M30" s="11" t="str">
        <f>[65]Outubro!$I$16</f>
        <v>*</v>
      </c>
      <c r="N30" s="11" t="str">
        <f>[65]Outubro!$I$17</f>
        <v>*</v>
      </c>
      <c r="O30" s="11" t="str">
        <f>[65]Outubro!$I$18</f>
        <v>*</v>
      </c>
      <c r="P30" s="11" t="str">
        <f>[65]Outubro!$I$19</f>
        <v>*</v>
      </c>
      <c r="Q30" s="11" t="str">
        <f>[65]Outubro!$I$20</f>
        <v>*</v>
      </c>
      <c r="R30" s="11" t="str">
        <f>[65]Outubro!$I$21</f>
        <v>*</v>
      </c>
      <c r="S30" s="11" t="str">
        <f>[65]Outubro!$I$22</f>
        <v>*</v>
      </c>
      <c r="T30" s="90" t="str">
        <f>[65]Outubro!$I$23</f>
        <v>*</v>
      </c>
      <c r="U30" s="90" t="str">
        <f>[65]Outubro!$I$24</f>
        <v>*</v>
      </c>
      <c r="V30" s="90" t="str">
        <f>[65]Outubro!$I$25</f>
        <v>*</v>
      </c>
      <c r="W30" s="90" t="str">
        <f>[65]Outubro!$I$26</f>
        <v>*</v>
      </c>
      <c r="X30" s="90" t="str">
        <f>[65]Outubro!$I$27</f>
        <v>*</v>
      </c>
      <c r="Y30" s="90" t="str">
        <f>[65]Outubro!$I$28</f>
        <v>*</v>
      </c>
      <c r="Z30" s="90" t="str">
        <f>[65]Outubro!$I$29</f>
        <v>*</v>
      </c>
      <c r="AA30" s="90" t="str">
        <f>[65]Outubro!$I$30</f>
        <v>*</v>
      </c>
      <c r="AB30" s="90" t="str">
        <f>[65]Outubro!$I$31</f>
        <v>*</v>
      </c>
      <c r="AC30" s="90" t="str">
        <f>[65]Outubro!$I$32</f>
        <v>*</v>
      </c>
      <c r="AD30" s="90" t="str">
        <f>[65]Outubro!$I$33</f>
        <v>*</v>
      </c>
      <c r="AE30" s="90" t="str">
        <f>[65]Outubro!$I$34</f>
        <v>*</v>
      </c>
      <c r="AF30" s="90" t="str">
        <f>[65]Outubro!$I$35</f>
        <v>*</v>
      </c>
      <c r="AG30" s="87" t="str">
        <f>[65]Outubro!$I$36</f>
        <v>*</v>
      </c>
      <c r="AJ30" t="s">
        <v>35</v>
      </c>
    </row>
    <row r="31" spans="1:40" x14ac:dyDescent="0.2">
      <c r="A31" s="77" t="s">
        <v>151</v>
      </c>
      <c r="B31" s="90" t="str">
        <f>[66]Outubro!$I$5</f>
        <v>*</v>
      </c>
      <c r="C31" s="90" t="str">
        <f>[66]Outubro!$I$6</f>
        <v>*</v>
      </c>
      <c r="D31" s="90" t="str">
        <f>[66]Outubro!$I$7</f>
        <v>*</v>
      </c>
      <c r="E31" s="90" t="str">
        <f>[66]Outubro!$I$8</f>
        <v>*</v>
      </c>
      <c r="F31" s="90" t="str">
        <f>[66]Outubro!$I$9</f>
        <v>*</v>
      </c>
      <c r="G31" s="90" t="str">
        <f>[66]Outubro!$I$10</f>
        <v>*</v>
      </c>
      <c r="H31" s="90" t="str">
        <f>[66]Outubro!$I$11</f>
        <v>*</v>
      </c>
      <c r="I31" s="90" t="str">
        <f>[66]Outubro!$I$12</f>
        <v>*</v>
      </c>
      <c r="J31" s="90" t="str">
        <f>[66]Outubro!$I$13</f>
        <v>*</v>
      </c>
      <c r="K31" s="90" t="str">
        <f>[66]Outubro!$I$14</f>
        <v>*</v>
      </c>
      <c r="L31" s="90" t="str">
        <f>[66]Outubro!$I$15</f>
        <v>*</v>
      </c>
      <c r="M31" s="90" t="str">
        <f>[66]Outubro!$I$16</f>
        <v>*</v>
      </c>
      <c r="N31" s="90" t="str">
        <f>[66]Outubro!$I$17</f>
        <v>*</v>
      </c>
      <c r="O31" s="90" t="str">
        <f>[66]Outubro!$I$18</f>
        <v>*</v>
      </c>
      <c r="P31" s="90" t="str">
        <f>[66]Outubro!$I$19</f>
        <v>*</v>
      </c>
      <c r="Q31" s="90" t="str">
        <f>[66]Outubro!$I$20</f>
        <v>*</v>
      </c>
      <c r="R31" s="90" t="str">
        <f>[66]Outubro!$I$21</f>
        <v>*</v>
      </c>
      <c r="S31" s="90" t="str">
        <f>[66]Outubro!$I$22</f>
        <v>*</v>
      </c>
      <c r="T31" s="90" t="str">
        <f>[66]Outubro!$I$23</f>
        <v>*</v>
      </c>
      <c r="U31" s="90" t="str">
        <f>[66]Outubro!$I$24</f>
        <v>*</v>
      </c>
      <c r="V31" s="90" t="str">
        <f>[66]Outubro!$I$25</f>
        <v>*</v>
      </c>
      <c r="W31" s="90" t="str">
        <f>[66]Outubro!$I$26</f>
        <v>*</v>
      </c>
      <c r="X31" s="90" t="str">
        <f>[66]Outubro!$I$27</f>
        <v>*</v>
      </c>
      <c r="Y31" s="90" t="str">
        <f>[66]Outubro!$I$28</f>
        <v>*</v>
      </c>
      <c r="Z31" s="90" t="str">
        <f>[66]Outubro!$I$29</f>
        <v>*</v>
      </c>
      <c r="AA31" s="90" t="str">
        <f>[66]Outubro!$I$30</f>
        <v>*</v>
      </c>
      <c r="AB31" s="90" t="str">
        <f>[66]Outubro!$I$31</f>
        <v>*</v>
      </c>
      <c r="AC31" s="90" t="str">
        <f>[66]Outubro!$I$32</f>
        <v>*</v>
      </c>
      <c r="AD31" s="90" t="str">
        <f>[66]Outubro!$I$33</f>
        <v>*</v>
      </c>
      <c r="AE31" s="90" t="str">
        <f>[66]Outubro!$I$34</f>
        <v>*</v>
      </c>
      <c r="AF31" s="90" t="str">
        <f>[66]Outubro!$I$35</f>
        <v>*</v>
      </c>
      <c r="AG31" s="95" t="str">
        <f>[66]Outubro!$I$36</f>
        <v>*</v>
      </c>
      <c r="AH31" s="12" t="s">
        <v>35</v>
      </c>
      <c r="AL31" t="s">
        <v>35</v>
      </c>
    </row>
    <row r="32" spans="1:40" x14ac:dyDescent="0.2">
      <c r="A32" s="77" t="s">
        <v>11</v>
      </c>
      <c r="B32" s="93" t="str">
        <f>[67]Outubro!$I$5</f>
        <v>*</v>
      </c>
      <c r="C32" s="93" t="str">
        <f>[67]Outubro!$I$6</f>
        <v>*</v>
      </c>
      <c r="D32" s="93" t="str">
        <f>[67]Outubro!$I$7</f>
        <v>*</v>
      </c>
      <c r="E32" s="93" t="str">
        <f>[67]Outubro!$I$8</f>
        <v>*</v>
      </c>
      <c r="F32" s="93" t="str">
        <f>[67]Outubro!$I$9</f>
        <v>*</v>
      </c>
      <c r="G32" s="93" t="str">
        <f>[67]Outubro!$I$10</f>
        <v>*</v>
      </c>
      <c r="H32" s="93" t="str">
        <f>[67]Outubro!$I$11</f>
        <v>*</v>
      </c>
      <c r="I32" s="93" t="str">
        <f>[67]Outubro!$I$12</f>
        <v>*</v>
      </c>
      <c r="J32" s="93" t="str">
        <f>[67]Outubro!$I$13</f>
        <v>*</v>
      </c>
      <c r="K32" s="93" t="str">
        <f>[67]Outubro!$I$14</f>
        <v>*</v>
      </c>
      <c r="L32" s="93" t="str">
        <f>[67]Outubro!$I$15</f>
        <v>*</v>
      </c>
      <c r="M32" s="93" t="str">
        <f>[67]Outubro!$I$16</f>
        <v>*</v>
      </c>
      <c r="N32" s="93" t="str">
        <f>[67]Outubro!$I$17</f>
        <v>*</v>
      </c>
      <c r="O32" s="93" t="str">
        <f>[67]Outubro!$I$18</f>
        <v>*</v>
      </c>
      <c r="P32" s="93" t="str">
        <f>[67]Outubro!$I$19</f>
        <v>*</v>
      </c>
      <c r="Q32" s="93" t="str">
        <f>[67]Outubro!$I$20</f>
        <v>*</v>
      </c>
      <c r="R32" s="93" t="str">
        <f>[67]Outubro!$I$21</f>
        <v>*</v>
      </c>
      <c r="S32" s="93" t="str">
        <f>[67]Outubro!$I$22</f>
        <v>*</v>
      </c>
      <c r="T32" s="90" t="str">
        <f>[67]Outubro!$I$23</f>
        <v>*</v>
      </c>
      <c r="U32" s="90" t="str">
        <f>[67]Outubro!$I$24</f>
        <v>*</v>
      </c>
      <c r="V32" s="90" t="str">
        <f>[67]Outubro!$I$25</f>
        <v>*</v>
      </c>
      <c r="W32" s="90" t="str">
        <f>[67]Outubro!$I$26</f>
        <v>*</v>
      </c>
      <c r="X32" s="90" t="str">
        <f>[67]Outubro!$I$27</f>
        <v>*</v>
      </c>
      <c r="Y32" s="90" t="str">
        <f>[67]Outubro!$I$28</f>
        <v>*</v>
      </c>
      <c r="Z32" s="90" t="str">
        <f>[67]Outubro!$I$29</f>
        <v>*</v>
      </c>
      <c r="AA32" s="90" t="str">
        <f>[67]Outubro!$I$30</f>
        <v>*</v>
      </c>
      <c r="AB32" s="90" t="str">
        <f>[67]Outubro!$I$31</f>
        <v>*</v>
      </c>
      <c r="AC32" s="90" t="str">
        <f>[67]Outubro!$I$32</f>
        <v>*</v>
      </c>
      <c r="AD32" s="90" t="str">
        <f>[67]Outubro!$I$33</f>
        <v>*</v>
      </c>
      <c r="AE32" s="90" t="str">
        <f>[67]Outubro!$I$34</f>
        <v>*</v>
      </c>
      <c r="AF32" s="90" t="str">
        <f>[67]Outubro!$I$35</f>
        <v>*</v>
      </c>
      <c r="AG32" s="87" t="str">
        <f>[67]Outubro!$I$36</f>
        <v>*</v>
      </c>
      <c r="AJ32" t="s">
        <v>35</v>
      </c>
    </row>
    <row r="33" spans="1:39" s="5" customFormat="1" x14ac:dyDescent="0.2">
      <c r="A33" s="77" t="s">
        <v>12</v>
      </c>
      <c r="B33" s="93" t="str">
        <f>[68]Outubro!$I$5</f>
        <v>*</v>
      </c>
      <c r="C33" s="93" t="str">
        <f>[68]Outubro!$I$6</f>
        <v>*</v>
      </c>
      <c r="D33" s="93" t="str">
        <f>[68]Outubro!$I$7</f>
        <v>*</v>
      </c>
      <c r="E33" s="93" t="str">
        <f>[68]Outubro!$I$8</f>
        <v>*</v>
      </c>
      <c r="F33" s="93" t="str">
        <f>[68]Outubro!$I$9</f>
        <v>*</v>
      </c>
      <c r="G33" s="93" t="str">
        <f>[68]Outubro!$I$10</f>
        <v>*</v>
      </c>
      <c r="H33" s="93" t="str">
        <f>[68]Outubro!$I$11</f>
        <v>*</v>
      </c>
      <c r="I33" s="93" t="str">
        <f>[68]Outubro!$I$12</f>
        <v>*</v>
      </c>
      <c r="J33" s="93" t="str">
        <f>[68]Outubro!$I$13</f>
        <v>*</v>
      </c>
      <c r="K33" s="93" t="str">
        <f>[68]Outubro!$I$14</f>
        <v>*</v>
      </c>
      <c r="L33" s="93" t="str">
        <f>[68]Outubro!$I$15</f>
        <v>*</v>
      </c>
      <c r="M33" s="93" t="str">
        <f>[68]Outubro!$I$16</f>
        <v>*</v>
      </c>
      <c r="N33" s="93" t="str">
        <f>[68]Outubro!$I$17</f>
        <v>*</v>
      </c>
      <c r="O33" s="93" t="str">
        <f>[68]Outubro!$I$18</f>
        <v>*</v>
      </c>
      <c r="P33" s="93" t="str">
        <f>[68]Outubro!$I$19</f>
        <v>*</v>
      </c>
      <c r="Q33" s="93" t="str">
        <f>[68]Outubro!$I$20</f>
        <v>*</v>
      </c>
      <c r="R33" s="93" t="str">
        <f>[68]Outubro!$I$21</f>
        <v>*</v>
      </c>
      <c r="S33" s="93" t="str">
        <f>[68]Outubro!$I$22</f>
        <v>*</v>
      </c>
      <c r="T33" s="93" t="str">
        <f>[68]Outubro!$I$23</f>
        <v>*</v>
      </c>
      <c r="U33" s="93" t="str">
        <f>[68]Outubro!$I$24</f>
        <v>*</v>
      </c>
      <c r="V33" s="93" t="str">
        <f>[68]Outubro!$I$25</f>
        <v>*</v>
      </c>
      <c r="W33" s="93" t="str">
        <f>[68]Outubro!$I$26</f>
        <v>*</v>
      </c>
      <c r="X33" s="93" t="str">
        <f>[68]Outubro!$I$27</f>
        <v>*</v>
      </c>
      <c r="Y33" s="93" t="str">
        <f>[68]Outubro!$I$28</f>
        <v>*</v>
      </c>
      <c r="Z33" s="93" t="str">
        <f>[68]Outubro!$I$29</f>
        <v>*</v>
      </c>
      <c r="AA33" s="93" t="str">
        <f>[68]Outubro!$I$30</f>
        <v>*</v>
      </c>
      <c r="AB33" s="93" t="str">
        <f>[68]Outubro!$I$31</f>
        <v>*</v>
      </c>
      <c r="AC33" s="93" t="str">
        <f>[68]Outubro!$I$32</f>
        <v>*</v>
      </c>
      <c r="AD33" s="93" t="str">
        <f>[68]Outubro!$I$33</f>
        <v>*</v>
      </c>
      <c r="AE33" s="93" t="str">
        <f>[68]Outubro!$I$34</f>
        <v>*</v>
      </c>
      <c r="AF33" s="93" t="str">
        <f>[68]Outubro!$I$35</f>
        <v>*</v>
      </c>
      <c r="AG33" s="87" t="str">
        <f>[68]Outubro!$I$36</f>
        <v>*</v>
      </c>
      <c r="AK33" s="5" t="s">
        <v>35</v>
      </c>
      <c r="AM33" s="5" t="s">
        <v>35</v>
      </c>
    </row>
    <row r="34" spans="1:39" x14ac:dyDescent="0.2">
      <c r="A34" s="77" t="s">
        <v>13</v>
      </c>
      <c r="B34" s="90" t="str">
        <f>[69]Outubro!$I$5</f>
        <v>*</v>
      </c>
      <c r="C34" s="90" t="str">
        <f>[69]Outubro!$I$6</f>
        <v>*</v>
      </c>
      <c r="D34" s="90" t="str">
        <f>[69]Outubro!$I$7</f>
        <v>*</v>
      </c>
      <c r="E34" s="90" t="str">
        <f>[69]Outubro!$I$8</f>
        <v>*</v>
      </c>
      <c r="F34" s="90" t="str">
        <f>[69]Outubro!$I$9</f>
        <v>*</v>
      </c>
      <c r="G34" s="90" t="str">
        <f>[69]Outubro!$I$10</f>
        <v>*</v>
      </c>
      <c r="H34" s="90" t="str">
        <f>[69]Outubro!$I$11</f>
        <v>*</v>
      </c>
      <c r="I34" s="90" t="str">
        <f>[69]Outubro!$I$12</f>
        <v>*</v>
      </c>
      <c r="J34" s="90" t="str">
        <f>[69]Outubro!$I$13</f>
        <v>*</v>
      </c>
      <c r="K34" s="90" t="str">
        <f>[69]Outubro!$I$14</f>
        <v>*</v>
      </c>
      <c r="L34" s="90" t="str">
        <f>[69]Outubro!$I$15</f>
        <v>*</v>
      </c>
      <c r="M34" s="90" t="str">
        <f>[69]Outubro!$I$16</f>
        <v>*</v>
      </c>
      <c r="N34" s="90" t="str">
        <f>[69]Outubro!$I$17</f>
        <v>*</v>
      </c>
      <c r="O34" s="90" t="str">
        <f>[69]Outubro!$I$18</f>
        <v>*</v>
      </c>
      <c r="P34" s="90" t="str">
        <f>[69]Outubro!$I$19</f>
        <v>*</v>
      </c>
      <c r="Q34" s="90" t="str">
        <f>[69]Outubro!$I$20</f>
        <v>*</v>
      </c>
      <c r="R34" s="90" t="str">
        <f>[69]Outubro!$I$21</f>
        <v>*</v>
      </c>
      <c r="S34" s="90" t="str">
        <f>[69]Outubro!$I$22</f>
        <v>*</v>
      </c>
      <c r="T34" s="90" t="str">
        <f>[69]Outubro!$I$23</f>
        <v>*</v>
      </c>
      <c r="U34" s="90" t="str">
        <f>[69]Outubro!$I$24</f>
        <v>*</v>
      </c>
      <c r="V34" s="90" t="str">
        <f>[69]Outubro!$I$25</f>
        <v>*</v>
      </c>
      <c r="W34" s="90" t="str">
        <f>[69]Outubro!$I$26</f>
        <v>*</v>
      </c>
      <c r="X34" s="90" t="str">
        <f>[69]Outubro!$I$27</f>
        <v>*</v>
      </c>
      <c r="Y34" s="90" t="str">
        <f>[69]Outubro!$I$28</f>
        <v>*</v>
      </c>
      <c r="Z34" s="90" t="str">
        <f>[69]Outubro!$I$29</f>
        <v>*</v>
      </c>
      <c r="AA34" s="90" t="str">
        <f>[69]Outubro!$I$30</f>
        <v>*</v>
      </c>
      <c r="AB34" s="90" t="str">
        <f>[69]Outubro!$I$31</f>
        <v>*</v>
      </c>
      <c r="AC34" s="90" t="str">
        <f>[69]Outubro!$I$32</f>
        <v>*</v>
      </c>
      <c r="AD34" s="90" t="str">
        <f>[69]Outubro!$I$33</f>
        <v>*</v>
      </c>
      <c r="AE34" s="90" t="str">
        <f>[69]Outubro!$I$34</f>
        <v>*</v>
      </c>
      <c r="AF34" s="90" t="str">
        <f>[69]Outubro!$I$35</f>
        <v>*</v>
      </c>
      <c r="AG34" s="92" t="str">
        <f>[69]Outubro!$I$36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7" t="s">
        <v>152</v>
      </c>
      <c r="B35" s="93" t="str">
        <f>[70]Outubro!$I$5</f>
        <v>*</v>
      </c>
      <c r="C35" s="93" t="str">
        <f>[70]Outubro!$I$6</f>
        <v>*</v>
      </c>
      <c r="D35" s="93" t="str">
        <f>[70]Outubro!$I$7</f>
        <v>*</v>
      </c>
      <c r="E35" s="93" t="str">
        <f>[70]Outubro!$I$8</f>
        <v>*</v>
      </c>
      <c r="F35" s="93" t="str">
        <f>[70]Outubro!$I$9</f>
        <v>*</v>
      </c>
      <c r="G35" s="93" t="str">
        <f>[70]Outubro!$I$10</f>
        <v>*</v>
      </c>
      <c r="H35" s="93" t="str">
        <f>[70]Outubro!$I$11</f>
        <v>*</v>
      </c>
      <c r="I35" s="93" t="str">
        <f>[70]Outubro!$I$12</f>
        <v>*</v>
      </c>
      <c r="J35" s="93" t="str">
        <f>[70]Outubro!$I$13</f>
        <v>*</v>
      </c>
      <c r="K35" s="93" t="str">
        <f>[70]Outubro!$I$14</f>
        <v>*</v>
      </c>
      <c r="L35" s="93" t="str">
        <f>[70]Outubro!$I$15</f>
        <v>*</v>
      </c>
      <c r="M35" s="93" t="str">
        <f>[70]Outubro!$I$16</f>
        <v>*</v>
      </c>
      <c r="N35" s="93" t="str">
        <f>[70]Outubro!$I$17</f>
        <v>*</v>
      </c>
      <c r="O35" s="93" t="str">
        <f>[70]Outubro!$I$18</f>
        <v>*</v>
      </c>
      <c r="P35" s="93" t="str">
        <f>[70]Outubro!$I$19</f>
        <v>*</v>
      </c>
      <c r="Q35" s="93" t="str">
        <f>[70]Outubro!$I$20</f>
        <v>*</v>
      </c>
      <c r="R35" s="93" t="str">
        <f>[70]Outubro!$I$21</f>
        <v>*</v>
      </c>
      <c r="S35" s="93" t="str">
        <f>[70]Outubro!$I$22</f>
        <v>*</v>
      </c>
      <c r="T35" s="90" t="str">
        <f>[70]Outubro!$I$23</f>
        <v>*</v>
      </c>
      <c r="U35" s="90" t="str">
        <f>[70]Outubro!$I$24</f>
        <v>*</v>
      </c>
      <c r="V35" s="90" t="str">
        <f>[70]Outubro!$I$25</f>
        <v>*</v>
      </c>
      <c r="W35" s="90" t="str">
        <f>[70]Outubro!$I$26</f>
        <v>*</v>
      </c>
      <c r="X35" s="90" t="str">
        <f>[70]Outubro!$I$27</f>
        <v>*</v>
      </c>
      <c r="Y35" s="90" t="str">
        <f>[70]Outubro!$I$28</f>
        <v>*</v>
      </c>
      <c r="Z35" s="90" t="str">
        <f>[70]Outubro!$I$29</f>
        <v>*</v>
      </c>
      <c r="AA35" s="90" t="str">
        <f>[70]Outubro!$I$30</f>
        <v>*</v>
      </c>
      <c r="AB35" s="90" t="str">
        <f>[70]Outubro!$I$31</f>
        <v>*</v>
      </c>
      <c r="AC35" s="90" t="str">
        <f>[70]Outubro!$I$32</f>
        <v>*</v>
      </c>
      <c r="AD35" s="90" t="str">
        <f>[70]Outubro!$I$33</f>
        <v>*</v>
      </c>
      <c r="AE35" s="90" t="str">
        <f>[70]Outubro!$I$34</f>
        <v>*</v>
      </c>
      <c r="AF35" s="90" t="str">
        <f>[70]Outubro!$I$35</f>
        <v>*</v>
      </c>
      <c r="AG35" s="95" t="str">
        <f>[70]Outubro!$I$36</f>
        <v>*</v>
      </c>
      <c r="AK35" t="s">
        <v>35</v>
      </c>
    </row>
    <row r="36" spans="1:39" x14ac:dyDescent="0.2">
      <c r="A36" s="77" t="s">
        <v>123</v>
      </c>
      <c r="B36" s="93" t="str">
        <f>[71]Outubro!$I$5</f>
        <v>*</v>
      </c>
      <c r="C36" s="93" t="str">
        <f>[71]Outubro!$I$6</f>
        <v>*</v>
      </c>
      <c r="D36" s="93" t="str">
        <f>[71]Outubro!$I$7</f>
        <v>*</v>
      </c>
      <c r="E36" s="93" t="str">
        <f>[71]Outubro!$I$8</f>
        <v>*</v>
      </c>
      <c r="F36" s="93" t="str">
        <f>[71]Outubro!$I$9</f>
        <v>*</v>
      </c>
      <c r="G36" s="93" t="str">
        <f>[71]Outubro!$I$10</f>
        <v>*</v>
      </c>
      <c r="H36" s="93" t="str">
        <f>[71]Outubro!$I$11</f>
        <v>*</v>
      </c>
      <c r="I36" s="93" t="str">
        <f>[71]Outubro!$I$12</f>
        <v>*</v>
      </c>
      <c r="J36" s="93" t="str">
        <f>[71]Outubro!$I$13</f>
        <v>*</v>
      </c>
      <c r="K36" s="93" t="str">
        <f>[71]Outubro!$I$14</f>
        <v>*</v>
      </c>
      <c r="L36" s="93" t="str">
        <f>[71]Outubro!$I$15</f>
        <v>*</v>
      </c>
      <c r="M36" s="93" t="str">
        <f>[71]Outubro!$I$16</f>
        <v>*</v>
      </c>
      <c r="N36" s="93" t="str">
        <f>[71]Outubro!$I$17</f>
        <v>*</v>
      </c>
      <c r="O36" s="93" t="str">
        <f>[71]Outubro!$I$18</f>
        <v>*</v>
      </c>
      <c r="P36" s="93" t="str">
        <f>[71]Outubro!$I$19</f>
        <v>*</v>
      </c>
      <c r="Q36" s="90" t="str">
        <f>[71]Outubro!$I$20</f>
        <v>*</v>
      </c>
      <c r="R36" s="90" t="str">
        <f>[71]Outubro!$I$21</f>
        <v>*</v>
      </c>
      <c r="S36" s="90" t="str">
        <f>[71]Outubro!$I$22</f>
        <v>*</v>
      </c>
      <c r="T36" s="90" t="str">
        <f>[71]Outubro!$I$23</f>
        <v>*</v>
      </c>
      <c r="U36" s="90" t="str">
        <f>[71]Outubro!$I$24</f>
        <v>*</v>
      </c>
      <c r="V36" s="90" t="str">
        <f>[71]Outubro!$I$25</f>
        <v>*</v>
      </c>
      <c r="W36" s="90" t="str">
        <f>[71]Outubro!$I$26</f>
        <v>*</v>
      </c>
      <c r="X36" s="90" t="str">
        <f>[71]Outubro!$I$27</f>
        <v>*</v>
      </c>
      <c r="Y36" s="90" t="str">
        <f>[71]Outubro!$I$28</f>
        <v>*</v>
      </c>
      <c r="Z36" s="90" t="str">
        <f>[71]Outubro!$I$29</f>
        <v>*</v>
      </c>
      <c r="AA36" s="90" t="str">
        <f>[71]Outubro!$I$30</f>
        <v>*</v>
      </c>
      <c r="AB36" s="90" t="str">
        <f>[71]Outubro!$I$31</f>
        <v>*</v>
      </c>
      <c r="AC36" s="90" t="str">
        <f>[71]Outubro!$I$32</f>
        <v>*</v>
      </c>
      <c r="AD36" s="90" t="str">
        <f>[71]Outubro!$I$33</f>
        <v>*</v>
      </c>
      <c r="AE36" s="90" t="str">
        <f>[71]Outubro!$I$34</f>
        <v>*</v>
      </c>
      <c r="AF36" s="90" t="str">
        <f>[71]Outubro!$I$35</f>
        <v>*</v>
      </c>
      <c r="AG36" s="95" t="str">
        <f>[71]Outubro!$I$36</f>
        <v>*</v>
      </c>
      <c r="AJ36" t="s">
        <v>35</v>
      </c>
      <c r="AK36" t="s">
        <v>35</v>
      </c>
    </row>
    <row r="37" spans="1:39" x14ac:dyDescent="0.2">
      <c r="A37" s="77" t="s">
        <v>14</v>
      </c>
      <c r="B37" s="93" t="str">
        <f>[72]Outubro!$I$5</f>
        <v>*</v>
      </c>
      <c r="C37" s="93" t="str">
        <f>[72]Outubro!$I$6</f>
        <v>*</v>
      </c>
      <c r="D37" s="93" t="str">
        <f>[72]Outubro!$I$7</f>
        <v>*</v>
      </c>
      <c r="E37" s="93" t="str">
        <f>[72]Outubro!$I$8</f>
        <v>*</v>
      </c>
      <c r="F37" s="93" t="str">
        <f>[72]Outubro!$I$9</f>
        <v>*</v>
      </c>
      <c r="G37" s="93" t="str">
        <f>[72]Outubro!$I$10</f>
        <v>*</v>
      </c>
      <c r="H37" s="93" t="str">
        <f>[72]Outubro!$I$11</f>
        <v>*</v>
      </c>
      <c r="I37" s="93" t="str">
        <f>[72]Outubro!$I$12</f>
        <v>*</v>
      </c>
      <c r="J37" s="93" t="str">
        <f>[72]Outubro!$I$13</f>
        <v>*</v>
      </c>
      <c r="K37" s="93" t="str">
        <f>[72]Outubro!$I$14</f>
        <v>*</v>
      </c>
      <c r="L37" s="93" t="str">
        <f>[72]Outubro!$I$15</f>
        <v>*</v>
      </c>
      <c r="M37" s="93" t="str">
        <f>[72]Outubro!$I$16</f>
        <v>*</v>
      </c>
      <c r="N37" s="93" t="str">
        <f>[72]Outubro!$I$17</f>
        <v>*</v>
      </c>
      <c r="O37" s="93" t="str">
        <f>[72]Outubro!$I$18</f>
        <v>*</v>
      </c>
      <c r="P37" s="93" t="str">
        <f>[72]Outubro!$I$19</f>
        <v>*</v>
      </c>
      <c r="Q37" s="93" t="str">
        <f>[72]Outubro!$I$20</f>
        <v>*</v>
      </c>
      <c r="R37" s="93" t="str">
        <f>[72]Outubro!$I$21</f>
        <v>*</v>
      </c>
      <c r="S37" s="93" t="str">
        <f>[72]Outubro!$I$22</f>
        <v>*</v>
      </c>
      <c r="T37" s="93" t="str">
        <f>[72]Outubro!$I$23</f>
        <v>*</v>
      </c>
      <c r="U37" s="93" t="str">
        <f>[72]Outubro!$I$24</f>
        <v>*</v>
      </c>
      <c r="V37" s="93" t="str">
        <f>[72]Outubro!$I$25</f>
        <v>*</v>
      </c>
      <c r="W37" s="93" t="str">
        <f>[72]Outubro!$I$26</f>
        <v>*</v>
      </c>
      <c r="X37" s="93" t="str">
        <f>[72]Outubro!$I$27</f>
        <v>*</v>
      </c>
      <c r="Y37" s="93" t="str">
        <f>[72]Outubro!$I$28</f>
        <v>*</v>
      </c>
      <c r="Z37" s="93" t="str">
        <f>[72]Outubro!$I$29</f>
        <v>*</v>
      </c>
      <c r="AA37" s="93" t="str">
        <f>[72]Outubro!$I$30</f>
        <v>*</v>
      </c>
      <c r="AB37" s="93" t="str">
        <f>[72]Outubro!$I$31</f>
        <v>*</v>
      </c>
      <c r="AC37" s="93" t="str">
        <f>[72]Outubro!$I$32</f>
        <v>*</v>
      </c>
      <c r="AD37" s="93" t="str">
        <f>[72]Outubro!$I$33</f>
        <v>*</v>
      </c>
      <c r="AE37" s="93" t="str">
        <f>[72]Outubro!$I$34</f>
        <v>*</v>
      </c>
      <c r="AF37" s="93" t="str">
        <f>[72]Outubro!$I$35</f>
        <v>*</v>
      </c>
      <c r="AG37" s="87" t="str">
        <f>[72]Outubro!$I$36</f>
        <v>*</v>
      </c>
      <c r="AK37" t="s">
        <v>35</v>
      </c>
    </row>
    <row r="38" spans="1:39" x14ac:dyDescent="0.2">
      <c r="A38" s="77" t="s">
        <v>153</v>
      </c>
      <c r="B38" s="11" t="str">
        <f>[73]Outubro!$I$5</f>
        <v>*</v>
      </c>
      <c r="C38" s="11" t="str">
        <f>[73]Outubro!$I$6</f>
        <v>*</v>
      </c>
      <c r="D38" s="11" t="str">
        <f>[73]Outubro!$I$7</f>
        <v>*</v>
      </c>
      <c r="E38" s="11" t="str">
        <f>[73]Outubro!$I$8</f>
        <v>*</v>
      </c>
      <c r="F38" s="11" t="str">
        <f>[73]Outubro!$I$9</f>
        <v>*</v>
      </c>
      <c r="G38" s="11" t="str">
        <f>[73]Outubro!$I$10</f>
        <v>*</v>
      </c>
      <c r="H38" s="11" t="str">
        <f>[73]Outubro!$I$11</f>
        <v>*</v>
      </c>
      <c r="I38" s="11" t="str">
        <f>[73]Outubro!$I$12</f>
        <v>*</v>
      </c>
      <c r="J38" s="11" t="str">
        <f>[73]Outubro!$I$13</f>
        <v>*</v>
      </c>
      <c r="K38" s="11" t="str">
        <f>[73]Outubro!$I$14</f>
        <v>*</v>
      </c>
      <c r="L38" s="11" t="str">
        <f>[73]Outubro!$I$15</f>
        <v>*</v>
      </c>
      <c r="M38" s="11" t="str">
        <f>[73]Outubro!$I$16</f>
        <v>*</v>
      </c>
      <c r="N38" s="11" t="str">
        <f>[73]Outubro!$I$17</f>
        <v>*</v>
      </c>
      <c r="O38" s="11" t="str">
        <f>[73]Outubro!$I$18</f>
        <v>*</v>
      </c>
      <c r="P38" s="11" t="str">
        <f>[73]Outubro!$I$19</f>
        <v>*</v>
      </c>
      <c r="Q38" s="90" t="str">
        <f>[73]Outubro!$I$20</f>
        <v>*</v>
      </c>
      <c r="R38" s="90" t="str">
        <f>[73]Outubro!$I$21</f>
        <v>*</v>
      </c>
      <c r="S38" s="90" t="str">
        <f>[73]Outubro!$I$22</f>
        <v>*</v>
      </c>
      <c r="T38" s="90" t="str">
        <f>[73]Outubro!$I$23</f>
        <v>*</v>
      </c>
      <c r="U38" s="90" t="str">
        <f>[73]Outubro!$I$24</f>
        <v>*</v>
      </c>
      <c r="V38" s="90" t="str">
        <f>[73]Outubro!$I$25</f>
        <v>*</v>
      </c>
      <c r="W38" s="90" t="str">
        <f>[73]Outubro!$I$26</f>
        <v>*</v>
      </c>
      <c r="X38" s="90" t="str">
        <f>[73]Outubro!$I$27</f>
        <v>*</v>
      </c>
      <c r="Y38" s="90" t="str">
        <f>[73]Outubro!$I$28</f>
        <v>*</v>
      </c>
      <c r="Z38" s="90" t="str">
        <f>[73]Outubro!$I$29</f>
        <v>*</v>
      </c>
      <c r="AA38" s="90" t="str">
        <f>[73]Outubro!$I$30</f>
        <v>*</v>
      </c>
      <c r="AB38" s="90" t="str">
        <f>[73]Outubro!$I$31</f>
        <v>*</v>
      </c>
      <c r="AC38" s="90" t="str">
        <f>[73]Outubro!$I$32</f>
        <v>*</v>
      </c>
      <c r="AD38" s="90" t="str">
        <f>[73]Outubro!$I$33</f>
        <v>*</v>
      </c>
      <c r="AE38" s="90" t="str">
        <f>[73]Outubro!$I$34</f>
        <v>*</v>
      </c>
      <c r="AF38" s="90" t="str">
        <f>[73]Outubro!$I$35</f>
        <v>*</v>
      </c>
      <c r="AG38" s="95" t="str">
        <f>[73]Outubro!$I$36</f>
        <v>*</v>
      </c>
      <c r="AJ38" t="s">
        <v>35</v>
      </c>
      <c r="AK38" t="s">
        <v>35</v>
      </c>
    </row>
    <row r="39" spans="1:39" x14ac:dyDescent="0.2">
      <c r="A39" s="77" t="s">
        <v>15</v>
      </c>
      <c r="B39" s="93" t="str">
        <f>[74]Outubro!$I$5</f>
        <v>*</v>
      </c>
      <c r="C39" s="93" t="str">
        <f>[74]Outubro!$I$6</f>
        <v>*</v>
      </c>
      <c r="D39" s="93" t="str">
        <f>[74]Outubro!$I$7</f>
        <v>*</v>
      </c>
      <c r="E39" s="93" t="str">
        <f>[74]Outubro!$I$8</f>
        <v>*</v>
      </c>
      <c r="F39" s="93" t="str">
        <f>[74]Outubro!$I$9</f>
        <v>*</v>
      </c>
      <c r="G39" s="93" t="str">
        <f>[74]Outubro!$I$10</f>
        <v>*</v>
      </c>
      <c r="H39" s="93" t="str">
        <f>[74]Outubro!$I$11</f>
        <v>*</v>
      </c>
      <c r="I39" s="93" t="str">
        <f>[74]Outubro!$I$12</f>
        <v>*</v>
      </c>
      <c r="J39" s="93" t="str">
        <f>[74]Outubro!$I$13</f>
        <v>*</v>
      </c>
      <c r="K39" s="93" t="str">
        <f>[74]Outubro!$I$14</f>
        <v>*</v>
      </c>
      <c r="L39" s="93" t="str">
        <f>[74]Outubro!$I$15</f>
        <v>*</v>
      </c>
      <c r="M39" s="93" t="str">
        <f>[74]Outubro!$I$16</f>
        <v>*</v>
      </c>
      <c r="N39" s="93" t="str">
        <f>[74]Outubro!$I$17</f>
        <v>*</v>
      </c>
      <c r="O39" s="93" t="str">
        <f>[74]Outubro!$I$18</f>
        <v>*</v>
      </c>
      <c r="P39" s="93" t="str">
        <f>[74]Outubro!$I$19</f>
        <v>*</v>
      </c>
      <c r="Q39" s="93" t="str">
        <f>[74]Outubro!$I$20</f>
        <v>*</v>
      </c>
      <c r="R39" s="93" t="str">
        <f>[74]Outubro!$I$21</f>
        <v>*</v>
      </c>
      <c r="S39" s="93" t="str">
        <f>[74]Outubro!$I$22</f>
        <v>*</v>
      </c>
      <c r="T39" s="93" t="str">
        <f>[74]Outubro!$I$23</f>
        <v>*</v>
      </c>
      <c r="U39" s="93" t="str">
        <f>[74]Outubro!$I$24</f>
        <v>*</v>
      </c>
      <c r="V39" s="93" t="str">
        <f>[74]Outubro!$I$25</f>
        <v>*</v>
      </c>
      <c r="W39" s="93" t="str">
        <f>[74]Outubro!$I$26</f>
        <v>*</v>
      </c>
      <c r="X39" s="93" t="str">
        <f>[74]Outubro!$I$27</f>
        <v>*</v>
      </c>
      <c r="Y39" s="93" t="str">
        <f>[74]Outubro!$I$28</f>
        <v>*</v>
      </c>
      <c r="Z39" s="93" t="str">
        <f>[74]Outubro!$I$29</f>
        <v>*</v>
      </c>
      <c r="AA39" s="93" t="str">
        <f>[74]Outubro!$I$30</f>
        <v>*</v>
      </c>
      <c r="AB39" s="93" t="str">
        <f>[74]Outubro!$I$31</f>
        <v>*</v>
      </c>
      <c r="AC39" s="93" t="str">
        <f>[74]Outubro!$I$32</f>
        <v>*</v>
      </c>
      <c r="AD39" s="93" t="str">
        <f>[74]Outubro!$I$33</f>
        <v>*</v>
      </c>
      <c r="AE39" s="93" t="str">
        <f>[74]Outubro!$I$34</f>
        <v>*</v>
      </c>
      <c r="AF39" s="93" t="str">
        <f>[74]Outubro!$I$35</f>
        <v>*</v>
      </c>
      <c r="AG39" s="87" t="str">
        <f>[74]Outubro!$I$36</f>
        <v>*</v>
      </c>
      <c r="AH39" s="12" t="s">
        <v>35</v>
      </c>
      <c r="AK39" t="s">
        <v>35</v>
      </c>
    </row>
    <row r="40" spans="1:39" x14ac:dyDescent="0.2">
      <c r="A40" s="77" t="s">
        <v>16</v>
      </c>
      <c r="B40" s="94" t="str">
        <f>[75]Outubro!$I$5</f>
        <v>*</v>
      </c>
      <c r="C40" s="94" t="str">
        <f>[75]Outubro!$I$6</f>
        <v>*</v>
      </c>
      <c r="D40" s="94" t="str">
        <f>[75]Outubro!$I$7</f>
        <v>*</v>
      </c>
      <c r="E40" s="94" t="str">
        <f>[75]Outubro!$I$8</f>
        <v>*</v>
      </c>
      <c r="F40" s="94" t="str">
        <f>[75]Outubro!$I$9</f>
        <v>*</v>
      </c>
      <c r="G40" s="94" t="str">
        <f>[75]Outubro!$I$10</f>
        <v>*</v>
      </c>
      <c r="H40" s="94" t="str">
        <f>[75]Outubro!$I$11</f>
        <v>*</v>
      </c>
      <c r="I40" s="94" t="str">
        <f>[75]Outubro!$I$12</f>
        <v>*</v>
      </c>
      <c r="J40" s="94" t="str">
        <f>[75]Outubro!$I$13</f>
        <v>*</v>
      </c>
      <c r="K40" s="94" t="str">
        <f>[75]Outubro!$I$14</f>
        <v>*</v>
      </c>
      <c r="L40" s="94" t="str">
        <f>[75]Outubro!$I$15</f>
        <v>*</v>
      </c>
      <c r="M40" s="94" t="str">
        <f>[75]Outubro!$I$16</f>
        <v>*</v>
      </c>
      <c r="N40" s="94" t="str">
        <f>[75]Outubro!$I$17</f>
        <v>*</v>
      </c>
      <c r="O40" s="94" t="str">
        <f>[75]Outubro!$I$18</f>
        <v>*</v>
      </c>
      <c r="P40" s="94" t="str">
        <f>[75]Outubro!$I$19</f>
        <v>*</v>
      </c>
      <c r="Q40" s="94" t="str">
        <f>[75]Outubro!$I$20</f>
        <v>*</v>
      </c>
      <c r="R40" s="94" t="str">
        <f>[75]Outubro!$I$21</f>
        <v>*</v>
      </c>
      <c r="S40" s="94" t="str">
        <f>[75]Outubro!$I$22</f>
        <v>*</v>
      </c>
      <c r="T40" s="94" t="str">
        <f>[75]Outubro!$I$23</f>
        <v>*</v>
      </c>
      <c r="U40" s="94" t="str">
        <f>[75]Outubro!$I$24</f>
        <v>*</v>
      </c>
      <c r="V40" s="94" t="str">
        <f>[75]Outubro!$I$25</f>
        <v>*</v>
      </c>
      <c r="W40" s="94" t="str">
        <f>[75]Outubro!$I$26</f>
        <v>*</v>
      </c>
      <c r="X40" s="94" t="str">
        <f>[75]Outubro!$I$27</f>
        <v>*</v>
      </c>
      <c r="Y40" s="94" t="str">
        <f>[75]Outubro!$I$28</f>
        <v>*</v>
      </c>
      <c r="Z40" s="94" t="str">
        <f>[75]Outubro!$I$29</f>
        <v>*</v>
      </c>
      <c r="AA40" s="94" t="str">
        <f>[75]Outubro!$I$30</f>
        <v>*</v>
      </c>
      <c r="AB40" s="94" t="str">
        <f>[75]Outubro!$I$31</f>
        <v>*</v>
      </c>
      <c r="AC40" s="94" t="str">
        <f>[75]Outubro!$I$32</f>
        <v>*</v>
      </c>
      <c r="AD40" s="94" t="str">
        <f>[75]Outubro!$I$33</f>
        <v>*</v>
      </c>
      <c r="AE40" s="94" t="b">
        <f>[75]Outubro!$I$34</f>
        <v>0</v>
      </c>
      <c r="AF40" s="94" t="b">
        <f>[75]Outubro!$I$35</f>
        <v>0</v>
      </c>
      <c r="AG40" s="87" t="str">
        <f>[75]Outubro!$I$36</f>
        <v>*</v>
      </c>
      <c r="AI40" t="s">
        <v>35</v>
      </c>
      <c r="AJ40" t="s">
        <v>35</v>
      </c>
    </row>
    <row r="41" spans="1:39" x14ac:dyDescent="0.2">
      <c r="A41" s="77" t="s">
        <v>154</v>
      </c>
      <c r="B41" s="93" t="str">
        <f>[76]Outubro!$I$5</f>
        <v>*</v>
      </c>
      <c r="C41" s="93" t="str">
        <f>[76]Outubro!$I$6</f>
        <v>*</v>
      </c>
      <c r="D41" s="93" t="str">
        <f>[76]Outubro!$I$7</f>
        <v>*</v>
      </c>
      <c r="E41" s="93" t="str">
        <f>[76]Outubro!$I$8</f>
        <v>*</v>
      </c>
      <c r="F41" s="93" t="str">
        <f>[76]Outubro!$I$9</f>
        <v>*</v>
      </c>
      <c r="G41" s="93" t="str">
        <f>[76]Outubro!$I$10</f>
        <v>*</v>
      </c>
      <c r="H41" s="93" t="str">
        <f>[76]Outubro!$I$11</f>
        <v>*</v>
      </c>
      <c r="I41" s="93" t="str">
        <f>[76]Outubro!$I$12</f>
        <v>*</v>
      </c>
      <c r="J41" s="93" t="str">
        <f>[76]Outubro!$I$13</f>
        <v>*</v>
      </c>
      <c r="K41" s="93" t="str">
        <f>[76]Outubro!$I$14</f>
        <v>*</v>
      </c>
      <c r="L41" s="93" t="str">
        <f>[76]Outubro!$I$15</f>
        <v>*</v>
      </c>
      <c r="M41" s="93" t="str">
        <f>[76]Outubro!$I$16</f>
        <v>*</v>
      </c>
      <c r="N41" s="93" t="str">
        <f>[76]Outubro!$I$17</f>
        <v>*</v>
      </c>
      <c r="O41" s="93" t="str">
        <f>[76]Outubro!$I$18</f>
        <v>*</v>
      </c>
      <c r="P41" s="93" t="str">
        <f>[76]Outubro!$I$19</f>
        <v>*</v>
      </c>
      <c r="Q41" s="93" t="str">
        <f>[76]Outubro!$I$20</f>
        <v>*</v>
      </c>
      <c r="R41" s="93" t="str">
        <f>[76]Outubro!$I$21</f>
        <v>*</v>
      </c>
      <c r="S41" s="93" t="str">
        <f>[76]Outubro!$I$22</f>
        <v>*</v>
      </c>
      <c r="T41" s="90" t="str">
        <f>[76]Outubro!$I$23</f>
        <v>*</v>
      </c>
      <c r="U41" s="90" t="str">
        <f>[76]Outubro!$I$24</f>
        <v>*</v>
      </c>
      <c r="V41" s="90" t="str">
        <f>[76]Outubro!$I$25</f>
        <v>*</v>
      </c>
      <c r="W41" s="90" t="str">
        <f>[76]Outubro!$I$26</f>
        <v>*</v>
      </c>
      <c r="X41" s="90" t="str">
        <f>[76]Outubro!$I$27</f>
        <v>*</v>
      </c>
      <c r="Y41" s="90" t="str">
        <f>[76]Outubro!$I$28</f>
        <v>*</v>
      </c>
      <c r="Z41" s="90" t="str">
        <f>[76]Outubro!$I$29</f>
        <v>*</v>
      </c>
      <c r="AA41" s="90" t="str">
        <f>[76]Outubro!$I$30</f>
        <v>*</v>
      </c>
      <c r="AB41" s="90" t="str">
        <f>[76]Outubro!$I$31</f>
        <v>*</v>
      </c>
      <c r="AC41" s="90" t="str">
        <f>[76]Outubro!$I$32</f>
        <v>*</v>
      </c>
      <c r="AD41" s="90" t="str">
        <f>[76]Outubro!$I$33</f>
        <v>*</v>
      </c>
      <c r="AE41" s="90" t="str">
        <f>[76]Outubro!$I$34</f>
        <v>*</v>
      </c>
      <c r="AF41" s="90" t="str">
        <f>[76]Outubro!$I$35</f>
        <v>*</v>
      </c>
      <c r="AG41" s="95" t="str">
        <f>[76]Outubro!$I$36</f>
        <v>*</v>
      </c>
      <c r="AJ41" t="s">
        <v>35</v>
      </c>
    </row>
    <row r="42" spans="1:39" x14ac:dyDescent="0.2">
      <c r="A42" s="77" t="s">
        <v>17</v>
      </c>
      <c r="B42" s="93" t="str">
        <f>[77]Outubro!$I$5</f>
        <v>*</v>
      </c>
      <c r="C42" s="93" t="str">
        <f>[77]Outubro!$I$6</f>
        <v>*</v>
      </c>
      <c r="D42" s="93" t="str">
        <f>[77]Outubro!$I$7</f>
        <v>*</v>
      </c>
      <c r="E42" s="93" t="str">
        <f>[77]Outubro!$I$8</f>
        <v>*</v>
      </c>
      <c r="F42" s="93" t="str">
        <f>[77]Outubro!$I$9</f>
        <v>*</v>
      </c>
      <c r="G42" s="93" t="str">
        <f>[77]Outubro!$I$10</f>
        <v>*</v>
      </c>
      <c r="H42" s="93" t="str">
        <f>[77]Outubro!$I$11</f>
        <v>*</v>
      </c>
      <c r="I42" s="93" t="str">
        <f>[77]Outubro!$I$12</f>
        <v>*</v>
      </c>
      <c r="J42" s="93" t="str">
        <f>[77]Outubro!$I$13</f>
        <v>*</v>
      </c>
      <c r="K42" s="93" t="str">
        <f>[77]Outubro!$I$14</f>
        <v>*</v>
      </c>
      <c r="L42" s="93" t="str">
        <f>[77]Outubro!$I$15</f>
        <v>*</v>
      </c>
      <c r="M42" s="93" t="str">
        <f>[77]Outubro!$I$16</f>
        <v>*</v>
      </c>
      <c r="N42" s="93" t="str">
        <f>[77]Outubro!$I$17</f>
        <v>*</v>
      </c>
      <c r="O42" s="93" t="str">
        <f>[77]Outubro!$I$18</f>
        <v>*</v>
      </c>
      <c r="P42" s="93" t="str">
        <f>[77]Outubro!$I$19</f>
        <v>*</v>
      </c>
      <c r="Q42" s="93" t="str">
        <f>[77]Outubro!$I$20</f>
        <v>*</v>
      </c>
      <c r="R42" s="93" t="str">
        <f>[77]Outubro!$I$21</f>
        <v>*</v>
      </c>
      <c r="S42" s="93" t="str">
        <f>[77]Outubro!$I$22</f>
        <v>*</v>
      </c>
      <c r="T42" s="93" t="str">
        <f>[77]Outubro!$I$23</f>
        <v>*</v>
      </c>
      <c r="U42" s="93" t="str">
        <f>[77]Outubro!$I$24</f>
        <v>*</v>
      </c>
      <c r="V42" s="93" t="str">
        <f>[77]Outubro!$I$25</f>
        <v>*</v>
      </c>
      <c r="W42" s="93" t="str">
        <f>[77]Outubro!$I$26</f>
        <v>*</v>
      </c>
      <c r="X42" s="93" t="str">
        <f>[77]Outubro!$I$27</f>
        <v>*</v>
      </c>
      <c r="Y42" s="93" t="str">
        <f>[77]Outubro!$I$28</f>
        <v>*</v>
      </c>
      <c r="Z42" s="93" t="str">
        <f>[77]Outubro!$I$29</f>
        <v>*</v>
      </c>
      <c r="AA42" s="93" t="str">
        <f>[77]Outubro!$I$30</f>
        <v>*</v>
      </c>
      <c r="AB42" s="93" t="str">
        <f>[77]Outubro!$I$31</f>
        <v>*</v>
      </c>
      <c r="AC42" s="93" t="str">
        <f>[77]Outubro!$I$32</f>
        <v>*</v>
      </c>
      <c r="AD42" s="93" t="str">
        <f>[77]Outubro!$I$33</f>
        <v>*</v>
      </c>
      <c r="AE42" s="93" t="str">
        <f>[77]Outubro!$I$34</f>
        <v>*</v>
      </c>
      <c r="AF42" s="93" t="str">
        <f>[77]Outubro!$I$35</f>
        <v>*</v>
      </c>
      <c r="AG42" s="87" t="str">
        <f>[77]Outubro!$I$36</f>
        <v>*</v>
      </c>
    </row>
    <row r="43" spans="1:39" x14ac:dyDescent="0.2">
      <c r="A43" s="77" t="s">
        <v>136</v>
      </c>
      <c r="B43" s="11" t="str">
        <f>[78]Outubro!$I$5</f>
        <v>*</v>
      </c>
      <c r="C43" s="11" t="str">
        <f>[78]Outubro!$I$6</f>
        <v>*</v>
      </c>
      <c r="D43" s="11" t="str">
        <f>[78]Outubro!$I$7</f>
        <v>*</v>
      </c>
      <c r="E43" s="11" t="str">
        <f>[78]Outubro!$I$8</f>
        <v>*</v>
      </c>
      <c r="F43" s="11" t="str">
        <f>[78]Outubro!$I$9</f>
        <v>*</v>
      </c>
      <c r="G43" s="11" t="str">
        <f>[78]Outubro!$I$10</f>
        <v>*</v>
      </c>
      <c r="H43" s="11" t="str">
        <f>[78]Outubro!$I$11</f>
        <v>*</v>
      </c>
      <c r="I43" s="11" t="str">
        <f>[78]Outubro!$I$12</f>
        <v>*</v>
      </c>
      <c r="J43" s="11" t="str">
        <f>[78]Outubro!$I$13</f>
        <v>*</v>
      </c>
      <c r="K43" s="11" t="str">
        <f>[78]Outubro!$I$14</f>
        <v>*</v>
      </c>
      <c r="L43" s="11" t="str">
        <f>[78]Outubro!$I$15</f>
        <v>*</v>
      </c>
      <c r="M43" s="11" t="str">
        <f>[78]Outubro!$I$16</f>
        <v>*</v>
      </c>
      <c r="N43" s="11" t="str">
        <f>[78]Outubro!$I$17</f>
        <v>*</v>
      </c>
      <c r="O43" s="11" t="str">
        <f>[78]Outubro!$I$18</f>
        <v>*</v>
      </c>
      <c r="P43" s="11" t="str">
        <f>[78]Outubro!$I$19</f>
        <v>*</v>
      </c>
      <c r="Q43" s="11" t="str">
        <f>[78]Outubro!$I$20</f>
        <v>*</v>
      </c>
      <c r="R43" s="11" t="str">
        <f>[78]Outubro!$I$21</f>
        <v>*</v>
      </c>
      <c r="S43" s="11" t="str">
        <f>[78]Outubro!$I$22</f>
        <v>*</v>
      </c>
      <c r="T43" s="90" t="str">
        <f>[78]Outubro!$I$23</f>
        <v>*</v>
      </c>
      <c r="U43" s="90" t="str">
        <f>[78]Outubro!$I$24</f>
        <v>*</v>
      </c>
      <c r="V43" s="90" t="str">
        <f>[78]Outubro!$I$25</f>
        <v>*</v>
      </c>
      <c r="W43" s="90" t="str">
        <f>[78]Outubro!$I$26</f>
        <v>*</v>
      </c>
      <c r="X43" s="90" t="str">
        <f>[78]Outubro!$I$27</f>
        <v>*</v>
      </c>
      <c r="Y43" s="90" t="str">
        <f>[78]Outubro!$I$28</f>
        <v>*</v>
      </c>
      <c r="Z43" s="90" t="str">
        <f>[78]Outubro!$I$29</f>
        <v>*</v>
      </c>
      <c r="AA43" s="90" t="str">
        <f>[78]Outubro!$I$30</f>
        <v>*</v>
      </c>
      <c r="AB43" s="90" t="str">
        <f>[78]Outubro!$I$31</f>
        <v>*</v>
      </c>
      <c r="AC43" s="90" t="str">
        <f>[78]Outubro!$I$32</f>
        <v>*</v>
      </c>
      <c r="AD43" s="90" t="str">
        <f>[78]Outubro!$I$33</f>
        <v>*</v>
      </c>
      <c r="AE43" s="90" t="str">
        <f>[78]Outubro!$I$34</f>
        <v>*</v>
      </c>
      <c r="AF43" s="90" t="str">
        <f>[78]Outubro!$I$35</f>
        <v>*</v>
      </c>
      <c r="AG43" s="95" t="str">
        <f>[78]Outubro!$I$36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7" t="s">
        <v>18</v>
      </c>
      <c r="B44" s="93" t="str">
        <f>[79]Outubro!$I$5</f>
        <v>*</v>
      </c>
      <c r="C44" s="93" t="str">
        <f>[79]Outubro!$I$6</f>
        <v>*</v>
      </c>
      <c r="D44" s="93" t="str">
        <f>[79]Outubro!$I$7</f>
        <v>*</v>
      </c>
      <c r="E44" s="93" t="str">
        <f>[79]Outubro!$I$8</f>
        <v>*</v>
      </c>
      <c r="F44" s="93" t="str">
        <f>[79]Outubro!$I$9</f>
        <v>*</v>
      </c>
      <c r="G44" s="93" t="str">
        <f>[79]Outubro!$I$10</f>
        <v>*</v>
      </c>
      <c r="H44" s="93" t="str">
        <f>[79]Outubro!$I$11</f>
        <v>*</v>
      </c>
      <c r="I44" s="93" t="str">
        <f>[79]Outubro!$I$12</f>
        <v>*</v>
      </c>
      <c r="J44" s="93" t="str">
        <f>[79]Outubro!$I$13</f>
        <v>*</v>
      </c>
      <c r="K44" s="93" t="str">
        <f>[79]Outubro!$I$14</f>
        <v>*</v>
      </c>
      <c r="L44" s="93" t="str">
        <f>[79]Outubro!$I$15</f>
        <v>*</v>
      </c>
      <c r="M44" s="93" t="str">
        <f>[79]Outubro!$I$16</f>
        <v>*</v>
      </c>
      <c r="N44" s="93" t="str">
        <f>[79]Outubro!$I$17</f>
        <v>*</v>
      </c>
      <c r="O44" s="93" t="str">
        <f>[79]Outubro!$I$18</f>
        <v>*</v>
      </c>
      <c r="P44" s="93" t="str">
        <f>[79]Outubro!$I$19</f>
        <v>*</v>
      </c>
      <c r="Q44" s="93" t="str">
        <f>[79]Outubro!$I$20</f>
        <v>*</v>
      </c>
      <c r="R44" s="93" t="str">
        <f>[79]Outubro!$I$21</f>
        <v>*</v>
      </c>
      <c r="S44" s="93" t="str">
        <f>[79]Outubro!$I$22</f>
        <v>*</v>
      </c>
      <c r="T44" s="93" t="str">
        <f>[79]Outubro!$I$23</f>
        <v>*</v>
      </c>
      <c r="U44" s="93" t="str">
        <f>[79]Outubro!$I$24</f>
        <v>*</v>
      </c>
      <c r="V44" s="93" t="str">
        <f>[79]Outubro!$I$25</f>
        <v>*</v>
      </c>
      <c r="W44" s="93" t="str">
        <f>[79]Outubro!$I$26</f>
        <v>*</v>
      </c>
      <c r="X44" s="93" t="str">
        <f>[79]Outubro!$I$27</f>
        <v>*</v>
      </c>
      <c r="Y44" s="93" t="str">
        <f>[79]Outubro!$I$28</f>
        <v>*</v>
      </c>
      <c r="Z44" s="93" t="str">
        <f>[79]Outubro!$I$29</f>
        <v>*</v>
      </c>
      <c r="AA44" s="93" t="str">
        <f>[79]Outubro!$I$30</f>
        <v>*</v>
      </c>
      <c r="AB44" s="93" t="str">
        <f>[79]Outubro!$I$31</f>
        <v>*</v>
      </c>
      <c r="AC44" s="93" t="str">
        <f>[79]Outubro!$I$32</f>
        <v>*</v>
      </c>
      <c r="AD44" s="93" t="str">
        <f>[79]Outubro!$I$33</f>
        <v>*</v>
      </c>
      <c r="AE44" s="93" t="str">
        <f>[79]Outubro!$I$34</f>
        <v>*</v>
      </c>
      <c r="AF44" s="93" t="str">
        <f>[79]Outubro!$I$35</f>
        <v>*</v>
      </c>
      <c r="AG44" s="87" t="str">
        <f>[79]Outubro!$I$36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7" t="s">
        <v>141</v>
      </c>
      <c r="B45" s="93" t="s">
        <v>197</v>
      </c>
      <c r="C45" s="93" t="s">
        <v>197</v>
      </c>
      <c r="D45" s="93" t="s">
        <v>197</v>
      </c>
      <c r="E45" s="93" t="s">
        <v>197</v>
      </c>
      <c r="F45" s="93" t="s">
        <v>197</v>
      </c>
      <c r="G45" s="93" t="s">
        <v>197</v>
      </c>
      <c r="H45" s="93" t="s">
        <v>197</v>
      </c>
      <c r="I45" s="93" t="s">
        <v>197</v>
      </c>
      <c r="J45" s="93" t="s">
        <v>197</v>
      </c>
      <c r="K45" s="93" t="s">
        <v>197</v>
      </c>
      <c r="L45" s="93" t="s">
        <v>197</v>
      </c>
      <c r="M45" s="93" t="s">
        <v>197</v>
      </c>
      <c r="N45" s="93" t="s">
        <v>197</v>
      </c>
      <c r="O45" s="93" t="s">
        <v>197</v>
      </c>
      <c r="P45" s="93" t="s">
        <v>197</v>
      </c>
      <c r="Q45" s="93" t="s">
        <v>197</v>
      </c>
      <c r="R45" s="93" t="s">
        <v>197</v>
      </c>
      <c r="S45" s="93" t="s">
        <v>197</v>
      </c>
      <c r="T45" s="90" t="s">
        <v>197</v>
      </c>
      <c r="U45" s="90" t="s">
        <v>197</v>
      </c>
      <c r="V45" s="90" t="s">
        <v>197</v>
      </c>
      <c r="W45" s="90" t="s">
        <v>197</v>
      </c>
      <c r="X45" s="90" t="s">
        <v>197</v>
      </c>
      <c r="Y45" s="90" t="s">
        <v>197</v>
      </c>
      <c r="Z45" s="90" t="s">
        <v>197</v>
      </c>
      <c r="AA45" s="90" t="s">
        <v>197</v>
      </c>
      <c r="AB45" s="90" t="s">
        <v>197</v>
      </c>
      <c r="AC45" s="90" t="s">
        <v>197</v>
      </c>
      <c r="AD45" s="90" t="s">
        <v>197</v>
      </c>
      <c r="AE45" s="90" t="s">
        <v>197</v>
      </c>
      <c r="AF45" s="90" t="s">
        <v>197</v>
      </c>
      <c r="AG45" s="95" t="s">
        <v>197</v>
      </c>
      <c r="AI45" t="s">
        <v>35</v>
      </c>
      <c r="AJ45" t="s">
        <v>35</v>
      </c>
      <c r="AK45" t="s">
        <v>35</v>
      </c>
      <c r="AL45" t="s">
        <v>200</v>
      </c>
    </row>
    <row r="46" spans="1:39" x14ac:dyDescent="0.2">
      <c r="A46" s="77" t="s">
        <v>19</v>
      </c>
      <c r="B46" s="93" t="str">
        <f>[80]Outubro!$I$5</f>
        <v>*</v>
      </c>
      <c r="C46" s="93" t="str">
        <f>[80]Outubro!$I$6</f>
        <v>*</v>
      </c>
      <c r="D46" s="93" t="str">
        <f>[80]Outubro!$I$7</f>
        <v>*</v>
      </c>
      <c r="E46" s="93" t="str">
        <f>[80]Outubro!$I$8</f>
        <v>*</v>
      </c>
      <c r="F46" s="93" t="str">
        <f>[80]Outubro!$I$9</f>
        <v>*</v>
      </c>
      <c r="G46" s="93" t="str">
        <f>[80]Outubro!$I$10</f>
        <v>*</v>
      </c>
      <c r="H46" s="93" t="str">
        <f>[80]Outubro!$I$11</f>
        <v>*</v>
      </c>
      <c r="I46" s="93" t="str">
        <f>[80]Outubro!$I$12</f>
        <v>*</v>
      </c>
      <c r="J46" s="93" t="str">
        <f>[80]Outubro!$I$13</f>
        <v>*</v>
      </c>
      <c r="K46" s="93" t="str">
        <f>[80]Outubro!$I$14</f>
        <v>*</v>
      </c>
      <c r="L46" s="93" t="str">
        <f>[80]Outubro!$I$15</f>
        <v>*</v>
      </c>
      <c r="M46" s="93" t="str">
        <f>[80]Outubro!$I$16</f>
        <v>*</v>
      </c>
      <c r="N46" s="93" t="str">
        <f>[80]Outubro!$I$17</f>
        <v>*</v>
      </c>
      <c r="O46" s="93" t="str">
        <f>[80]Outubro!$I$18</f>
        <v>*</v>
      </c>
      <c r="P46" s="93" t="str">
        <f>[80]Outubro!$I$19</f>
        <v>*</v>
      </c>
      <c r="Q46" s="93" t="str">
        <f>[80]Outubro!$I$20</f>
        <v>*</v>
      </c>
      <c r="R46" s="93" t="str">
        <f>[80]Outubro!$I$21</f>
        <v>*</v>
      </c>
      <c r="S46" s="93" t="str">
        <f>[80]Outubro!$I$22</f>
        <v>*</v>
      </c>
      <c r="T46" s="93" t="str">
        <f>[80]Outubro!$I$23</f>
        <v>*</v>
      </c>
      <c r="U46" s="93" t="str">
        <f>[80]Outubro!$I$24</f>
        <v>*</v>
      </c>
      <c r="V46" s="93" t="str">
        <f>[80]Outubro!$I$25</f>
        <v>*</v>
      </c>
      <c r="W46" s="93" t="str">
        <f>[80]Outubro!$I$26</f>
        <v>*</v>
      </c>
      <c r="X46" s="93" t="str">
        <f>[80]Outubro!$I$27</f>
        <v>*</v>
      </c>
      <c r="Y46" s="93" t="str">
        <f>[80]Outubro!$I$28</f>
        <v>*</v>
      </c>
      <c r="Z46" s="93" t="str">
        <f>[80]Outubro!$I$29</f>
        <v>*</v>
      </c>
      <c r="AA46" s="93" t="str">
        <f>[80]Outubro!$I$30</f>
        <v>*</v>
      </c>
      <c r="AB46" s="93" t="str">
        <f>[80]Outubro!$I$31</f>
        <v>*</v>
      </c>
      <c r="AC46" s="93" t="str">
        <f>[80]Outubro!$I$32</f>
        <v>*</v>
      </c>
      <c r="AD46" s="93" t="str">
        <f>[80]Outubro!$I$33</f>
        <v>*</v>
      </c>
      <c r="AE46" s="93" t="str">
        <f>[80]Outubro!$I$34</f>
        <v>*</v>
      </c>
      <c r="AF46" s="93" t="str">
        <f>[80]Outubro!$I$35</f>
        <v>*</v>
      </c>
      <c r="AG46" s="87" t="str">
        <f>[80]Outubro!$I$36</f>
        <v>*</v>
      </c>
      <c r="AH46" s="12" t="s">
        <v>35</v>
      </c>
      <c r="AJ46" t="s">
        <v>35</v>
      </c>
    </row>
    <row r="47" spans="1:39" x14ac:dyDescent="0.2">
      <c r="A47" s="77" t="s">
        <v>23</v>
      </c>
      <c r="B47" s="93" t="str">
        <f>[81]Outubro!$I$5</f>
        <v>*</v>
      </c>
      <c r="C47" s="93" t="str">
        <f>[81]Outubro!$I$6</f>
        <v>*</v>
      </c>
      <c r="D47" s="93" t="str">
        <f>[81]Outubro!$I$7</f>
        <v>*</v>
      </c>
      <c r="E47" s="93" t="str">
        <f>[81]Outubro!$I$8</f>
        <v>*</v>
      </c>
      <c r="F47" s="93" t="str">
        <f>[81]Outubro!$I$9</f>
        <v>*</v>
      </c>
      <c r="G47" s="93" t="str">
        <f>[81]Outubro!$I$10</f>
        <v>*</v>
      </c>
      <c r="H47" s="93" t="str">
        <f>[81]Outubro!$I$11</f>
        <v>*</v>
      </c>
      <c r="I47" s="93" t="str">
        <f>[81]Outubro!$I$12</f>
        <v>*</v>
      </c>
      <c r="J47" s="93" t="str">
        <f>[81]Outubro!$I$13</f>
        <v>*</v>
      </c>
      <c r="K47" s="93" t="str">
        <f>[81]Outubro!$I$14</f>
        <v>*</v>
      </c>
      <c r="L47" s="93" t="str">
        <f>[81]Outubro!$I$15</f>
        <v>*</v>
      </c>
      <c r="M47" s="93" t="str">
        <f>[81]Outubro!$I$16</f>
        <v>*</v>
      </c>
      <c r="N47" s="93" t="str">
        <f>[81]Outubro!$I$17</f>
        <v>*</v>
      </c>
      <c r="O47" s="93" t="str">
        <f>[81]Outubro!$I$18</f>
        <v>*</v>
      </c>
      <c r="P47" s="93" t="str">
        <f>[81]Outubro!$I$19</f>
        <v>*</v>
      </c>
      <c r="Q47" s="93" t="str">
        <f>[81]Outubro!$I$20</f>
        <v>*</v>
      </c>
      <c r="R47" s="93" t="str">
        <f>[81]Outubro!$I$21</f>
        <v>*</v>
      </c>
      <c r="S47" s="93" t="str">
        <f>[81]Outubro!$I$22</f>
        <v>*</v>
      </c>
      <c r="T47" s="93" t="str">
        <f>[81]Outubro!$I$23</f>
        <v>*</v>
      </c>
      <c r="U47" s="93" t="str">
        <f>[81]Outubro!$I$24</f>
        <v>*</v>
      </c>
      <c r="V47" s="93" t="str">
        <f>[81]Outubro!$I$25</f>
        <v>*</v>
      </c>
      <c r="W47" s="93" t="str">
        <f>[81]Outubro!$I$26</f>
        <v>*</v>
      </c>
      <c r="X47" s="93" t="str">
        <f>[81]Outubro!$I$27</f>
        <v>*</v>
      </c>
      <c r="Y47" s="93" t="str">
        <f>[81]Outubro!$I$28</f>
        <v>*</v>
      </c>
      <c r="Z47" s="93" t="str">
        <f>[81]Outubro!$I$29</f>
        <v>*</v>
      </c>
      <c r="AA47" s="93" t="str">
        <f>[81]Outubro!$I$30</f>
        <v>*</v>
      </c>
      <c r="AB47" s="93" t="str">
        <f>[81]Outubro!$I$31</f>
        <v>*</v>
      </c>
      <c r="AC47" s="93" t="str">
        <f>[81]Outubro!$I$32</f>
        <v>*</v>
      </c>
      <c r="AD47" s="93" t="str">
        <f>[81]Outubro!$I$33</f>
        <v>*</v>
      </c>
      <c r="AE47" s="93" t="str">
        <f>[81]Outubro!$I$34</f>
        <v>*</v>
      </c>
      <c r="AF47" s="93" t="str">
        <f>[81]Outubro!$I$35</f>
        <v>*</v>
      </c>
      <c r="AG47" s="87" t="str">
        <f>[81]Outubro!$I$36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7" t="s">
        <v>34</v>
      </c>
      <c r="B48" s="93" t="str">
        <f>[82]Outubro!$I$5</f>
        <v>*</v>
      </c>
      <c r="C48" s="93" t="str">
        <f>[82]Outubro!$I$6</f>
        <v>*</v>
      </c>
      <c r="D48" s="93" t="str">
        <f>[82]Outubro!$I$7</f>
        <v>*</v>
      </c>
      <c r="E48" s="93" t="str">
        <f>[82]Outubro!$I$8</f>
        <v>*</v>
      </c>
      <c r="F48" s="93" t="str">
        <f>[82]Outubro!$I$9</f>
        <v>*</v>
      </c>
      <c r="G48" s="93" t="str">
        <f>[82]Outubro!$I$10</f>
        <v>*</v>
      </c>
      <c r="H48" s="93" t="str">
        <f>[82]Outubro!$I$11</f>
        <v>*</v>
      </c>
      <c r="I48" s="93" t="str">
        <f>[82]Outubro!$I$12</f>
        <v>*</v>
      </c>
      <c r="J48" s="93" t="str">
        <f>[82]Outubro!$I$13</f>
        <v>*</v>
      </c>
      <c r="K48" s="93" t="str">
        <f>[82]Outubro!$I$14</f>
        <v>*</v>
      </c>
      <c r="L48" s="93" t="str">
        <f>[82]Outubro!$I$15</f>
        <v>*</v>
      </c>
      <c r="M48" s="93" t="str">
        <f>[82]Outubro!$I$16</f>
        <v>*</v>
      </c>
      <c r="N48" s="93" t="str">
        <f>[82]Outubro!$I$17</f>
        <v>*</v>
      </c>
      <c r="O48" s="93" t="str">
        <f>[82]Outubro!$I$18</f>
        <v>*</v>
      </c>
      <c r="P48" s="93" t="str">
        <f>[82]Outubro!$I$19</f>
        <v>*</v>
      </c>
      <c r="Q48" s="93" t="str">
        <f>[82]Outubro!$I$20</f>
        <v>*</v>
      </c>
      <c r="R48" s="93" t="str">
        <f>[82]Outubro!$I$21</f>
        <v>*</v>
      </c>
      <c r="S48" s="93" t="str">
        <f>[82]Outubro!$I$22</f>
        <v>*</v>
      </c>
      <c r="T48" s="93" t="str">
        <f>[82]Outubro!$I$23</f>
        <v>*</v>
      </c>
      <c r="U48" s="93" t="str">
        <f>[82]Outubro!$I$24</f>
        <v>*</v>
      </c>
      <c r="V48" s="93" t="str">
        <f>[82]Outubro!$I$25</f>
        <v>*</v>
      </c>
      <c r="W48" s="93" t="str">
        <f>[82]Outubro!$I$26</f>
        <v>*</v>
      </c>
      <c r="X48" s="93" t="str">
        <f>[82]Outubro!$I$27</f>
        <v>*</v>
      </c>
      <c r="Y48" s="93" t="str">
        <f>[82]Outubro!$I$28</f>
        <v>*</v>
      </c>
      <c r="Z48" s="93" t="str">
        <f>[82]Outubro!$I$29</f>
        <v>*</v>
      </c>
      <c r="AA48" s="93" t="str">
        <f>[82]Outubro!$I$30</f>
        <v>*</v>
      </c>
      <c r="AB48" s="93" t="str">
        <f>[82]Outubro!$I$31</f>
        <v>*</v>
      </c>
      <c r="AC48" s="93" t="str">
        <f>[82]Outubro!$I$32</f>
        <v>*</v>
      </c>
      <c r="AD48" s="93" t="str">
        <f>[82]Outubro!$I$33</f>
        <v>*</v>
      </c>
      <c r="AE48" s="93" t="str">
        <f>[82]Outubro!$I$34</f>
        <v>*</v>
      </c>
      <c r="AF48" s="93" t="str">
        <f>[82]Outubro!$I$35</f>
        <v>*</v>
      </c>
      <c r="AG48" s="87" t="str">
        <f>[82]Outubro!$I$36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8" t="s">
        <v>20</v>
      </c>
      <c r="B49" s="90" t="str">
        <f>[83]Outubro!$I$5</f>
        <v>*</v>
      </c>
      <c r="C49" s="90" t="str">
        <f>[83]Outubro!$I$6</f>
        <v>*</v>
      </c>
      <c r="D49" s="90" t="str">
        <f>[83]Outubro!$I$7</f>
        <v>*</v>
      </c>
      <c r="E49" s="90" t="str">
        <f>[83]Outubro!$I$8</f>
        <v>*</v>
      </c>
      <c r="F49" s="90" t="str">
        <f>[83]Outubro!$I$9</f>
        <v>*</v>
      </c>
      <c r="G49" s="90" t="str">
        <f>[83]Outubro!$I$10</f>
        <v>*</v>
      </c>
      <c r="H49" s="90" t="str">
        <f>[83]Outubro!$I$11</f>
        <v>*</v>
      </c>
      <c r="I49" s="90" t="str">
        <f>[83]Outubro!$I$12</f>
        <v>*</v>
      </c>
      <c r="J49" s="90" t="str">
        <f>[83]Outubro!$I$13</f>
        <v>*</v>
      </c>
      <c r="K49" s="90" t="str">
        <f>[83]Outubro!$I$14</f>
        <v>*</v>
      </c>
      <c r="L49" s="90" t="str">
        <f>[83]Outubro!$I$15</f>
        <v>*</v>
      </c>
      <c r="M49" s="90" t="str">
        <f>[83]Outubro!$I$16</f>
        <v>*</v>
      </c>
      <c r="N49" s="90" t="str">
        <f>[83]Outubro!$I$17</f>
        <v>*</v>
      </c>
      <c r="O49" s="90" t="str">
        <f>[83]Outubro!$I$18</f>
        <v>*</v>
      </c>
      <c r="P49" s="90" t="str">
        <f>[83]Outubro!$I$19</f>
        <v>*</v>
      </c>
      <c r="Q49" s="90" t="str">
        <f>[83]Outubro!$I$20</f>
        <v>*</v>
      </c>
      <c r="R49" s="90" t="str">
        <f>[83]Outubro!$I$21</f>
        <v>*</v>
      </c>
      <c r="S49" s="90" t="str">
        <f>[83]Outubro!$I$22</f>
        <v>*</v>
      </c>
      <c r="T49" s="90" t="str">
        <f>[83]Outubro!$I$23</f>
        <v>*</v>
      </c>
      <c r="U49" s="90" t="str">
        <f>[83]Outubro!$I$24</f>
        <v>*</v>
      </c>
      <c r="V49" s="90" t="str">
        <f>[83]Outubro!$I$25</f>
        <v>*</v>
      </c>
      <c r="W49" s="90" t="str">
        <f>[83]Outubro!$I$26</f>
        <v>*</v>
      </c>
      <c r="X49" s="90" t="str">
        <f>[83]Outubro!$I$27</f>
        <v>*</v>
      </c>
      <c r="Y49" s="90" t="str">
        <f>[83]Outubro!$I$28</f>
        <v>*</v>
      </c>
      <c r="Z49" s="90" t="str">
        <f>[83]Outubro!$I$29</f>
        <v>*</v>
      </c>
      <c r="AA49" s="90" t="str">
        <f>[83]Outubro!$I$30</f>
        <v>*</v>
      </c>
      <c r="AB49" s="90" t="str">
        <f>[83]Outubro!$I$31</f>
        <v>*</v>
      </c>
      <c r="AC49" s="90" t="str">
        <f>[83]Outubro!$I$32</f>
        <v>*</v>
      </c>
      <c r="AD49" s="90" t="str">
        <f>[83]Outubro!$I$33</f>
        <v>*</v>
      </c>
      <c r="AE49" s="90" t="str">
        <f>[83]Outubro!$I$34</f>
        <v>*</v>
      </c>
      <c r="AF49" s="90" t="str">
        <f>[83]Outubro!$I$35</f>
        <v>*</v>
      </c>
      <c r="AG49" s="87" t="str">
        <f>[83]Outubro!$I$36</f>
        <v>*</v>
      </c>
    </row>
    <row r="50" spans="1:38" s="5" customFormat="1" ht="17.100000000000001" customHeight="1" thickBot="1" x14ac:dyDescent="0.25">
      <c r="A50" s="79" t="s">
        <v>195</v>
      </c>
      <c r="B50" s="80" t="s">
        <v>197</v>
      </c>
      <c r="C50" s="80" t="s">
        <v>197</v>
      </c>
      <c r="D50" s="80" t="s">
        <v>197</v>
      </c>
      <c r="E50" s="80" t="s">
        <v>197</v>
      </c>
      <c r="F50" s="80" t="s">
        <v>197</v>
      </c>
      <c r="G50" s="80" t="s">
        <v>197</v>
      </c>
      <c r="H50" s="80" t="s">
        <v>197</v>
      </c>
      <c r="I50" s="80" t="s">
        <v>197</v>
      </c>
      <c r="J50" s="80" t="s">
        <v>197</v>
      </c>
      <c r="K50" s="80" t="s">
        <v>197</v>
      </c>
      <c r="L50" s="80" t="s">
        <v>197</v>
      </c>
      <c r="M50" s="80" t="s">
        <v>197</v>
      </c>
      <c r="N50" s="80" t="s">
        <v>197</v>
      </c>
      <c r="O50" s="80" t="s">
        <v>197</v>
      </c>
      <c r="P50" s="80" t="s">
        <v>197</v>
      </c>
      <c r="Q50" s="80" t="s">
        <v>197</v>
      </c>
      <c r="R50" s="80" t="s">
        <v>197</v>
      </c>
      <c r="S50" s="80" t="s">
        <v>197</v>
      </c>
      <c r="T50" s="80" t="s">
        <v>197</v>
      </c>
      <c r="U50" s="80" t="s">
        <v>197</v>
      </c>
      <c r="V50" s="80" t="s">
        <v>197</v>
      </c>
      <c r="W50" s="80" t="s">
        <v>197</v>
      </c>
      <c r="X50" s="80" t="s">
        <v>197</v>
      </c>
      <c r="Y50" s="80" t="s">
        <v>197</v>
      </c>
      <c r="Z50" s="80" t="s">
        <v>197</v>
      </c>
      <c r="AA50" s="80" t="s">
        <v>197</v>
      </c>
      <c r="AB50" s="80" t="s">
        <v>197</v>
      </c>
      <c r="AC50" s="80" t="s">
        <v>197</v>
      </c>
      <c r="AD50" s="80" t="s">
        <v>197</v>
      </c>
      <c r="AE50" s="80" t="s">
        <v>197</v>
      </c>
      <c r="AF50" s="80" t="s">
        <v>197</v>
      </c>
      <c r="AG50" s="86"/>
      <c r="AL50" s="5" t="s">
        <v>35</v>
      </c>
    </row>
    <row r="51" spans="1:38" s="8" customFormat="1" ht="13.5" thickBot="1" x14ac:dyDescent="0.25">
      <c r="A51" s="151" t="s">
        <v>194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3"/>
      <c r="AF51" s="83"/>
      <c r="AG51" s="88" t="s">
        <v>197</v>
      </c>
      <c r="AL51" s="8" t="s">
        <v>35</v>
      </c>
    </row>
    <row r="52" spans="1:38" x14ac:dyDescent="0.2">
      <c r="A52" s="106" t="s">
        <v>227</v>
      </c>
      <c r="B52" s="39"/>
      <c r="C52" s="39"/>
      <c r="D52" s="39"/>
      <c r="E52" s="39"/>
      <c r="F52" s="39"/>
      <c r="G52" s="39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45"/>
      <c r="AE52" s="50"/>
      <c r="AF52" s="50"/>
      <c r="AG52" s="72"/>
    </row>
    <row r="53" spans="1:38" x14ac:dyDescent="0.2">
      <c r="A53" s="106" t="s">
        <v>228</v>
      </c>
      <c r="B53" s="40"/>
      <c r="C53" s="40"/>
      <c r="D53" s="40"/>
      <c r="E53" s="40"/>
      <c r="F53" s="40"/>
      <c r="G53" s="40"/>
      <c r="H53" s="40"/>
      <c r="I53" s="40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9"/>
      <c r="U53" s="99"/>
      <c r="V53" s="99"/>
      <c r="W53" s="99"/>
      <c r="X53" s="99"/>
      <c r="Y53" s="97"/>
      <c r="Z53" s="97"/>
      <c r="AA53" s="97"/>
      <c r="AB53" s="97"/>
      <c r="AC53" s="97"/>
      <c r="AD53" s="97"/>
      <c r="AE53" s="97"/>
      <c r="AF53" s="97"/>
      <c r="AG53" s="72"/>
      <c r="AL53" t="s">
        <v>35</v>
      </c>
    </row>
    <row r="54" spans="1:38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8"/>
      <c r="K54" s="98"/>
      <c r="L54" s="98"/>
      <c r="M54" s="98"/>
      <c r="N54" s="98"/>
      <c r="O54" s="98"/>
      <c r="P54" s="98"/>
      <c r="Q54" s="97"/>
      <c r="R54" s="97"/>
      <c r="S54" s="97"/>
      <c r="T54" s="100"/>
      <c r="U54" s="100"/>
      <c r="V54" s="100"/>
      <c r="W54" s="100"/>
      <c r="X54" s="100"/>
      <c r="Y54" s="97"/>
      <c r="Z54" s="97"/>
      <c r="AA54" s="97"/>
      <c r="AB54" s="97"/>
      <c r="AC54" s="97"/>
      <c r="AD54" s="45"/>
      <c r="AE54" s="45"/>
      <c r="AF54" s="45"/>
      <c r="AG54" s="72"/>
    </row>
    <row r="55" spans="1:38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45"/>
      <c r="AE55" s="45"/>
      <c r="AF55" s="45"/>
      <c r="AG55" s="72"/>
    </row>
    <row r="56" spans="1:38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45"/>
      <c r="AF56" s="45"/>
      <c r="AG56" s="72"/>
    </row>
    <row r="57" spans="1:38" x14ac:dyDescent="0.2">
      <c r="A57" s="41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46"/>
      <c r="AF57" s="46"/>
      <c r="AG57" s="72"/>
    </row>
    <row r="58" spans="1:38" ht="13.5" thickBo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73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5">
    <mergeCell ref="AF3:AF4"/>
    <mergeCell ref="P3:P4"/>
    <mergeCell ref="Q3:Q4"/>
    <mergeCell ref="M3:M4"/>
    <mergeCell ref="N3:N4"/>
    <mergeCell ref="O3:O4"/>
    <mergeCell ref="S3:S4"/>
    <mergeCell ref="T3:T4"/>
    <mergeCell ref="AE3:AE4"/>
    <mergeCell ref="AA3:AA4"/>
    <mergeCell ref="AB3:AB4"/>
    <mergeCell ref="AC3:AC4"/>
    <mergeCell ref="AD3:AD4"/>
    <mergeCell ref="W3:W4"/>
    <mergeCell ref="L3:L4"/>
    <mergeCell ref="V3:V4"/>
    <mergeCell ref="Y3:Y4"/>
    <mergeCell ref="Z3:Z4"/>
    <mergeCell ref="X3:X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U3:U4"/>
    <mergeCell ref="B2:AG2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topLeftCell="A13" zoomScaleNormal="100" workbookViewId="0">
      <selection activeCell="AI48" sqref="AI4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4" width="5.42578125" style="2" bestFit="1" customWidth="1"/>
    <col min="25" max="25" width="5.85546875" style="2" bestFit="1" customWidth="1"/>
    <col min="26" max="27" width="5.42578125" style="2" bestFit="1" customWidth="1"/>
    <col min="28" max="28" width="5.85546875" style="2" customWidth="1"/>
    <col min="29" max="29" width="6.140625" style="2" bestFit="1" customWidth="1"/>
    <col min="30" max="30" width="5.42578125" style="2" bestFit="1" customWidth="1"/>
    <col min="31" max="31" width="6" style="2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43" t="s">
        <v>203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5"/>
    </row>
    <row r="2" spans="1:37" s="4" customFormat="1" ht="20.100000000000001" customHeight="1" x14ac:dyDescent="0.2">
      <c r="A2" s="146" t="s">
        <v>21</v>
      </c>
      <c r="B2" s="139" t="s">
        <v>259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40"/>
    </row>
    <row r="3" spans="1:37" s="5" customFormat="1" ht="20.100000000000001" customHeight="1" x14ac:dyDescent="0.2">
      <c r="A3" s="146"/>
      <c r="B3" s="138">
        <v>1</v>
      </c>
      <c r="C3" s="138">
        <f>SUM(B3+1)</f>
        <v>2</v>
      </c>
      <c r="D3" s="138">
        <f t="shared" ref="D3:AD3" si="0">SUM(C3+1)</f>
        <v>3</v>
      </c>
      <c r="E3" s="138">
        <f t="shared" si="0"/>
        <v>4</v>
      </c>
      <c r="F3" s="138">
        <f t="shared" si="0"/>
        <v>5</v>
      </c>
      <c r="G3" s="138">
        <f t="shared" si="0"/>
        <v>6</v>
      </c>
      <c r="H3" s="138">
        <f t="shared" si="0"/>
        <v>7</v>
      </c>
      <c r="I3" s="138">
        <f t="shared" si="0"/>
        <v>8</v>
      </c>
      <c r="J3" s="138">
        <f t="shared" si="0"/>
        <v>9</v>
      </c>
      <c r="K3" s="138">
        <f t="shared" si="0"/>
        <v>10</v>
      </c>
      <c r="L3" s="138">
        <f t="shared" si="0"/>
        <v>11</v>
      </c>
      <c r="M3" s="138">
        <f t="shared" si="0"/>
        <v>12</v>
      </c>
      <c r="N3" s="138">
        <f t="shared" si="0"/>
        <v>13</v>
      </c>
      <c r="O3" s="138">
        <f t="shared" si="0"/>
        <v>14</v>
      </c>
      <c r="P3" s="138">
        <f t="shared" si="0"/>
        <v>15</v>
      </c>
      <c r="Q3" s="138">
        <f t="shared" si="0"/>
        <v>16</v>
      </c>
      <c r="R3" s="138">
        <f t="shared" si="0"/>
        <v>17</v>
      </c>
      <c r="S3" s="138">
        <f t="shared" si="0"/>
        <v>18</v>
      </c>
      <c r="T3" s="138">
        <f t="shared" si="0"/>
        <v>19</v>
      </c>
      <c r="U3" s="138">
        <f t="shared" si="0"/>
        <v>20</v>
      </c>
      <c r="V3" s="138">
        <f t="shared" si="0"/>
        <v>21</v>
      </c>
      <c r="W3" s="138">
        <f t="shared" si="0"/>
        <v>22</v>
      </c>
      <c r="X3" s="138">
        <f t="shared" si="0"/>
        <v>23</v>
      </c>
      <c r="Y3" s="138">
        <f t="shared" si="0"/>
        <v>24</v>
      </c>
      <c r="Z3" s="138">
        <f t="shared" si="0"/>
        <v>25</v>
      </c>
      <c r="AA3" s="138">
        <f t="shared" si="0"/>
        <v>26</v>
      </c>
      <c r="AB3" s="138">
        <f t="shared" si="0"/>
        <v>27</v>
      </c>
      <c r="AC3" s="138">
        <f t="shared" si="0"/>
        <v>28</v>
      </c>
      <c r="AD3" s="138">
        <f t="shared" si="0"/>
        <v>29</v>
      </c>
      <c r="AE3" s="138">
        <v>30</v>
      </c>
      <c r="AF3" s="138">
        <v>31</v>
      </c>
      <c r="AG3" s="101" t="s">
        <v>27</v>
      </c>
      <c r="AH3" s="102" t="s">
        <v>26</v>
      </c>
    </row>
    <row r="4" spans="1:37" s="5" customFormat="1" ht="20.100000000000001" customHeight="1" x14ac:dyDescent="0.2">
      <c r="A4" s="146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01" t="s">
        <v>25</v>
      </c>
      <c r="AH4" s="102" t="s">
        <v>25</v>
      </c>
    </row>
    <row r="5" spans="1:37" s="5" customFormat="1" x14ac:dyDescent="0.2">
      <c r="A5" s="48" t="s">
        <v>30</v>
      </c>
      <c r="B5" s="110">
        <f>[1]Janeiro!$J$5</f>
        <v>48.96</v>
      </c>
      <c r="C5" s="110">
        <f>[1]Janeiro!$J$6</f>
        <v>35.28</v>
      </c>
      <c r="D5" s="110">
        <f>[1]Janeiro!$J$7</f>
        <v>35.64</v>
      </c>
      <c r="E5" s="110">
        <f>[1]Janeiro!$J$8</f>
        <v>41.4</v>
      </c>
      <c r="F5" s="110">
        <f>[1]Janeiro!$J$9</f>
        <v>18.720000000000002</v>
      </c>
      <c r="G5" s="110">
        <f>[1]Janeiro!$J$10</f>
        <v>33.840000000000003</v>
      </c>
      <c r="H5" s="110">
        <f>[1]Janeiro!$J$11</f>
        <v>21.6</v>
      </c>
      <c r="I5" s="110">
        <f>[1]Janeiro!$J$12</f>
        <v>28.8</v>
      </c>
      <c r="J5" s="110">
        <f>[1]Janeiro!$J$13</f>
        <v>39.6</v>
      </c>
      <c r="K5" s="110">
        <f>[1]Janeiro!$J$14</f>
        <v>29.52</v>
      </c>
      <c r="L5" s="110">
        <f>[1]Janeiro!$J$15</f>
        <v>45</v>
      </c>
      <c r="M5" s="110">
        <f>[1]Janeiro!$J$16</f>
        <v>42.84</v>
      </c>
      <c r="N5" s="110">
        <f>[1]Janeiro!$J$17</f>
        <v>16.920000000000002</v>
      </c>
      <c r="O5" s="110">
        <f>[1]Janeiro!$J$18</f>
        <v>22.32</v>
      </c>
      <c r="P5" s="110">
        <f>[1]Janeiro!$J$19</f>
        <v>3.24</v>
      </c>
      <c r="Q5" s="110">
        <f>[1]Janeiro!$J$20</f>
        <v>3.24</v>
      </c>
      <c r="R5" s="110">
        <f>[1]Janeiro!$J$21</f>
        <v>2.8800000000000003</v>
      </c>
      <c r="S5" s="110">
        <f>[1]Janeiro!$J$22</f>
        <v>3.9600000000000004</v>
      </c>
      <c r="T5" s="110">
        <f>[1]Janeiro!$J$23</f>
        <v>36.36</v>
      </c>
      <c r="U5" s="110">
        <f>[1]Janeiro!$J$24</f>
        <v>1.8</v>
      </c>
      <c r="V5" s="110">
        <f>[1]Janeiro!$J$25</f>
        <v>2.16</v>
      </c>
      <c r="W5" s="110">
        <f>[1]Janeiro!$J$26</f>
        <v>0.36000000000000004</v>
      </c>
      <c r="X5" s="110">
        <f>[1]Janeiro!$J$27</f>
        <v>1.8</v>
      </c>
      <c r="Y5" s="110">
        <f>[1]Janeiro!$J$28</f>
        <v>1.08</v>
      </c>
      <c r="Z5" s="110">
        <f>[1]Janeiro!$J$29</f>
        <v>2.8800000000000003</v>
      </c>
      <c r="AA5" s="110">
        <f>[1]Janeiro!$J$30</f>
        <v>1.08</v>
      </c>
      <c r="AB5" s="110">
        <f>[1]Janeiro!$J$31</f>
        <v>0.72000000000000008</v>
      </c>
      <c r="AC5" s="110">
        <f>[1]Janeiro!$J$32</f>
        <v>0.36000000000000004</v>
      </c>
      <c r="AD5" s="110">
        <f>[1]Janeiro!$J$33</f>
        <v>0.36000000000000004</v>
      </c>
      <c r="AE5" s="110">
        <f>[1]Janeiro!$J$34</f>
        <v>0.72000000000000008</v>
      </c>
      <c r="AF5" s="110">
        <f>[1]Janeiro!$J$35</f>
        <v>0.36000000000000004</v>
      </c>
      <c r="AG5" s="116">
        <f t="shared" ref="AG5" si="1">MAX(B5:AF5)</f>
        <v>48.96</v>
      </c>
      <c r="AH5" s="115">
        <f t="shared" ref="AH5" si="2">AVERAGE(B5:AF5)</f>
        <v>16.896774193548392</v>
      </c>
    </row>
    <row r="6" spans="1:37" x14ac:dyDescent="0.2">
      <c r="A6" s="48" t="s">
        <v>0</v>
      </c>
      <c r="B6" s="112">
        <f>[2]Janeiro!$J$5</f>
        <v>28.44</v>
      </c>
      <c r="C6" s="112">
        <f>[2]Janeiro!$J$6</f>
        <v>26.28</v>
      </c>
      <c r="D6" s="112">
        <f>[2]Janeiro!$J$7</f>
        <v>26.64</v>
      </c>
      <c r="E6" s="112">
        <f>[2]Janeiro!$J$8</f>
        <v>24.48</v>
      </c>
      <c r="F6" s="112">
        <f>[2]Janeiro!$J$9</f>
        <v>31.319999999999997</v>
      </c>
      <c r="G6" s="112">
        <f>[2]Janeiro!$J$10</f>
        <v>23.400000000000002</v>
      </c>
      <c r="H6" s="112">
        <f>[2]Janeiro!$J$11</f>
        <v>34.200000000000003</v>
      </c>
      <c r="I6" s="112">
        <f>[2]Janeiro!$J$12</f>
        <v>29.880000000000003</v>
      </c>
      <c r="J6" s="112">
        <f>[2]Janeiro!$J$13</f>
        <v>22.68</v>
      </c>
      <c r="K6" s="112">
        <f>[2]Janeiro!$J$14</f>
        <v>28.08</v>
      </c>
      <c r="L6" s="112">
        <f>[2]Janeiro!$J$15</f>
        <v>34.200000000000003</v>
      </c>
      <c r="M6" s="112">
        <f>[2]Janeiro!$J$16</f>
        <v>28.44</v>
      </c>
      <c r="N6" s="112">
        <f>[2]Janeiro!$J$17</f>
        <v>33.119999999999997</v>
      </c>
      <c r="O6" s="112">
        <f>[2]Janeiro!$J$18</f>
        <v>40.32</v>
      </c>
      <c r="P6" s="112">
        <f>[2]Janeiro!$J$19</f>
        <v>47.519999999999996</v>
      </c>
      <c r="Q6" s="112">
        <f>[2]Janeiro!$J$20</f>
        <v>28.8</v>
      </c>
      <c r="R6" s="112">
        <f>[2]Janeiro!$J$21</f>
        <v>41.4</v>
      </c>
      <c r="S6" s="112">
        <f>[2]Janeiro!$J$22</f>
        <v>37.800000000000004</v>
      </c>
      <c r="T6" s="112">
        <f>[2]Janeiro!$J$23</f>
        <v>20.88</v>
      </c>
      <c r="U6" s="112">
        <f>[2]Janeiro!$J$24</f>
        <v>31.319999999999997</v>
      </c>
      <c r="V6" s="112">
        <f>[2]Janeiro!$J$25</f>
        <v>27.36</v>
      </c>
      <c r="W6" s="112">
        <f>[2]Janeiro!$J$26</f>
        <v>29.16</v>
      </c>
      <c r="X6" s="112">
        <f>[2]Janeiro!$J$27</f>
        <v>52.2</v>
      </c>
      <c r="Y6" s="112">
        <f>[2]Janeiro!$J$28</f>
        <v>28.08</v>
      </c>
      <c r="Z6" s="112">
        <f>[2]Janeiro!$J$29</f>
        <v>38.519999999999996</v>
      </c>
      <c r="AA6" s="112">
        <f>[2]Janeiro!$J$30</f>
        <v>30.6</v>
      </c>
      <c r="AB6" s="112">
        <f>[2]Janeiro!$J$31</f>
        <v>36</v>
      </c>
      <c r="AC6" s="112">
        <f>[2]Janeiro!$J$32</f>
        <v>28.08</v>
      </c>
      <c r="AD6" s="112">
        <f>[2]Janeiro!$J$33</f>
        <v>32.4</v>
      </c>
      <c r="AE6" s="112">
        <f>[2]Janeiro!$J$34</f>
        <v>23.400000000000002</v>
      </c>
      <c r="AF6" s="112">
        <f>[2]Janeiro!$J$35</f>
        <v>27.36</v>
      </c>
      <c r="AG6" s="116">
        <f t="shared" ref="AG6:AG47" si="3">MAX(B6:AF6)</f>
        <v>52.2</v>
      </c>
      <c r="AH6" s="115">
        <f t="shared" ref="AH6:AH47" si="4">AVERAGE(B6:AF6)</f>
        <v>31.366451612903226</v>
      </c>
    </row>
    <row r="7" spans="1:37" x14ac:dyDescent="0.2">
      <c r="A7" s="48" t="s">
        <v>85</v>
      </c>
      <c r="B7" s="112">
        <f>[3]Janeiro!$J$5</f>
        <v>31.680000000000003</v>
      </c>
      <c r="C7" s="112">
        <f>[3]Janeiro!$J$6</f>
        <v>75.960000000000008</v>
      </c>
      <c r="D7" s="112">
        <f>[3]Janeiro!$J$7</f>
        <v>49.32</v>
      </c>
      <c r="E7" s="112">
        <f>[3]Janeiro!$J$8</f>
        <v>28.8</v>
      </c>
      <c r="F7" s="112">
        <f>[3]Janeiro!$J$9</f>
        <v>40.32</v>
      </c>
      <c r="G7" s="112">
        <f>[3]Janeiro!$J$10</f>
        <v>33.840000000000003</v>
      </c>
      <c r="H7" s="112">
        <f>[3]Janeiro!$J$11</f>
        <v>27.36</v>
      </c>
      <c r="I7" s="112">
        <f>[3]Janeiro!$J$12</f>
        <v>27.720000000000002</v>
      </c>
      <c r="J7" s="112">
        <f>[3]Janeiro!$J$13</f>
        <v>39.24</v>
      </c>
      <c r="K7" s="112">
        <f>[3]Janeiro!$J$14</f>
        <v>35.28</v>
      </c>
      <c r="L7" s="112">
        <f>[3]Janeiro!$J$15</f>
        <v>35.64</v>
      </c>
      <c r="M7" s="112">
        <f>[3]Janeiro!$J$16</f>
        <v>30.96</v>
      </c>
      <c r="N7" s="112">
        <f>[3]Janeiro!$J$17</f>
        <v>35.64</v>
      </c>
      <c r="O7" s="112">
        <f>[3]Janeiro!$J$18</f>
        <v>31.680000000000003</v>
      </c>
      <c r="P7" s="112">
        <f>[3]Janeiro!$J$19</f>
        <v>30.6</v>
      </c>
      <c r="Q7" s="112">
        <f>[3]Janeiro!$J$20</f>
        <v>28.08</v>
      </c>
      <c r="R7" s="112">
        <f>[3]Janeiro!$J$21</f>
        <v>33.119999999999997</v>
      </c>
      <c r="S7" s="112">
        <f>[3]Janeiro!$J$22</f>
        <v>39.96</v>
      </c>
      <c r="T7" s="112">
        <f>[3]Janeiro!$J$23</f>
        <v>34.56</v>
      </c>
      <c r="U7" s="112">
        <f>[3]Janeiro!$J$24</f>
        <v>51.480000000000004</v>
      </c>
      <c r="V7" s="112">
        <f>[3]Janeiro!$J$25</f>
        <v>54.72</v>
      </c>
      <c r="W7" s="112">
        <f>[3]Janeiro!$J$26</f>
        <v>29.52</v>
      </c>
      <c r="X7" s="112">
        <f>[3]Janeiro!$J$27</f>
        <v>44.28</v>
      </c>
      <c r="Y7" s="112">
        <f>[3]Janeiro!$J$28</f>
        <v>38.519999999999996</v>
      </c>
      <c r="Z7" s="112">
        <f>[3]Janeiro!$J$29</f>
        <v>70.92</v>
      </c>
      <c r="AA7" s="112">
        <f>[3]Janeiro!$J$30</f>
        <v>31.319999999999997</v>
      </c>
      <c r="AB7" s="112">
        <f>[3]Janeiro!$J$31</f>
        <v>64.08</v>
      </c>
      <c r="AC7" s="112">
        <f>[3]Janeiro!$J$32</f>
        <v>58.32</v>
      </c>
      <c r="AD7" s="112">
        <f>[3]Janeiro!$J$33</f>
        <v>39.24</v>
      </c>
      <c r="AE7" s="112" t="s">
        <v>197</v>
      </c>
      <c r="AF7" s="112">
        <f>[3]Janeiro!$J$35</f>
        <v>37.080000000000005</v>
      </c>
      <c r="AG7" s="116">
        <f t="shared" si="3"/>
        <v>75.960000000000008</v>
      </c>
      <c r="AH7" s="115">
        <f t="shared" si="4"/>
        <v>40.308</v>
      </c>
    </row>
    <row r="8" spans="1:37" x14ac:dyDescent="0.2">
      <c r="A8" s="48" t="s">
        <v>1</v>
      </c>
      <c r="B8" s="112">
        <f>[4]Janeiro!$J$5</f>
        <v>36.36</v>
      </c>
      <c r="C8" s="112">
        <f>[4]Janeiro!$J$6</f>
        <v>28.08</v>
      </c>
      <c r="D8" s="112">
        <f>[4]Janeiro!$J$7</f>
        <v>31.680000000000003</v>
      </c>
      <c r="E8" s="112">
        <f>[4]Janeiro!$J$8</f>
        <v>29.16</v>
      </c>
      <c r="F8" s="112">
        <f>[4]Janeiro!$J$9</f>
        <v>22.68</v>
      </c>
      <c r="G8" s="112">
        <f>[4]Janeiro!$J$10</f>
        <v>32.76</v>
      </c>
      <c r="H8" s="112">
        <f>[4]Janeiro!$J$11</f>
        <v>25.56</v>
      </c>
      <c r="I8" s="112">
        <f>[4]Janeiro!$J$12</f>
        <v>23.040000000000003</v>
      </c>
      <c r="J8" s="112">
        <f>[4]Janeiro!$J$13</f>
        <v>41.04</v>
      </c>
      <c r="K8" s="112">
        <f>[4]Janeiro!$J$14</f>
        <v>25.2</v>
      </c>
      <c r="L8" s="112">
        <f>[4]Janeiro!$J$15</f>
        <v>28.44</v>
      </c>
      <c r="M8" s="112">
        <f>[4]Janeiro!$J$16</f>
        <v>29.880000000000003</v>
      </c>
      <c r="N8" s="112">
        <f>[4]Janeiro!$J$17</f>
        <v>42.84</v>
      </c>
      <c r="O8" s="112">
        <f>[4]Janeiro!$J$18</f>
        <v>38.880000000000003</v>
      </c>
      <c r="P8" s="112">
        <f>[4]Janeiro!$J$19</f>
        <v>34.200000000000003</v>
      </c>
      <c r="Q8" s="112">
        <f>[4]Janeiro!$J$20</f>
        <v>21.240000000000002</v>
      </c>
      <c r="R8" s="112">
        <f>[4]Janeiro!$J$21</f>
        <v>39.24</v>
      </c>
      <c r="S8" s="112">
        <f>[4]Janeiro!$J$22</f>
        <v>50.76</v>
      </c>
      <c r="T8" s="112">
        <f>[4]Janeiro!$J$23</f>
        <v>23.040000000000003</v>
      </c>
      <c r="U8" s="112">
        <f>[4]Janeiro!$J$24</f>
        <v>28.8</v>
      </c>
      <c r="V8" s="112">
        <f>[4]Janeiro!$J$25</f>
        <v>40.32</v>
      </c>
      <c r="W8" s="112">
        <f>[4]Janeiro!$J$26</f>
        <v>30.240000000000002</v>
      </c>
      <c r="X8" s="112">
        <f>[4]Janeiro!$J$27</f>
        <v>27.720000000000002</v>
      </c>
      <c r="Y8" s="112">
        <f>[4]Janeiro!$J$28</f>
        <v>19.8</v>
      </c>
      <c r="Z8" s="112">
        <f>[4]Janeiro!$J$29</f>
        <v>43.56</v>
      </c>
      <c r="AA8" s="112">
        <f>[4]Janeiro!$J$30</f>
        <v>39.6</v>
      </c>
      <c r="AB8" s="112">
        <f>[4]Janeiro!$J$31</f>
        <v>37.800000000000004</v>
      </c>
      <c r="AC8" s="112">
        <f>[4]Janeiro!$J$32</f>
        <v>45.36</v>
      </c>
      <c r="AD8" s="112">
        <f>[4]Janeiro!$J$33</f>
        <v>38.880000000000003</v>
      </c>
      <c r="AE8" s="112">
        <f>[4]Janeiro!$J$34</f>
        <v>41.76</v>
      </c>
      <c r="AF8" s="112">
        <f>[4]Janeiro!$J$35</f>
        <v>36.72</v>
      </c>
      <c r="AG8" s="116">
        <f t="shared" si="3"/>
        <v>50.76</v>
      </c>
      <c r="AH8" s="115">
        <f t="shared" si="4"/>
        <v>33.375483870967734</v>
      </c>
    </row>
    <row r="9" spans="1:37" x14ac:dyDescent="0.2">
      <c r="A9" s="48" t="s">
        <v>146</v>
      </c>
      <c r="B9" s="112">
        <f>[5]Janeiro!$J$5</f>
        <v>24.48</v>
      </c>
      <c r="C9" s="112">
        <f>[5]Janeiro!$J$6</f>
        <v>35.64</v>
      </c>
      <c r="D9" s="112">
        <f>[5]Janeiro!$J$7</f>
        <v>25.56</v>
      </c>
      <c r="E9" s="112">
        <f>[5]Janeiro!$J$8</f>
        <v>30.240000000000002</v>
      </c>
      <c r="F9" s="112">
        <f>[5]Janeiro!$J$9</f>
        <v>29.52</v>
      </c>
      <c r="G9" s="112">
        <f>[5]Janeiro!$J$10</f>
        <v>24.48</v>
      </c>
      <c r="H9" s="112">
        <f>[5]Janeiro!$J$11</f>
        <v>31.319999999999997</v>
      </c>
      <c r="I9" s="112">
        <f>[5]Janeiro!$J$12</f>
        <v>26.28</v>
      </c>
      <c r="J9" s="112">
        <f>[5]Janeiro!$J$13</f>
        <v>26.28</v>
      </c>
      <c r="K9" s="112">
        <f>[5]Janeiro!$J$14</f>
        <v>29.880000000000003</v>
      </c>
      <c r="L9" s="112">
        <f>[5]Janeiro!$J$15</f>
        <v>31.680000000000003</v>
      </c>
      <c r="M9" s="112">
        <f>[5]Janeiro!$J$16</f>
        <v>36</v>
      </c>
      <c r="N9" s="112">
        <f>[5]Janeiro!$J$17</f>
        <v>32.04</v>
      </c>
      <c r="O9" s="112">
        <f>[5]Janeiro!$J$18</f>
        <v>41.76</v>
      </c>
      <c r="P9" s="112">
        <f>[5]Janeiro!$J$19</f>
        <v>46.800000000000004</v>
      </c>
      <c r="Q9" s="112">
        <f>[5]Janeiro!$J$20</f>
        <v>32.4</v>
      </c>
      <c r="R9" s="112">
        <f>[5]Janeiro!$J$21</f>
        <v>52.2</v>
      </c>
      <c r="S9" s="112">
        <f>[5]Janeiro!$J$22</f>
        <v>41.04</v>
      </c>
      <c r="T9" s="112">
        <f>[5]Janeiro!$J$23</f>
        <v>24.48</v>
      </c>
      <c r="U9" s="112">
        <f>[5]Janeiro!$J$24</f>
        <v>33.840000000000003</v>
      </c>
      <c r="V9" s="112">
        <f>[5]Janeiro!$J$25</f>
        <v>23.040000000000003</v>
      </c>
      <c r="W9" s="112">
        <f>[5]Janeiro!$J$26</f>
        <v>28.8</v>
      </c>
      <c r="X9" s="112">
        <f>[5]Janeiro!$J$27</f>
        <v>55.440000000000005</v>
      </c>
      <c r="Y9" s="112">
        <f>[5]Janeiro!$J$28</f>
        <v>34.56</v>
      </c>
      <c r="Z9" s="112">
        <f>[5]Janeiro!$J$29</f>
        <v>62.639999999999993</v>
      </c>
      <c r="AA9" s="112">
        <f>[5]Janeiro!$J$30</f>
        <v>59.4</v>
      </c>
      <c r="AB9" s="112">
        <f>[5]Janeiro!$J$31</f>
        <v>64.8</v>
      </c>
      <c r="AC9" s="112">
        <f>[5]Janeiro!$J$32</f>
        <v>44.64</v>
      </c>
      <c r="AD9" s="112">
        <f>[5]Janeiro!$J$33</f>
        <v>39.6</v>
      </c>
      <c r="AE9" s="112">
        <f>[5]Janeiro!$J$34</f>
        <v>29.16</v>
      </c>
      <c r="AF9" s="112">
        <f>[5]Janeiro!$J$35</f>
        <v>37.440000000000005</v>
      </c>
      <c r="AG9" s="116">
        <f t="shared" si="3"/>
        <v>64.8</v>
      </c>
      <c r="AH9" s="115">
        <f t="shared" si="4"/>
        <v>36.627096774193554</v>
      </c>
    </row>
    <row r="10" spans="1:37" x14ac:dyDescent="0.2">
      <c r="A10" s="48" t="s">
        <v>91</v>
      </c>
      <c r="B10" s="112">
        <f>[6]Janeiro!$J$5</f>
        <v>51.84</v>
      </c>
      <c r="C10" s="112">
        <f>[6]Janeiro!$J$6</f>
        <v>37.080000000000005</v>
      </c>
      <c r="D10" s="112">
        <f>[6]Janeiro!$J$7</f>
        <v>31.319999999999997</v>
      </c>
      <c r="E10" s="112">
        <f>[6]Janeiro!$J$8</f>
        <v>70.92</v>
      </c>
      <c r="F10" s="112">
        <f>[6]Janeiro!$J$9</f>
        <v>33.480000000000004</v>
      </c>
      <c r="G10" s="112">
        <f>[6]Janeiro!$J$10</f>
        <v>29.52</v>
      </c>
      <c r="H10" s="112">
        <f>[6]Janeiro!$J$11</f>
        <v>30.6</v>
      </c>
      <c r="I10" s="112">
        <f>[6]Janeiro!$J$12</f>
        <v>25.92</v>
      </c>
      <c r="J10" s="112">
        <f>[6]Janeiro!$J$13</f>
        <v>28.8</v>
      </c>
      <c r="K10" s="112">
        <f>[6]Janeiro!$J$14</f>
        <v>39.6</v>
      </c>
      <c r="L10" s="112">
        <f>[6]Janeiro!$J$15</f>
        <v>39.96</v>
      </c>
      <c r="M10" s="112">
        <f>[6]Janeiro!$J$16</f>
        <v>40.680000000000007</v>
      </c>
      <c r="N10" s="112">
        <f>[6]Janeiro!$J$17</f>
        <v>42.84</v>
      </c>
      <c r="O10" s="112">
        <f>[6]Janeiro!$J$18</f>
        <v>40.680000000000007</v>
      </c>
      <c r="P10" s="112">
        <f>[6]Janeiro!$J$19</f>
        <v>22.68</v>
      </c>
      <c r="Q10" s="112">
        <f>[6]Janeiro!$J$20</f>
        <v>22.68</v>
      </c>
      <c r="R10" s="112">
        <f>[6]Janeiro!$J$21</f>
        <v>28.8</v>
      </c>
      <c r="S10" s="112">
        <f>[6]Janeiro!$J$22</f>
        <v>36.36</v>
      </c>
      <c r="T10" s="112">
        <f>[6]Janeiro!$J$23</f>
        <v>34.200000000000003</v>
      </c>
      <c r="U10" s="112">
        <f>[6]Janeiro!$J$24</f>
        <v>32.04</v>
      </c>
      <c r="V10" s="112">
        <f>[6]Janeiro!$J$25</f>
        <v>29.880000000000003</v>
      </c>
      <c r="W10" s="112">
        <f>[6]Janeiro!$J$26</f>
        <v>36</v>
      </c>
      <c r="X10" s="112">
        <f>[6]Janeiro!$J$27</f>
        <v>39.24</v>
      </c>
      <c r="Y10" s="112">
        <f>[6]Janeiro!$J$28</f>
        <v>30.6</v>
      </c>
      <c r="Z10" s="112">
        <f>[6]Janeiro!$J$29</f>
        <v>25.56</v>
      </c>
      <c r="AA10" s="112">
        <f>[6]Janeiro!$J$30</f>
        <v>51.84</v>
      </c>
      <c r="AB10" s="112">
        <f>[6]Janeiro!$J$31</f>
        <v>35.64</v>
      </c>
      <c r="AC10" s="112">
        <f>[6]Janeiro!$J$32</f>
        <v>43.2</v>
      </c>
      <c r="AD10" s="112">
        <f>[6]Janeiro!$J$33</f>
        <v>48.6</v>
      </c>
      <c r="AE10" s="112">
        <f>[6]Janeiro!$J$34</f>
        <v>31.319999999999997</v>
      </c>
      <c r="AF10" s="112">
        <f>[6]Janeiro!$J$35</f>
        <v>34.56</v>
      </c>
      <c r="AG10" s="116">
        <f t="shared" si="3"/>
        <v>70.92</v>
      </c>
      <c r="AH10" s="115">
        <f t="shared" si="4"/>
        <v>36.336774193548379</v>
      </c>
    </row>
    <row r="11" spans="1:37" x14ac:dyDescent="0.2">
      <c r="A11" s="48" t="s">
        <v>49</v>
      </c>
      <c r="B11" s="112">
        <f>[7]Janeiro!$J$5</f>
        <v>46.080000000000005</v>
      </c>
      <c r="C11" s="112">
        <f>[7]Janeiro!$J$6</f>
        <v>36.72</v>
      </c>
      <c r="D11" s="112">
        <f>[7]Janeiro!$J$7</f>
        <v>21.240000000000002</v>
      </c>
      <c r="E11" s="112">
        <f>[7]Janeiro!$J$8</f>
        <v>33.480000000000004</v>
      </c>
      <c r="F11" s="112">
        <f>[7]Janeiro!$J$9</f>
        <v>26.28</v>
      </c>
      <c r="G11" s="112">
        <f>[7]Janeiro!$J$10</f>
        <v>33.840000000000003</v>
      </c>
      <c r="H11" s="112">
        <f>[7]Janeiro!$J$11</f>
        <v>25.92</v>
      </c>
      <c r="I11" s="112">
        <f>[7]Janeiro!$J$12</f>
        <v>30.6</v>
      </c>
      <c r="J11" s="112">
        <f>[7]Janeiro!$J$13</f>
        <v>33.840000000000003</v>
      </c>
      <c r="K11" s="112">
        <f>[7]Janeiro!$J$14</f>
        <v>29.52</v>
      </c>
      <c r="L11" s="112">
        <f>[7]Janeiro!$J$15</f>
        <v>42.12</v>
      </c>
      <c r="M11" s="112">
        <f>[7]Janeiro!$J$16</f>
        <v>31.319999999999997</v>
      </c>
      <c r="N11" s="112">
        <f>[7]Janeiro!$J$17</f>
        <v>35.64</v>
      </c>
      <c r="O11" s="112">
        <f>[7]Janeiro!$J$18</f>
        <v>27.720000000000002</v>
      </c>
      <c r="P11" s="112">
        <f>[7]Janeiro!$J$19</f>
        <v>34.200000000000003</v>
      </c>
      <c r="Q11" s="112">
        <f>[7]Janeiro!$J$20</f>
        <v>36.36</v>
      </c>
      <c r="R11" s="112">
        <f>[7]Janeiro!$J$21</f>
        <v>30.6</v>
      </c>
      <c r="S11" s="112">
        <f>[7]Janeiro!$J$22</f>
        <v>43.56</v>
      </c>
      <c r="T11" s="112">
        <f>[7]Janeiro!$J$23</f>
        <v>38.159999999999997</v>
      </c>
      <c r="U11" s="112">
        <f>[7]Janeiro!$J$24</f>
        <v>38.519999999999996</v>
      </c>
      <c r="V11" s="112">
        <f>[7]Janeiro!$J$25</f>
        <v>37.440000000000005</v>
      </c>
      <c r="W11" s="112">
        <f>[7]Janeiro!$J$26</f>
        <v>30.240000000000002</v>
      </c>
      <c r="X11" s="112">
        <f>[7]Janeiro!$J$27</f>
        <v>36</v>
      </c>
      <c r="Y11" s="112">
        <f>[7]Janeiro!$J$28</f>
        <v>64.44</v>
      </c>
      <c r="Z11" s="112">
        <f>[7]Janeiro!$J$29</f>
        <v>48.6</v>
      </c>
      <c r="AA11" s="112">
        <f>[7]Janeiro!$J$30</f>
        <v>48.6</v>
      </c>
      <c r="AB11" s="112">
        <f>[7]Janeiro!$J$31</f>
        <v>61.92</v>
      </c>
      <c r="AC11" s="112">
        <f>[7]Janeiro!$J$32</f>
        <v>46.080000000000005</v>
      </c>
      <c r="AD11" s="112">
        <f>[7]Janeiro!$J$33</f>
        <v>24.48</v>
      </c>
      <c r="AE11" s="112">
        <f>[7]Janeiro!$J$34</f>
        <v>56.519999999999996</v>
      </c>
      <c r="AF11" s="112">
        <f>[7]Janeiro!$J$35</f>
        <v>41.76</v>
      </c>
      <c r="AG11" s="116">
        <f t="shared" si="3"/>
        <v>64.44</v>
      </c>
      <c r="AH11" s="115">
        <f t="shared" si="4"/>
        <v>37.799999999999997</v>
      </c>
    </row>
    <row r="12" spans="1:37" x14ac:dyDescent="0.2">
      <c r="A12" s="48" t="s">
        <v>94</v>
      </c>
      <c r="B12" s="112">
        <f>[8]Janeiro!$J$5</f>
        <v>37.080000000000005</v>
      </c>
      <c r="C12" s="112">
        <f>[8]Janeiro!$J$6</f>
        <v>29.16</v>
      </c>
      <c r="D12" s="112">
        <f>[8]Janeiro!$J$7</f>
        <v>39.24</v>
      </c>
      <c r="E12" s="112">
        <f>[8]Janeiro!$J$8</f>
        <v>44.64</v>
      </c>
      <c r="F12" s="112">
        <f>[8]Janeiro!$J$9</f>
        <v>26.64</v>
      </c>
      <c r="G12" s="112">
        <f>[8]Janeiro!$J$10</f>
        <v>25.2</v>
      </c>
      <c r="H12" s="112">
        <f>[8]Janeiro!$J$11</f>
        <v>28.8</v>
      </c>
      <c r="I12" s="112">
        <f>[8]Janeiro!$J$12</f>
        <v>27.720000000000002</v>
      </c>
      <c r="J12" s="112">
        <f>[8]Janeiro!$J$13</f>
        <v>37.080000000000005</v>
      </c>
      <c r="K12" s="112">
        <f>[8]Janeiro!$J$14</f>
        <v>43.92</v>
      </c>
      <c r="L12" s="112">
        <f>[8]Janeiro!$J$15</f>
        <v>30.6</v>
      </c>
      <c r="M12" s="112">
        <f>[8]Janeiro!$J$16</f>
        <v>30.240000000000002</v>
      </c>
      <c r="N12" s="112">
        <f>[8]Janeiro!$J$17</f>
        <v>27</v>
      </c>
      <c r="O12" s="112">
        <f>[8]Janeiro!$J$18</f>
        <v>45.36</v>
      </c>
      <c r="P12" s="112">
        <f>[8]Janeiro!$J$19</f>
        <v>46.800000000000004</v>
      </c>
      <c r="Q12" s="112">
        <f>[8]Janeiro!$J$20</f>
        <v>48.24</v>
      </c>
      <c r="R12" s="112">
        <f>[8]Janeiro!$J$21</f>
        <v>27</v>
      </c>
      <c r="S12" s="112">
        <f>[8]Janeiro!$J$22</f>
        <v>39.6</v>
      </c>
      <c r="T12" s="112">
        <f>[8]Janeiro!$J$23</f>
        <v>31.319999999999997</v>
      </c>
      <c r="U12" s="112">
        <f>[8]Janeiro!$J$24</f>
        <v>39.6</v>
      </c>
      <c r="V12" s="112">
        <f>[8]Janeiro!$J$25</f>
        <v>33.480000000000004</v>
      </c>
      <c r="W12" s="112">
        <f>[8]Janeiro!$J$26</f>
        <v>35.28</v>
      </c>
      <c r="X12" s="112">
        <f>[8]Janeiro!$J$27</f>
        <v>50.04</v>
      </c>
      <c r="Y12" s="112">
        <f>[8]Janeiro!$J$28</f>
        <v>32.76</v>
      </c>
      <c r="Z12" s="112">
        <f>[8]Janeiro!$J$29</f>
        <v>47.88</v>
      </c>
      <c r="AA12" s="112">
        <f>[8]Janeiro!$J$30</f>
        <v>47.16</v>
      </c>
      <c r="AB12" s="112">
        <f>[8]Janeiro!$J$31</f>
        <v>35.28</v>
      </c>
      <c r="AC12" s="112">
        <f>[8]Janeiro!$J$32</f>
        <v>38.880000000000003</v>
      </c>
      <c r="AD12" s="112">
        <f>[8]Janeiro!$J$33</f>
        <v>47.16</v>
      </c>
      <c r="AE12" s="112">
        <f>[8]Janeiro!$J$34</f>
        <v>38.880000000000003</v>
      </c>
      <c r="AF12" s="112">
        <f>[8]Janeiro!$J$35</f>
        <v>49.680000000000007</v>
      </c>
      <c r="AG12" s="116">
        <f t="shared" si="3"/>
        <v>50.04</v>
      </c>
      <c r="AH12" s="115">
        <f t="shared" si="4"/>
        <v>37.474838709677428</v>
      </c>
    </row>
    <row r="13" spans="1:37" x14ac:dyDescent="0.2">
      <c r="A13" s="48" t="s">
        <v>101</v>
      </c>
      <c r="B13" s="112">
        <f>[9]Janeiro!$J$5</f>
        <v>30.240000000000002</v>
      </c>
      <c r="C13" s="112">
        <f>[9]Janeiro!$J$6</f>
        <v>47.16</v>
      </c>
      <c r="D13" s="112">
        <f>[9]Janeiro!$J$7</f>
        <v>37.440000000000005</v>
      </c>
      <c r="E13" s="112">
        <f>[9]Janeiro!$J$8</f>
        <v>23.040000000000003</v>
      </c>
      <c r="F13" s="112">
        <f>[9]Janeiro!$J$9</f>
        <v>27.36</v>
      </c>
      <c r="G13" s="112">
        <f>[9]Janeiro!$J$10</f>
        <v>23.759999999999998</v>
      </c>
      <c r="H13" s="112">
        <f>[9]Janeiro!$J$11</f>
        <v>24.12</v>
      </c>
      <c r="I13" s="112">
        <f>[9]Janeiro!$J$12</f>
        <v>26.28</v>
      </c>
      <c r="J13" s="112">
        <f>[9]Janeiro!$J$13</f>
        <v>25.56</v>
      </c>
      <c r="K13" s="112">
        <f>[9]Janeiro!$J$14</f>
        <v>40.32</v>
      </c>
      <c r="L13" s="112">
        <f>[9]Janeiro!$J$15</f>
        <v>43.2</v>
      </c>
      <c r="M13" s="112">
        <f>[9]Janeiro!$J$16</f>
        <v>25.92</v>
      </c>
      <c r="N13" s="112">
        <f>[9]Janeiro!$J$17</f>
        <v>40.32</v>
      </c>
      <c r="O13" s="112">
        <f>[9]Janeiro!$J$18</f>
        <v>38.880000000000003</v>
      </c>
      <c r="P13" s="112">
        <f>[9]Janeiro!$J$19</f>
        <v>39.24</v>
      </c>
      <c r="Q13" s="112">
        <f>[9]Janeiro!$J$20</f>
        <v>36</v>
      </c>
      <c r="R13" s="112">
        <f>[9]Janeiro!$J$21</f>
        <v>29.880000000000003</v>
      </c>
      <c r="S13" s="112">
        <f>[9]Janeiro!$J$22</f>
        <v>43.56</v>
      </c>
      <c r="T13" s="112">
        <f>[9]Janeiro!$J$23</f>
        <v>34.200000000000003</v>
      </c>
      <c r="U13" s="112">
        <f>[9]Janeiro!$J$24</f>
        <v>46.080000000000005</v>
      </c>
      <c r="V13" s="112">
        <f>[9]Janeiro!$J$25</f>
        <v>30.240000000000002</v>
      </c>
      <c r="W13" s="112">
        <f>[9]Janeiro!$J$26</f>
        <v>34.56</v>
      </c>
      <c r="X13" s="112">
        <f>[9]Janeiro!$J$27</f>
        <v>53.64</v>
      </c>
      <c r="Y13" s="112">
        <f>[9]Janeiro!$J$28</f>
        <v>31.680000000000003</v>
      </c>
      <c r="Z13" s="112">
        <f>[9]Janeiro!$J$29</f>
        <v>88.56</v>
      </c>
      <c r="AA13" s="112">
        <f>[9]Janeiro!$J$30</f>
        <v>45.72</v>
      </c>
      <c r="AB13" s="112">
        <f>[9]Janeiro!$J$31</f>
        <v>46.080000000000005</v>
      </c>
      <c r="AC13" s="112">
        <f>[9]Janeiro!$J$32</f>
        <v>54</v>
      </c>
      <c r="AD13" s="112">
        <f>[9]Janeiro!$J$33</f>
        <v>42.12</v>
      </c>
      <c r="AE13" s="112">
        <f>[9]Janeiro!$J$34</f>
        <v>43.56</v>
      </c>
      <c r="AF13" s="112">
        <f>[9]Janeiro!$J$35</f>
        <v>64.8</v>
      </c>
      <c r="AG13" s="116">
        <f t="shared" si="3"/>
        <v>88.56</v>
      </c>
      <c r="AH13" s="115">
        <f t="shared" si="4"/>
        <v>39.274838709677411</v>
      </c>
    </row>
    <row r="14" spans="1:37" hidden="1" x14ac:dyDescent="0.2">
      <c r="A14" s="48" t="s">
        <v>147</v>
      </c>
      <c r="B14" s="112" t="str">
        <f>[10]Janeiro!$J$5</f>
        <v>*</v>
      </c>
      <c r="C14" s="112" t="str">
        <f>[10]Janeiro!$J$6</f>
        <v>*</v>
      </c>
      <c r="D14" s="112" t="str">
        <f>[10]Janeiro!$J$7</f>
        <v>*</v>
      </c>
      <c r="E14" s="112" t="str">
        <f>[10]Janeiro!$J$8</f>
        <v>*</v>
      </c>
      <c r="F14" s="112" t="str">
        <f>[10]Janeiro!$J$9</f>
        <v>*</v>
      </c>
      <c r="G14" s="112" t="str">
        <f>[10]Janeiro!$J$10</f>
        <v>*</v>
      </c>
      <c r="H14" s="112" t="str">
        <f>[10]Janeiro!$J$11</f>
        <v>*</v>
      </c>
      <c r="I14" s="112" t="str">
        <f>[10]Janeiro!$J$12</f>
        <v>*</v>
      </c>
      <c r="J14" s="112" t="str">
        <f>[10]Janeiro!$J$13</f>
        <v>*</v>
      </c>
      <c r="K14" s="112" t="str">
        <f>[10]Janeiro!$J$14</f>
        <v>*</v>
      </c>
      <c r="L14" s="112" t="str">
        <f>[10]Janeiro!$J$15</f>
        <v>*</v>
      </c>
      <c r="M14" s="112" t="str">
        <f>[10]Janeiro!$J$16</f>
        <v>*</v>
      </c>
      <c r="N14" s="112" t="str">
        <f>[10]Janeiro!$J$17</f>
        <v>*</v>
      </c>
      <c r="O14" s="112" t="str">
        <f>[10]Janeiro!$J$18</f>
        <v>*</v>
      </c>
      <c r="P14" s="112" t="str">
        <f>[10]Janeiro!$J$19</f>
        <v>*</v>
      </c>
      <c r="Q14" s="112" t="str">
        <f>[10]Janeiro!$J$20</f>
        <v>*</v>
      </c>
      <c r="R14" s="112" t="str">
        <f>[10]Janeiro!$J$21</f>
        <v>*</v>
      </c>
      <c r="S14" s="112" t="str">
        <f>[10]Janeiro!$J$22</f>
        <v>*</v>
      </c>
      <c r="T14" s="112" t="str">
        <f>[10]Janeiro!$J$23</f>
        <v>*</v>
      </c>
      <c r="U14" s="112" t="str">
        <f>[10]Janeiro!$J$24</f>
        <v>*</v>
      </c>
      <c r="V14" s="112" t="str">
        <f>[10]Janeiro!$J$25</f>
        <v>*</v>
      </c>
      <c r="W14" s="112" t="str">
        <f>[10]Janeiro!$J$26</f>
        <v>*</v>
      </c>
      <c r="X14" s="112" t="str">
        <f>[10]Janeiro!$J$27</f>
        <v>*</v>
      </c>
      <c r="Y14" s="112" t="str">
        <f>[10]Janeiro!$J$28</f>
        <v>*</v>
      </c>
      <c r="Z14" s="112" t="str">
        <f>[10]Janeiro!$J$29</f>
        <v>*</v>
      </c>
      <c r="AA14" s="112" t="str">
        <f>[10]Janeiro!$J$30</f>
        <v>*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6">
        <f t="shared" si="3"/>
        <v>0</v>
      </c>
      <c r="AH14" s="115" t="e">
        <f t="shared" si="4"/>
        <v>#DIV/0!</v>
      </c>
      <c r="AJ14" s="126"/>
    </row>
    <row r="15" spans="1:37" x14ac:dyDescent="0.2">
      <c r="A15" s="48" t="s">
        <v>2</v>
      </c>
      <c r="B15" s="112">
        <f>[11]Janeiro!$J$5</f>
        <v>47.16</v>
      </c>
      <c r="C15" s="112">
        <f>[11]Janeiro!$J$6</f>
        <v>36.36</v>
      </c>
      <c r="D15" s="112">
        <f>[11]Janeiro!$J$7</f>
        <v>28.8</v>
      </c>
      <c r="E15" s="112">
        <f>[11]Janeiro!$J$8</f>
        <v>37.080000000000005</v>
      </c>
      <c r="F15" s="112">
        <f>[11]Janeiro!$J$9</f>
        <v>27</v>
      </c>
      <c r="G15" s="112">
        <f>[11]Janeiro!$J$10</f>
        <v>28.08</v>
      </c>
      <c r="H15" s="112">
        <f>[11]Janeiro!$J$11</f>
        <v>27.720000000000002</v>
      </c>
      <c r="I15" s="112">
        <f>[11]Janeiro!$J$12</f>
        <v>27</v>
      </c>
      <c r="J15" s="112">
        <f>[11]Janeiro!$J$13</f>
        <v>34.56</v>
      </c>
      <c r="K15" s="112">
        <f>[11]Janeiro!$J$14</f>
        <v>39.24</v>
      </c>
      <c r="L15" s="112">
        <f>[11]Janeiro!$J$15</f>
        <v>52.56</v>
      </c>
      <c r="M15" s="112">
        <f>[11]Janeiro!$J$16</f>
        <v>34.92</v>
      </c>
      <c r="N15" s="112">
        <f>[11]Janeiro!$J$17</f>
        <v>38.880000000000003</v>
      </c>
      <c r="O15" s="112">
        <f>[11]Janeiro!$J$18</f>
        <v>32.04</v>
      </c>
      <c r="P15" s="112">
        <f>[11]Janeiro!$J$19</f>
        <v>39.24</v>
      </c>
      <c r="Q15" s="112">
        <f>[11]Janeiro!$J$20</f>
        <v>29.52</v>
      </c>
      <c r="R15" s="112">
        <f>[11]Janeiro!$J$21</f>
        <v>24.48</v>
      </c>
      <c r="S15" s="112">
        <f>[11]Janeiro!$J$22</f>
        <v>25.92</v>
      </c>
      <c r="T15" s="112">
        <f>[11]Janeiro!$J$23</f>
        <v>33.119999999999997</v>
      </c>
      <c r="U15" s="112">
        <f>[11]Janeiro!$J$24</f>
        <v>33.480000000000004</v>
      </c>
      <c r="V15" s="112">
        <f>[11]Janeiro!$J$25</f>
        <v>36.36</v>
      </c>
      <c r="W15" s="112">
        <f>[11]Janeiro!$J$26</f>
        <v>32.76</v>
      </c>
      <c r="X15" s="112">
        <f>[11]Janeiro!$J$27</f>
        <v>47.16</v>
      </c>
      <c r="Y15" s="112">
        <f>[11]Janeiro!$J$28</f>
        <v>46.800000000000004</v>
      </c>
      <c r="Z15" s="112">
        <f>[11]Janeiro!$J$29</f>
        <v>28.8</v>
      </c>
      <c r="AA15" s="112">
        <f>[11]Janeiro!$J$30</f>
        <v>42.84</v>
      </c>
      <c r="AB15" s="112">
        <f>[11]Janeiro!$J$31</f>
        <v>40.32</v>
      </c>
      <c r="AC15" s="112">
        <f>[11]Janeiro!$J$32</f>
        <v>48.96</v>
      </c>
      <c r="AD15" s="112">
        <f>[11]Janeiro!$J$33</f>
        <v>49.32</v>
      </c>
      <c r="AE15" s="112">
        <f>[11]Janeiro!$J$34</f>
        <v>30.240000000000002</v>
      </c>
      <c r="AF15" s="112">
        <f>[11]Janeiro!$J$35</f>
        <v>30.240000000000002</v>
      </c>
      <c r="AG15" s="116">
        <f t="shared" si="3"/>
        <v>52.56</v>
      </c>
      <c r="AH15" s="115">
        <f t="shared" si="4"/>
        <v>35.837419354838708</v>
      </c>
      <c r="AJ15" s="12" t="s">
        <v>35</v>
      </c>
      <c r="AK15" t="s">
        <v>35</v>
      </c>
    </row>
    <row r="16" spans="1:37" x14ac:dyDescent="0.2">
      <c r="A16" s="48" t="s">
        <v>3</v>
      </c>
      <c r="B16" s="112">
        <f>[12]Janeiro!$J$5</f>
        <v>24.48</v>
      </c>
      <c r="C16" s="112">
        <f>[12]Janeiro!$J$6</f>
        <v>30.96</v>
      </c>
      <c r="D16" s="112">
        <f>[12]Janeiro!$J$7</f>
        <v>36.72</v>
      </c>
      <c r="E16" s="112">
        <f>[12]Janeiro!$J$8</f>
        <v>38.880000000000003</v>
      </c>
      <c r="F16" s="112">
        <f>[12]Janeiro!$J$9</f>
        <v>17.64</v>
      </c>
      <c r="G16" s="112">
        <f>[12]Janeiro!$J$10</f>
        <v>37.080000000000005</v>
      </c>
      <c r="H16" s="112">
        <f>[12]Janeiro!$J$11</f>
        <v>31.319999999999997</v>
      </c>
      <c r="I16" s="112">
        <f>[12]Janeiro!$J$12</f>
        <v>33.119999999999997</v>
      </c>
      <c r="J16" s="112">
        <f>[12]Janeiro!$J$13</f>
        <v>27.36</v>
      </c>
      <c r="K16" s="112">
        <f>[12]Janeiro!$J$14</f>
        <v>44.64</v>
      </c>
      <c r="L16" s="112">
        <f>[12]Janeiro!$J$15</f>
        <v>54.36</v>
      </c>
      <c r="M16" s="112">
        <f>[12]Janeiro!$J$16</f>
        <v>41.76</v>
      </c>
      <c r="N16" s="112">
        <f>[12]Janeiro!$J$17</f>
        <v>23.040000000000003</v>
      </c>
      <c r="O16" s="112">
        <f>[12]Janeiro!$J$18</f>
        <v>23.040000000000003</v>
      </c>
      <c r="P16" s="112">
        <f>[12]Janeiro!$J$19</f>
        <v>24.48</v>
      </c>
      <c r="Q16" s="112">
        <f>[12]Janeiro!$J$20</f>
        <v>40.680000000000007</v>
      </c>
      <c r="R16" s="112">
        <f>[12]Janeiro!$J$21</f>
        <v>49.680000000000007</v>
      </c>
      <c r="S16" s="112">
        <f>[12]Janeiro!$J$22</f>
        <v>30.240000000000002</v>
      </c>
      <c r="T16" s="112">
        <f>[12]Janeiro!$J$23</f>
        <v>35.28</v>
      </c>
      <c r="U16" s="112">
        <f>[12]Janeiro!$J$24</f>
        <v>57.24</v>
      </c>
      <c r="V16" s="112">
        <f>[12]Janeiro!$J$25</f>
        <v>34.56</v>
      </c>
      <c r="W16" s="112">
        <f>[12]Janeiro!$J$26</f>
        <v>27.36</v>
      </c>
      <c r="X16" s="112">
        <f>[12]Janeiro!$J$27</f>
        <v>44.28</v>
      </c>
      <c r="Y16" s="112">
        <f>[12]Janeiro!$J$28</f>
        <v>22.68</v>
      </c>
      <c r="Z16" s="112">
        <f>[12]Janeiro!$J$29</f>
        <v>33.119999999999997</v>
      </c>
      <c r="AA16" s="112">
        <f>[12]Janeiro!$J$30</f>
        <v>39.24</v>
      </c>
      <c r="AB16" s="112">
        <f>[12]Janeiro!$J$31</f>
        <v>34.92</v>
      </c>
      <c r="AC16" s="112">
        <f>[12]Janeiro!$J$32</f>
        <v>51.84</v>
      </c>
      <c r="AD16" s="112">
        <f>[12]Janeiro!$J$33</f>
        <v>38.519999999999996</v>
      </c>
      <c r="AE16" s="112">
        <f>[12]Janeiro!$J$34</f>
        <v>36.36</v>
      </c>
      <c r="AF16" s="112">
        <f>[12]Janeiro!$J$35</f>
        <v>38.159999999999997</v>
      </c>
      <c r="AG16" s="116">
        <f>MAX(B16:AF16)</f>
        <v>57.24</v>
      </c>
      <c r="AH16" s="115">
        <f>AVERAGE(B16:AF16)</f>
        <v>35.581935483870964</v>
      </c>
      <c r="AJ16" s="12"/>
    </row>
    <row r="17" spans="1:38" hidden="1" x14ac:dyDescent="0.2">
      <c r="A17" s="48" t="s">
        <v>4</v>
      </c>
      <c r="B17" s="112" t="str">
        <f>[13]Janeiro!$J$5</f>
        <v>*</v>
      </c>
      <c r="C17" s="112" t="str">
        <f>[13]Janeiro!$J$6</f>
        <v>*</v>
      </c>
      <c r="D17" s="112" t="str">
        <f>[13]Janeiro!$J$7</f>
        <v>*</v>
      </c>
      <c r="E17" s="112" t="str">
        <f>[13]Janeiro!$J$8</f>
        <v>*</v>
      </c>
      <c r="F17" s="112" t="str">
        <f>[13]Janeiro!$J$9</f>
        <v>*</v>
      </c>
      <c r="G17" s="112" t="str">
        <f>[13]Janeiro!$J$10</f>
        <v>*</v>
      </c>
      <c r="H17" s="112" t="str">
        <f>[13]Janeiro!$J$11</f>
        <v>*</v>
      </c>
      <c r="I17" s="112" t="str">
        <f>[13]Janeiro!$J$12</f>
        <v>*</v>
      </c>
      <c r="J17" s="112" t="str">
        <f>[13]Janeiro!$J$13</f>
        <v>*</v>
      </c>
      <c r="K17" s="112" t="str">
        <f>[13]Janeiro!$J$14</f>
        <v>*</v>
      </c>
      <c r="L17" s="112" t="str">
        <f>[13]Janeiro!$J$15</f>
        <v>*</v>
      </c>
      <c r="M17" s="112" t="str">
        <f>[13]Janeiro!$J$16</f>
        <v>*</v>
      </c>
      <c r="N17" s="112" t="str">
        <f>[13]Janeiro!$J$17</f>
        <v>*</v>
      </c>
      <c r="O17" s="112" t="str">
        <f>[13]Janeiro!$J$18</f>
        <v>*</v>
      </c>
      <c r="P17" s="112" t="str">
        <f>[13]Janeiro!$J$19</f>
        <v>*</v>
      </c>
      <c r="Q17" s="112" t="str">
        <f>[13]Janeiro!$J$20</f>
        <v>*</v>
      </c>
      <c r="R17" s="112" t="str">
        <f>[13]Janeiro!$J$21</f>
        <v>*</v>
      </c>
      <c r="S17" s="112" t="str">
        <f>[13]Janeiro!$J$22</f>
        <v>*</v>
      </c>
      <c r="T17" s="112" t="str">
        <f>[13]Janeiro!$J$23</f>
        <v>*</v>
      </c>
      <c r="U17" s="112" t="str">
        <f>[13]Janeiro!$J$24</f>
        <v>*</v>
      </c>
      <c r="V17" s="112" t="str">
        <f>[13]Janeiro!$J$25</f>
        <v>*</v>
      </c>
      <c r="W17" s="112" t="str">
        <f>[13]Janeiro!$J$26</f>
        <v>*</v>
      </c>
      <c r="X17" s="112" t="str">
        <f>[13]Janeiro!$J$27</f>
        <v>*</v>
      </c>
      <c r="Y17" s="112" t="str">
        <f>[13]Janeiro!$J$28</f>
        <v>*</v>
      </c>
      <c r="Z17" s="112" t="str">
        <f>[13]Janeiro!$J$29</f>
        <v>*</v>
      </c>
      <c r="AA17" s="112" t="str">
        <f>[13]Janeiro!$J$30</f>
        <v>*</v>
      </c>
      <c r="AB17" s="112" t="str">
        <f>[13]Janeiro!$J$31</f>
        <v>*</v>
      </c>
      <c r="AC17" s="112" t="str">
        <f>[13]Janeiro!$J$32</f>
        <v>*</v>
      </c>
      <c r="AD17" s="112" t="str">
        <f>[13]Janeiro!$J$33</f>
        <v>*</v>
      </c>
      <c r="AE17" s="112" t="str">
        <f>[13]Janeiro!$J$34</f>
        <v>*</v>
      </c>
      <c r="AF17" s="112" t="str">
        <f>[13]Janeiro!$J$35</f>
        <v>*</v>
      </c>
      <c r="AG17" s="116">
        <f t="shared" si="3"/>
        <v>0</v>
      </c>
      <c r="AH17" s="115" t="e">
        <f t="shared" si="4"/>
        <v>#DIV/0!</v>
      </c>
    </row>
    <row r="18" spans="1:38" x14ac:dyDescent="0.2">
      <c r="A18" s="48" t="s">
        <v>5</v>
      </c>
      <c r="B18" s="112">
        <f>[14]Janeiro!$J$5</f>
        <v>5.04</v>
      </c>
      <c r="C18" s="112">
        <f>[14]Janeiro!$J$6</f>
        <v>9.3600000000000012</v>
      </c>
      <c r="D18" s="112">
        <f>[14]Janeiro!$J$7</f>
        <v>5.04</v>
      </c>
      <c r="E18" s="112">
        <f>[14]Janeiro!$J$8</f>
        <v>6.84</v>
      </c>
      <c r="F18" s="112">
        <f>[14]Janeiro!$J$9</f>
        <v>6.12</v>
      </c>
      <c r="G18" s="112">
        <f>[14]Janeiro!$J$10</f>
        <v>5.04</v>
      </c>
      <c r="H18" s="112">
        <f>[14]Janeiro!$J$11</f>
        <v>6.84</v>
      </c>
      <c r="I18" s="112">
        <f>[14]Janeiro!$J$12</f>
        <v>3.24</v>
      </c>
      <c r="J18" s="112">
        <f>[14]Janeiro!$J$13</f>
        <v>5.4</v>
      </c>
      <c r="K18" s="112">
        <f>[14]Janeiro!$J$14</f>
        <v>2.8800000000000003</v>
      </c>
      <c r="L18" s="112">
        <f>[14]Janeiro!$J$15</f>
        <v>11.16</v>
      </c>
      <c r="M18" s="112">
        <f>[14]Janeiro!$J$16</f>
        <v>7.9200000000000008</v>
      </c>
      <c r="N18" s="112">
        <f>[14]Janeiro!$J$17</f>
        <v>2.52</v>
      </c>
      <c r="O18" s="112">
        <f>[14]Janeiro!$J$18</f>
        <v>5.7600000000000007</v>
      </c>
      <c r="P18" s="112">
        <f>[14]Janeiro!$J$19</f>
        <v>11.520000000000001</v>
      </c>
      <c r="Q18" s="112">
        <f>[14]Janeiro!$J$20</f>
        <v>8.2799999999999994</v>
      </c>
      <c r="R18" s="112">
        <f>[14]Janeiro!$J$21</f>
        <v>10.08</v>
      </c>
      <c r="S18" s="112">
        <f>[14]Janeiro!$J$22</f>
        <v>2.8800000000000003</v>
      </c>
      <c r="T18" s="112">
        <f>[14]Janeiro!$J$23</f>
        <v>9</v>
      </c>
      <c r="U18" s="112">
        <f>[14]Janeiro!$J$24</f>
        <v>3.6</v>
      </c>
      <c r="V18" s="112">
        <f>[14]Janeiro!$J$25</f>
        <v>11.520000000000001</v>
      </c>
      <c r="W18" s="112">
        <f>[14]Janeiro!$J$26</f>
        <v>3.6</v>
      </c>
      <c r="X18" s="112">
        <f>[14]Janeiro!$J$27</f>
        <v>2.52</v>
      </c>
      <c r="Y18" s="112">
        <f>[14]Janeiro!$J$28</f>
        <v>5.7600000000000007</v>
      </c>
      <c r="Z18" s="112">
        <f>[14]Janeiro!$J$29</f>
        <v>9</v>
      </c>
      <c r="AA18" s="112">
        <f>[14]Janeiro!$J$30</f>
        <v>4.6800000000000006</v>
      </c>
      <c r="AB18" s="112">
        <f>[14]Janeiro!$J$31</f>
        <v>3.6</v>
      </c>
      <c r="AC18" s="112">
        <f>[14]Janeiro!$J$32</f>
        <v>7.5600000000000005</v>
      </c>
      <c r="AD18" s="112">
        <f>[14]Janeiro!$J$33</f>
        <v>9</v>
      </c>
      <c r="AE18" s="112">
        <f>[14]Janeiro!$J$34</f>
        <v>2.8800000000000003</v>
      </c>
      <c r="AF18" s="112">
        <f>[14]Janeiro!$J$35</f>
        <v>3.6</v>
      </c>
      <c r="AG18" s="116">
        <f t="shared" si="3"/>
        <v>11.520000000000001</v>
      </c>
      <c r="AH18" s="115">
        <f t="shared" si="4"/>
        <v>6.2012903225806451</v>
      </c>
      <c r="AI18" s="12" t="s">
        <v>35</v>
      </c>
    </row>
    <row r="19" spans="1:38" hidden="1" x14ac:dyDescent="0.2">
      <c r="A19" s="48" t="s">
        <v>33</v>
      </c>
      <c r="B19" s="112" t="str">
        <f>[15]Janeiro!$J$5</f>
        <v>*</v>
      </c>
      <c r="C19" s="112" t="str">
        <f>[15]Janeiro!$J$6</f>
        <v>*</v>
      </c>
      <c r="D19" s="112" t="str">
        <f>[15]Janeiro!$J$7</f>
        <v>*</v>
      </c>
      <c r="E19" s="112" t="str">
        <f>[15]Janeiro!$J$8</f>
        <v>*</v>
      </c>
      <c r="F19" s="112" t="str">
        <f>[15]Janeiro!$J$9</f>
        <v>*</v>
      </c>
      <c r="G19" s="112" t="str">
        <f>[15]Janeiro!$J$10</f>
        <v>*</v>
      </c>
      <c r="H19" s="112" t="str">
        <f>[15]Janeiro!$J$11</f>
        <v>*</v>
      </c>
      <c r="I19" s="112" t="str">
        <f>[15]Janeiro!$J$12</f>
        <v>*</v>
      </c>
      <c r="J19" s="112" t="str">
        <f>[15]Janeiro!$J$13</f>
        <v>*</v>
      </c>
      <c r="K19" s="112" t="str">
        <f>[15]Janeiro!$J$14</f>
        <v>*</v>
      </c>
      <c r="L19" s="112" t="str">
        <f>[15]Janeiro!$J$15</f>
        <v>*</v>
      </c>
      <c r="M19" s="112" t="str">
        <f>[15]Janeiro!$J$16</f>
        <v>*</v>
      </c>
      <c r="N19" s="112" t="str">
        <f>[15]Janeiro!$J$17</f>
        <v>*</v>
      </c>
      <c r="O19" s="112" t="str">
        <f>[15]Janeiro!$J$18</f>
        <v>*</v>
      </c>
      <c r="P19" s="112" t="str">
        <f>[15]Janeiro!$J$19</f>
        <v>*</v>
      </c>
      <c r="Q19" s="112" t="str">
        <f>[15]Janeiro!$J$20</f>
        <v>*</v>
      </c>
      <c r="R19" s="112" t="str">
        <f>[15]Janeiro!$J$21</f>
        <v>*</v>
      </c>
      <c r="S19" s="112" t="str">
        <f>[15]Janeiro!$J$22</f>
        <v>*</v>
      </c>
      <c r="T19" s="112" t="str">
        <f>[15]Janeiro!$J$23</f>
        <v>*</v>
      </c>
      <c r="U19" s="112" t="str">
        <f>[15]Janeiro!$J$24</f>
        <v>*</v>
      </c>
      <c r="V19" s="112" t="str">
        <f>[15]Janeiro!$J$25</f>
        <v>*</v>
      </c>
      <c r="W19" s="112" t="str">
        <f>[15]Janeiro!$J$26</f>
        <v>*</v>
      </c>
      <c r="X19" s="112" t="str">
        <f>[15]Janeiro!$J$27</f>
        <v>*</v>
      </c>
      <c r="Y19" s="112" t="str">
        <f>[15]Janeiro!$J$28</f>
        <v>*</v>
      </c>
      <c r="Z19" s="112" t="str">
        <f>[15]Janeiro!$J$29</f>
        <v>*</v>
      </c>
      <c r="AA19" s="112" t="str">
        <f>[15]Janeiro!$J$30</f>
        <v>*</v>
      </c>
      <c r="AB19" s="112" t="str">
        <f>[15]Janeiro!$J$31</f>
        <v>*</v>
      </c>
      <c r="AC19" s="112" t="str">
        <f>[15]Janeiro!$J$32</f>
        <v>*</v>
      </c>
      <c r="AD19" s="112" t="str">
        <f>[15]Janeiro!$J$33</f>
        <v>*</v>
      </c>
      <c r="AE19" s="112" t="str">
        <f>[15]Janeiro!$J$34</f>
        <v>*</v>
      </c>
      <c r="AF19" s="112" t="str">
        <f>[15]Janeiro!$J$35</f>
        <v>*</v>
      </c>
      <c r="AG19" s="116">
        <f t="shared" si="3"/>
        <v>0</v>
      </c>
      <c r="AH19" s="115" t="e">
        <f t="shared" si="4"/>
        <v>#DIV/0!</v>
      </c>
    </row>
    <row r="20" spans="1:38" x14ac:dyDescent="0.2">
      <c r="A20" s="48" t="s">
        <v>6</v>
      </c>
      <c r="B20" s="112">
        <f>[16]Janeiro!$J$5</f>
        <v>24.12</v>
      </c>
      <c r="C20" s="112">
        <f>[16]Janeiro!$J$6</f>
        <v>25.92</v>
      </c>
      <c r="D20" s="112">
        <f>[16]Janeiro!$J$7</f>
        <v>28.8</v>
      </c>
      <c r="E20" s="112">
        <f>[16]Janeiro!$J$8</f>
        <v>36</v>
      </c>
      <c r="F20" s="112">
        <f>[16]Janeiro!$J$9</f>
        <v>27.36</v>
      </c>
      <c r="G20" s="112">
        <f>[16]Janeiro!$J$10</f>
        <v>32.04</v>
      </c>
      <c r="H20" s="112">
        <f>[16]Janeiro!$J$11</f>
        <v>25.56</v>
      </c>
      <c r="I20" s="112">
        <f>[16]Janeiro!$J$12</f>
        <v>35.28</v>
      </c>
      <c r="J20" s="112">
        <f>[16]Janeiro!$J$13</f>
        <v>23.759999999999998</v>
      </c>
      <c r="K20" s="112">
        <f>[16]Janeiro!$J$14</f>
        <v>24.48</v>
      </c>
      <c r="L20" s="112">
        <f>[16]Janeiro!$J$15</f>
        <v>31.680000000000003</v>
      </c>
      <c r="M20" s="112">
        <f>[16]Janeiro!$J$16</f>
        <v>31.680000000000003</v>
      </c>
      <c r="N20" s="112">
        <f>[16]Janeiro!$J$17</f>
        <v>20.52</v>
      </c>
      <c r="O20" s="112">
        <f>[16]Janeiro!$J$18</f>
        <v>26.64</v>
      </c>
      <c r="P20" s="112">
        <f>[16]Janeiro!$J$19</f>
        <v>28.44</v>
      </c>
      <c r="Q20" s="112">
        <f>[16]Janeiro!$J$20</f>
        <v>25.56</v>
      </c>
      <c r="R20" s="112">
        <f>[16]Janeiro!$J$21</f>
        <v>27.36</v>
      </c>
      <c r="S20" s="112">
        <f>[16]Janeiro!$J$22</f>
        <v>19.440000000000001</v>
      </c>
      <c r="T20" s="112">
        <f>[16]Janeiro!$J$23</f>
        <v>40.680000000000007</v>
      </c>
      <c r="U20" s="112">
        <f>[16]Janeiro!$J$24</f>
        <v>28.8</v>
      </c>
      <c r="V20" s="112">
        <f>[16]Janeiro!$J$25</f>
        <v>43.92</v>
      </c>
      <c r="W20" s="112">
        <f>[16]Janeiro!$J$26</f>
        <v>26.28</v>
      </c>
      <c r="X20" s="112">
        <f>[16]Janeiro!$J$27</f>
        <v>21.240000000000002</v>
      </c>
      <c r="Y20" s="112">
        <f>[16]Janeiro!$J$28</f>
        <v>21.6</v>
      </c>
      <c r="Z20" s="112">
        <f>[16]Janeiro!$J$29</f>
        <v>46.080000000000005</v>
      </c>
      <c r="AA20" s="112">
        <f>[16]Janeiro!$J$30</f>
        <v>24.48</v>
      </c>
      <c r="AB20" s="112">
        <f>[16]Janeiro!$J$31</f>
        <v>48.24</v>
      </c>
      <c r="AC20" s="112">
        <f>[16]Janeiro!$J$32</f>
        <v>26.28</v>
      </c>
      <c r="AD20" s="112">
        <f>[16]Janeiro!$J$33</f>
        <v>35.64</v>
      </c>
      <c r="AE20" s="112">
        <f>[16]Janeiro!$J$34</f>
        <v>21.6</v>
      </c>
      <c r="AF20" s="112">
        <f>[16]Janeiro!$J$35</f>
        <v>25.2</v>
      </c>
      <c r="AG20" s="116">
        <f t="shared" si="3"/>
        <v>48.24</v>
      </c>
      <c r="AH20" s="115">
        <f t="shared" si="4"/>
        <v>29.18322580645161</v>
      </c>
    </row>
    <row r="21" spans="1:38" x14ac:dyDescent="0.2">
      <c r="A21" s="48" t="s">
        <v>7</v>
      </c>
      <c r="B21" s="112">
        <f>[17]Janeiro!$J$5</f>
        <v>30.6</v>
      </c>
      <c r="C21" s="112">
        <f>[17]Janeiro!$J$6</f>
        <v>30.240000000000002</v>
      </c>
      <c r="D21" s="112">
        <f>[17]Janeiro!$J$7</f>
        <v>38.519999999999996</v>
      </c>
      <c r="E21" s="112">
        <f>[17]Janeiro!$J$8</f>
        <v>25.56</v>
      </c>
      <c r="F21" s="112">
        <f>[17]Janeiro!$J$9</f>
        <v>29.52</v>
      </c>
      <c r="G21" s="112">
        <f>[17]Janeiro!$J$10</f>
        <v>30.240000000000002</v>
      </c>
      <c r="H21" s="112">
        <f>[17]Janeiro!$J$11</f>
        <v>26.28</v>
      </c>
      <c r="I21" s="112">
        <f>[17]Janeiro!$J$12</f>
        <v>26.28</v>
      </c>
      <c r="J21" s="112">
        <f>[17]Janeiro!$J$13</f>
        <v>23.759999999999998</v>
      </c>
      <c r="K21" s="112">
        <f>[17]Janeiro!$J$14</f>
        <v>38.519999999999996</v>
      </c>
      <c r="L21" s="112">
        <f>[17]Janeiro!$J$15</f>
        <v>41.4</v>
      </c>
      <c r="M21" s="112">
        <f>[17]Janeiro!$J$16</f>
        <v>25.2</v>
      </c>
      <c r="N21" s="112">
        <f>[17]Janeiro!$J$17</f>
        <v>38.880000000000003</v>
      </c>
      <c r="O21" s="112">
        <f>[17]Janeiro!$J$18</f>
        <v>42.12</v>
      </c>
      <c r="P21" s="112">
        <f>[17]Janeiro!$J$19</f>
        <v>32.4</v>
      </c>
      <c r="Q21" s="112">
        <f>[17]Janeiro!$J$20</f>
        <v>28.8</v>
      </c>
      <c r="R21" s="112">
        <f>[17]Janeiro!$J$21</f>
        <v>56.16</v>
      </c>
      <c r="S21" s="112">
        <f>[17]Janeiro!$J$22</f>
        <v>58.32</v>
      </c>
      <c r="T21" s="112">
        <f>[17]Janeiro!$J$23</f>
        <v>28.44</v>
      </c>
      <c r="U21" s="112">
        <f>[17]Janeiro!$J$24</f>
        <v>31.319999999999997</v>
      </c>
      <c r="V21" s="112">
        <f>[17]Janeiro!$J$25</f>
        <v>30.6</v>
      </c>
      <c r="W21" s="112">
        <f>[17]Janeiro!$J$26</f>
        <v>30.6</v>
      </c>
      <c r="X21" s="112">
        <f>[17]Janeiro!$J$27</f>
        <v>39.96</v>
      </c>
      <c r="Y21" s="112">
        <f>[17]Janeiro!$J$28</f>
        <v>28.8</v>
      </c>
      <c r="Z21" s="112">
        <f>[17]Janeiro!$J$29</f>
        <v>52.56</v>
      </c>
      <c r="AA21" s="112">
        <f>[17]Janeiro!$J$30</f>
        <v>34.92</v>
      </c>
      <c r="AB21" s="112">
        <f>[17]Janeiro!$J$31</f>
        <v>48.96</v>
      </c>
      <c r="AC21" s="112">
        <f>[17]Janeiro!$J$32</f>
        <v>50.4</v>
      </c>
      <c r="AD21" s="112">
        <f>[17]Janeiro!$J$33</f>
        <v>68.400000000000006</v>
      </c>
      <c r="AE21" s="112">
        <f>[17]Janeiro!$J$34</f>
        <v>48.6</v>
      </c>
      <c r="AF21" s="112">
        <f>[17]Janeiro!$J$35</f>
        <v>35.28</v>
      </c>
      <c r="AG21" s="116">
        <f t="shared" si="3"/>
        <v>68.400000000000006</v>
      </c>
      <c r="AH21" s="115">
        <f t="shared" si="4"/>
        <v>37.149677419354845</v>
      </c>
      <c r="AK21" t="s">
        <v>35</v>
      </c>
      <c r="AL21" t="s">
        <v>35</v>
      </c>
    </row>
    <row r="22" spans="1:38" x14ac:dyDescent="0.2">
      <c r="A22" s="48" t="s">
        <v>148</v>
      </c>
      <c r="B22" s="112">
        <f>[18]Janeiro!$J$5</f>
        <v>31.319999999999997</v>
      </c>
      <c r="C22" s="112">
        <f>[18]Janeiro!$J$6</f>
        <v>40.680000000000007</v>
      </c>
      <c r="D22" s="112">
        <f>[18]Janeiro!$J$7</f>
        <v>45</v>
      </c>
      <c r="E22" s="112">
        <f>[18]Janeiro!$J$8</f>
        <v>24.12</v>
      </c>
      <c r="F22" s="112">
        <f>[18]Janeiro!$J$9</f>
        <v>22.68</v>
      </c>
      <c r="G22" s="112">
        <f>[18]Janeiro!$J$10</f>
        <v>22.68</v>
      </c>
      <c r="H22" s="112">
        <f>[18]Janeiro!$J$11</f>
        <v>26.28</v>
      </c>
      <c r="I22" s="112">
        <f>[18]Janeiro!$J$12</f>
        <v>25.56</v>
      </c>
      <c r="J22" s="112">
        <f>[18]Janeiro!$J$13</f>
        <v>27</v>
      </c>
      <c r="K22" s="112">
        <f>[18]Janeiro!$J$14</f>
        <v>39.96</v>
      </c>
      <c r="L22" s="112">
        <f>[18]Janeiro!$J$15</f>
        <v>30.6</v>
      </c>
      <c r="M22" s="112">
        <f>[18]Janeiro!$J$16</f>
        <v>24.12</v>
      </c>
      <c r="N22" s="112">
        <f>[18]Janeiro!$J$17</f>
        <v>55.080000000000005</v>
      </c>
      <c r="O22" s="112">
        <f>[18]Janeiro!$J$18</f>
        <v>33.119999999999997</v>
      </c>
      <c r="P22" s="112">
        <f>[18]Janeiro!$J$19</f>
        <v>28.44</v>
      </c>
      <c r="Q22" s="112">
        <f>[18]Janeiro!$J$20</f>
        <v>30.6</v>
      </c>
      <c r="R22" s="112">
        <f>[18]Janeiro!$J$21</f>
        <v>38.159999999999997</v>
      </c>
      <c r="S22" s="112">
        <f>[18]Janeiro!$J$22</f>
        <v>38.519999999999996</v>
      </c>
      <c r="T22" s="112">
        <f>[18]Janeiro!$J$23</f>
        <v>36.72</v>
      </c>
      <c r="U22" s="112">
        <f>[18]Janeiro!$J$24</f>
        <v>45</v>
      </c>
      <c r="V22" s="112">
        <f>[18]Janeiro!$J$25</f>
        <v>32.76</v>
      </c>
      <c r="W22" s="112">
        <f>[18]Janeiro!$J$26</f>
        <v>45.72</v>
      </c>
      <c r="X22" s="112">
        <f>[18]Janeiro!$J$27</f>
        <v>34.200000000000003</v>
      </c>
      <c r="Y22" s="112">
        <f>[18]Janeiro!$J$28</f>
        <v>24.840000000000003</v>
      </c>
      <c r="Z22" s="112">
        <f>[18]Janeiro!$J$29</f>
        <v>56.88</v>
      </c>
      <c r="AA22" s="112">
        <f>[18]Janeiro!$J$30</f>
        <v>33.480000000000004</v>
      </c>
      <c r="AB22" s="112">
        <f>[18]Janeiro!$J$31</f>
        <v>44.64</v>
      </c>
      <c r="AC22" s="112">
        <f>[18]Janeiro!$J$32</f>
        <v>43.56</v>
      </c>
      <c r="AD22" s="112">
        <f>[18]Janeiro!$J$33</f>
        <v>36</v>
      </c>
      <c r="AE22" s="112">
        <f>[18]Janeiro!$J$34</f>
        <v>38.519999999999996</v>
      </c>
      <c r="AF22" s="112">
        <f>[18]Janeiro!$J$35</f>
        <v>29.52</v>
      </c>
      <c r="AG22" s="116">
        <f t="shared" si="3"/>
        <v>56.88</v>
      </c>
      <c r="AH22" s="115">
        <f t="shared" si="4"/>
        <v>35.024516129032264</v>
      </c>
      <c r="AL22" t="s">
        <v>35</v>
      </c>
    </row>
    <row r="23" spans="1:38" x14ac:dyDescent="0.2">
      <c r="A23" s="48" t="s">
        <v>149</v>
      </c>
      <c r="B23" s="112">
        <f>[19]Janeiro!$J$5</f>
        <v>32.4</v>
      </c>
      <c r="C23" s="112">
        <f>[19]Janeiro!$J$6</f>
        <v>52.56</v>
      </c>
      <c r="D23" s="112">
        <f>[19]Janeiro!$J$7</f>
        <v>32.04</v>
      </c>
      <c r="E23" s="112">
        <f>[19]Janeiro!$J$8</f>
        <v>38.880000000000003</v>
      </c>
      <c r="F23" s="112">
        <f>[19]Janeiro!$J$9</f>
        <v>33.119999999999997</v>
      </c>
      <c r="G23" s="112">
        <f>[19]Janeiro!$J$10</f>
        <v>26.28</v>
      </c>
      <c r="H23" s="112">
        <f>[19]Janeiro!$J$11</f>
        <v>28.8</v>
      </c>
      <c r="I23" s="112">
        <f>[19]Janeiro!$J$12</f>
        <v>27.36</v>
      </c>
      <c r="J23" s="112">
        <f>[19]Janeiro!$J$13</f>
        <v>32.76</v>
      </c>
      <c r="K23" s="112">
        <f>[19]Janeiro!$J$14</f>
        <v>50.04</v>
      </c>
      <c r="L23" s="112">
        <f>[19]Janeiro!$J$15</f>
        <v>33.840000000000003</v>
      </c>
      <c r="M23" s="112">
        <f>[19]Janeiro!$J$16</f>
        <v>27</v>
      </c>
      <c r="N23" s="112">
        <f>[19]Janeiro!$J$17</f>
        <v>42.12</v>
      </c>
      <c r="O23" s="112">
        <f>[19]Janeiro!$J$18</f>
        <v>66.600000000000009</v>
      </c>
      <c r="P23" s="112">
        <f>[19]Janeiro!$J$19</f>
        <v>52.92</v>
      </c>
      <c r="Q23" s="112">
        <f>[19]Janeiro!$J$20</f>
        <v>36</v>
      </c>
      <c r="R23" s="112">
        <f>[19]Janeiro!$J$21</f>
        <v>33.840000000000003</v>
      </c>
      <c r="S23" s="112">
        <f>[19]Janeiro!$J$22</f>
        <v>28.8</v>
      </c>
      <c r="T23" s="112">
        <f>[19]Janeiro!$J$23</f>
        <v>28.8</v>
      </c>
      <c r="U23" s="112">
        <f>[19]Janeiro!$J$24</f>
        <v>39.96</v>
      </c>
      <c r="V23" s="112">
        <f>[19]Janeiro!$J$25</f>
        <v>42.480000000000004</v>
      </c>
      <c r="W23" s="112">
        <f>[19]Janeiro!$J$26</f>
        <v>37.080000000000005</v>
      </c>
      <c r="X23" s="112">
        <f>[19]Janeiro!$J$27</f>
        <v>57.24</v>
      </c>
      <c r="Y23" s="112">
        <f>[19]Janeiro!$J$28</f>
        <v>43.2</v>
      </c>
      <c r="Z23" s="112">
        <f>[19]Janeiro!$J$29</f>
        <v>84.600000000000009</v>
      </c>
      <c r="AA23" s="112">
        <f>[19]Janeiro!$J$30</f>
        <v>39.24</v>
      </c>
      <c r="AB23" s="112">
        <f>[19]Janeiro!$J$31</f>
        <v>42.480000000000004</v>
      </c>
      <c r="AC23" s="112">
        <f>[19]Janeiro!$J$32</f>
        <v>25.2</v>
      </c>
      <c r="AD23" s="112">
        <f>[19]Janeiro!$J$33</f>
        <v>31.680000000000003</v>
      </c>
      <c r="AE23" s="112">
        <f>[19]Janeiro!$J$34</f>
        <v>52.56</v>
      </c>
      <c r="AF23" s="112">
        <f>[19]Janeiro!$J$35</f>
        <v>29.880000000000003</v>
      </c>
      <c r="AG23" s="116">
        <f t="shared" si="3"/>
        <v>84.600000000000009</v>
      </c>
      <c r="AH23" s="115">
        <f t="shared" si="4"/>
        <v>39.669677419354848</v>
      </c>
      <c r="AI23" s="12" t="s">
        <v>35</v>
      </c>
      <c r="AK23" t="s">
        <v>35</v>
      </c>
    </row>
    <row r="24" spans="1:38" x14ac:dyDescent="0.2">
      <c r="A24" s="48" t="s">
        <v>150</v>
      </c>
      <c r="B24" s="112">
        <f>[20]Janeiro!$J$5</f>
        <v>32.04</v>
      </c>
      <c r="C24" s="112">
        <f>[20]Janeiro!$J$6</f>
        <v>41.04</v>
      </c>
      <c r="D24" s="112">
        <f>[20]Janeiro!$J$7</f>
        <v>40.680000000000007</v>
      </c>
      <c r="E24" s="112">
        <f>[20]Janeiro!$J$8</f>
        <v>24.48</v>
      </c>
      <c r="F24" s="112">
        <f>[20]Janeiro!$J$9</f>
        <v>28.44</v>
      </c>
      <c r="G24" s="112">
        <f>[20]Janeiro!$J$10</f>
        <v>28.8</v>
      </c>
      <c r="H24" s="112">
        <f>[20]Janeiro!$J$11</f>
        <v>24.840000000000003</v>
      </c>
      <c r="I24" s="112">
        <f>[20]Janeiro!$J$12</f>
        <v>24.12</v>
      </c>
      <c r="J24" s="112">
        <f>[20]Janeiro!$J$13</f>
        <v>31.680000000000003</v>
      </c>
      <c r="K24" s="112">
        <f>[20]Janeiro!$J$14</f>
        <v>41.76</v>
      </c>
      <c r="L24" s="112">
        <f>[20]Janeiro!$J$15</f>
        <v>46.800000000000004</v>
      </c>
      <c r="M24" s="112">
        <f>[20]Janeiro!$J$16</f>
        <v>27.720000000000002</v>
      </c>
      <c r="N24" s="112">
        <f>[20]Janeiro!$J$17</f>
        <v>36.36</v>
      </c>
      <c r="O24" s="112">
        <f>[20]Janeiro!$J$18</f>
        <v>40.32</v>
      </c>
      <c r="P24" s="112">
        <f>[20]Janeiro!$J$19</f>
        <v>34.92</v>
      </c>
      <c r="Q24" s="112">
        <f>[20]Janeiro!$J$20</f>
        <v>29.52</v>
      </c>
      <c r="R24" s="112">
        <f>[20]Janeiro!$J$21</f>
        <v>27</v>
      </c>
      <c r="S24" s="112">
        <f>[20]Janeiro!$J$22</f>
        <v>36</v>
      </c>
      <c r="T24" s="112">
        <f>[20]Janeiro!$J$23</f>
        <v>25.56</v>
      </c>
      <c r="U24" s="112">
        <f>[20]Janeiro!$J$24</f>
        <v>39.96</v>
      </c>
      <c r="V24" s="112">
        <f>[20]Janeiro!$J$25</f>
        <v>33.480000000000004</v>
      </c>
      <c r="W24" s="112">
        <f>[20]Janeiro!$J$26</f>
        <v>33.119999999999997</v>
      </c>
      <c r="X24" s="112">
        <f>[20]Janeiro!$J$27</f>
        <v>48.24</v>
      </c>
      <c r="Y24" s="112">
        <f>[20]Janeiro!$J$28</f>
        <v>30.96</v>
      </c>
      <c r="Z24" s="112">
        <f>[20]Janeiro!$J$29</f>
        <v>53.28</v>
      </c>
      <c r="AA24" s="112">
        <f>[20]Janeiro!$J$30</f>
        <v>36.36</v>
      </c>
      <c r="AB24" s="112">
        <f>[20]Janeiro!$J$31</f>
        <v>40.32</v>
      </c>
      <c r="AC24" s="112">
        <f>[20]Janeiro!$J$32</f>
        <v>56.88</v>
      </c>
      <c r="AD24" s="112">
        <f>[20]Janeiro!$J$33</f>
        <v>58.680000000000007</v>
      </c>
      <c r="AE24" s="112">
        <f>[20]Janeiro!$J$34</f>
        <v>39.96</v>
      </c>
      <c r="AF24" s="112">
        <f>[20]Janeiro!$J$35</f>
        <v>41.4</v>
      </c>
      <c r="AG24" s="116">
        <f t="shared" si="3"/>
        <v>58.680000000000007</v>
      </c>
      <c r="AH24" s="115">
        <f t="shared" si="4"/>
        <v>36.60387096774194</v>
      </c>
      <c r="AK24" t="s">
        <v>35</v>
      </c>
    </row>
    <row r="25" spans="1:38" x14ac:dyDescent="0.2">
      <c r="A25" s="48" t="s">
        <v>8</v>
      </c>
      <c r="B25" s="112">
        <f>[21]Janeiro!$J$5</f>
        <v>31.319999999999997</v>
      </c>
      <c r="C25" s="112">
        <f>[21]Janeiro!$J$6</f>
        <v>38.519999999999996</v>
      </c>
      <c r="D25" s="112">
        <f>[21]Janeiro!$J$7</f>
        <v>29.16</v>
      </c>
      <c r="E25" s="112">
        <f>[21]Janeiro!$J$8</f>
        <v>31.319999999999997</v>
      </c>
      <c r="F25" s="112">
        <f>[21]Janeiro!$J$9</f>
        <v>29.52</v>
      </c>
      <c r="G25" s="112">
        <f>[21]Janeiro!$J$10</f>
        <v>28.08</v>
      </c>
      <c r="H25" s="112">
        <f>[21]Janeiro!$J$11</f>
        <v>31.319999999999997</v>
      </c>
      <c r="I25" s="112">
        <f>[21]Janeiro!$J$12</f>
        <v>23.759999999999998</v>
      </c>
      <c r="J25" s="112">
        <f>[21]Janeiro!$J$13</f>
        <v>25.56</v>
      </c>
      <c r="K25" s="112">
        <f>[21]Janeiro!$J$14</f>
        <v>32.4</v>
      </c>
      <c r="L25" s="112">
        <f>[21]Janeiro!$J$15</f>
        <v>34.200000000000003</v>
      </c>
      <c r="M25" s="112">
        <f>[21]Janeiro!$J$16</f>
        <v>25.92</v>
      </c>
      <c r="N25" s="112">
        <f>[21]Janeiro!$J$17</f>
        <v>38.519999999999996</v>
      </c>
      <c r="O25" s="112">
        <f>[21]Janeiro!$J$18</f>
        <v>36</v>
      </c>
      <c r="P25" s="112">
        <f>[21]Janeiro!$J$19</f>
        <v>41.4</v>
      </c>
      <c r="Q25" s="112">
        <f>[21]Janeiro!$J$20</f>
        <v>35.64</v>
      </c>
      <c r="R25" s="112">
        <f>[21]Janeiro!$J$21</f>
        <v>37.080000000000005</v>
      </c>
      <c r="S25" s="112">
        <f>[21]Janeiro!$J$22</f>
        <v>29.16</v>
      </c>
      <c r="T25" s="112">
        <f>[21]Janeiro!$J$23</f>
        <v>28.44</v>
      </c>
      <c r="U25" s="112">
        <f>[21]Janeiro!$J$24</f>
        <v>37.800000000000004</v>
      </c>
      <c r="V25" s="112">
        <f>[21]Janeiro!$J$25</f>
        <v>30.6</v>
      </c>
      <c r="W25" s="112">
        <f>[21]Janeiro!$J$26</f>
        <v>27.720000000000002</v>
      </c>
      <c r="X25" s="112">
        <f>[21]Janeiro!$J$27</f>
        <v>43.56</v>
      </c>
      <c r="Y25" s="112">
        <f>[21]Janeiro!$J$28</f>
        <v>25.56</v>
      </c>
      <c r="Z25" s="112">
        <f>[21]Janeiro!$J$29</f>
        <v>60.12</v>
      </c>
      <c r="AA25" s="112">
        <f>[21]Janeiro!$J$30</f>
        <v>39.24</v>
      </c>
      <c r="AB25" s="112">
        <f>[21]Janeiro!$J$31</f>
        <v>71.64</v>
      </c>
      <c r="AC25" s="112">
        <f>[21]Janeiro!$J$32</f>
        <v>30.240000000000002</v>
      </c>
      <c r="AD25" s="112">
        <f>[21]Janeiro!$J$33</f>
        <v>34.92</v>
      </c>
      <c r="AE25" s="112">
        <f>[21]Janeiro!$J$34</f>
        <v>47.16</v>
      </c>
      <c r="AF25" s="112">
        <f>[21]Janeiro!$J$35</f>
        <v>55.080000000000005</v>
      </c>
      <c r="AG25" s="116">
        <f t="shared" si="3"/>
        <v>71.64</v>
      </c>
      <c r="AH25" s="115">
        <f t="shared" si="4"/>
        <v>35.837419354838701</v>
      </c>
      <c r="AK25" t="s">
        <v>35</v>
      </c>
    </row>
    <row r="26" spans="1:38" x14ac:dyDescent="0.2">
      <c r="A26" s="48" t="s">
        <v>9</v>
      </c>
      <c r="B26" s="112">
        <f>[22]Janeiro!$J$5</f>
        <v>28.08</v>
      </c>
      <c r="C26" s="112">
        <f>[22]Janeiro!$J$6</f>
        <v>63.72</v>
      </c>
      <c r="D26" s="112">
        <f>[22]Janeiro!$J$7</f>
        <v>50.76</v>
      </c>
      <c r="E26" s="112">
        <f>[22]Janeiro!$J$8</f>
        <v>31.680000000000003</v>
      </c>
      <c r="F26" s="112">
        <f>[22]Janeiro!$J$9</f>
        <v>32.76</v>
      </c>
      <c r="G26" s="112">
        <f>[22]Janeiro!$J$10</f>
        <v>24.840000000000003</v>
      </c>
      <c r="H26" s="112">
        <f>[22]Janeiro!$J$11</f>
        <v>29.16</v>
      </c>
      <c r="I26" s="112">
        <f>[22]Janeiro!$J$12</f>
        <v>29.880000000000003</v>
      </c>
      <c r="J26" s="112">
        <f>[22]Janeiro!$J$13</f>
        <v>34.56</v>
      </c>
      <c r="K26" s="112">
        <f>[22]Janeiro!$J$14</f>
        <v>30.240000000000002</v>
      </c>
      <c r="L26" s="112">
        <f>[22]Janeiro!$J$15</f>
        <v>47.88</v>
      </c>
      <c r="M26" s="112">
        <f>[22]Janeiro!$J$16</f>
        <v>34.200000000000003</v>
      </c>
      <c r="N26" s="112">
        <f>[22]Janeiro!$J$17</f>
        <v>30.6</v>
      </c>
      <c r="O26" s="112">
        <f>[22]Janeiro!$J$18</f>
        <v>32.4</v>
      </c>
      <c r="P26" s="112">
        <f>[22]Janeiro!$J$19</f>
        <v>30.240000000000002</v>
      </c>
      <c r="Q26" s="112">
        <f>[22]Janeiro!$J$20</f>
        <v>28.8</v>
      </c>
      <c r="R26" s="112">
        <f>[22]Janeiro!$J$21</f>
        <v>32.76</v>
      </c>
      <c r="S26" s="112">
        <f>[22]Janeiro!$J$22</f>
        <v>50.4</v>
      </c>
      <c r="T26" s="112">
        <f>[22]Janeiro!$J$23</f>
        <v>38.880000000000003</v>
      </c>
      <c r="U26" s="112">
        <f>[22]Janeiro!$J$24</f>
        <v>54.72</v>
      </c>
      <c r="V26" s="112">
        <f>[22]Janeiro!$J$25</f>
        <v>37.440000000000005</v>
      </c>
      <c r="W26" s="112">
        <f>[22]Janeiro!$J$26</f>
        <v>34.200000000000003</v>
      </c>
      <c r="X26" s="112">
        <f>[22]Janeiro!$J$27</f>
        <v>48.96</v>
      </c>
      <c r="Y26" s="112">
        <f>[22]Janeiro!$J$28</f>
        <v>25.56</v>
      </c>
      <c r="Z26" s="112">
        <f>[22]Janeiro!$J$29</f>
        <v>73.44</v>
      </c>
      <c r="AA26" s="112">
        <f>[22]Janeiro!$J$30</f>
        <v>32.04</v>
      </c>
      <c r="AB26" s="112">
        <f>[22]Janeiro!$J$31</f>
        <v>56.16</v>
      </c>
      <c r="AC26" s="112">
        <f>[22]Janeiro!$J$32</f>
        <v>45</v>
      </c>
      <c r="AD26" s="112">
        <f>[22]Janeiro!$J$33</f>
        <v>37.080000000000005</v>
      </c>
      <c r="AE26" s="112">
        <f>[22]Janeiro!$J$34</f>
        <v>39.96</v>
      </c>
      <c r="AF26" s="112">
        <f>[22]Janeiro!$J$35</f>
        <v>32.4</v>
      </c>
      <c r="AG26" s="116">
        <f t="shared" si="3"/>
        <v>73.44</v>
      </c>
      <c r="AH26" s="115">
        <f t="shared" si="4"/>
        <v>38.670967741935492</v>
      </c>
      <c r="AK26" t="s">
        <v>35</v>
      </c>
    </row>
    <row r="27" spans="1:38" x14ac:dyDescent="0.2">
      <c r="A27" s="48" t="s">
        <v>32</v>
      </c>
      <c r="B27" s="112">
        <f>[23]Janeiro!$J$5</f>
        <v>29.16</v>
      </c>
      <c r="C27" s="112">
        <f>[23]Janeiro!$J$6</f>
        <v>29.16</v>
      </c>
      <c r="D27" s="112">
        <f>[23]Janeiro!$J$7</f>
        <v>25.56</v>
      </c>
      <c r="E27" s="112">
        <f>[23]Janeiro!$J$8</f>
        <v>33.840000000000003</v>
      </c>
      <c r="F27" s="112">
        <f>[23]Janeiro!$J$9</f>
        <v>20.88</v>
      </c>
      <c r="G27" s="112">
        <f>[23]Janeiro!$J$10</f>
        <v>23.040000000000003</v>
      </c>
      <c r="H27" s="112">
        <f>[23]Janeiro!$J$11</f>
        <v>22.68</v>
      </c>
      <c r="I27" s="112">
        <f>[23]Janeiro!$J$12</f>
        <v>18.36</v>
      </c>
      <c r="J27" s="112">
        <f>[23]Janeiro!$J$13</f>
        <v>35.28</v>
      </c>
      <c r="K27" s="112">
        <f>[23]Janeiro!$J$14</f>
        <v>41.4</v>
      </c>
      <c r="L27" s="112">
        <f>[23]Janeiro!$J$15</f>
        <v>26.28</v>
      </c>
      <c r="M27" s="112">
        <f>[23]Janeiro!$J$16</f>
        <v>21.6</v>
      </c>
      <c r="N27" s="112">
        <f>[23]Janeiro!$J$17</f>
        <v>21.6</v>
      </c>
      <c r="O27" s="112">
        <f>[23]Janeiro!$J$18</f>
        <v>34.200000000000003</v>
      </c>
      <c r="P27" s="112">
        <f>[23]Janeiro!$J$19</f>
        <v>39.24</v>
      </c>
      <c r="Q27" s="112">
        <f>[23]Janeiro!$J$20</f>
        <v>26.64</v>
      </c>
      <c r="R27" s="112">
        <f>[23]Janeiro!$J$21</f>
        <v>25.2</v>
      </c>
      <c r="S27" s="112">
        <f>[23]Janeiro!$J$22</f>
        <v>34.56</v>
      </c>
      <c r="T27" s="112">
        <f>[23]Janeiro!$J$23</f>
        <v>25.2</v>
      </c>
      <c r="U27" s="112">
        <f>[23]Janeiro!$J$24</f>
        <v>23.400000000000002</v>
      </c>
      <c r="V27" s="112">
        <f>[23]Janeiro!$J$25</f>
        <v>33.119999999999997</v>
      </c>
      <c r="W27" s="112">
        <f>[23]Janeiro!$J$26</f>
        <v>29.52</v>
      </c>
      <c r="X27" s="112">
        <f>[23]Janeiro!$J$27</f>
        <v>56.519999999999996</v>
      </c>
      <c r="Y27" s="112">
        <f>[23]Janeiro!$J$28</f>
        <v>25.56</v>
      </c>
      <c r="Z27" s="112">
        <f>[23]Janeiro!$J$29</f>
        <v>25.92</v>
      </c>
      <c r="AA27" s="112">
        <f>[23]Janeiro!$J$30</f>
        <v>33.119999999999997</v>
      </c>
      <c r="AB27" s="112">
        <f>[23]Janeiro!$J$31</f>
        <v>35.64</v>
      </c>
      <c r="AC27" s="112">
        <f>[23]Janeiro!$J$32</f>
        <v>42.12</v>
      </c>
      <c r="AD27" s="112">
        <f>[23]Janeiro!$J$33</f>
        <v>38.880000000000003</v>
      </c>
      <c r="AE27" s="112">
        <f>[23]Janeiro!$J$34</f>
        <v>39.96</v>
      </c>
      <c r="AF27" s="112">
        <f>[23]Janeiro!$J$35</f>
        <v>29.880000000000003</v>
      </c>
      <c r="AG27" s="116">
        <f t="shared" si="3"/>
        <v>56.519999999999996</v>
      </c>
      <c r="AH27" s="115">
        <f t="shared" si="4"/>
        <v>30.565161290322575</v>
      </c>
      <c r="AK27" t="s">
        <v>35</v>
      </c>
    </row>
    <row r="28" spans="1:38" x14ac:dyDescent="0.2">
      <c r="A28" s="48" t="s">
        <v>10</v>
      </c>
      <c r="B28" s="112">
        <f>[24]Janeiro!$J$5</f>
        <v>29.16</v>
      </c>
      <c r="C28" s="112">
        <f>[24]Janeiro!$J$6</f>
        <v>50.76</v>
      </c>
      <c r="D28" s="112">
        <f>[24]Janeiro!$J$7</f>
        <v>24.840000000000003</v>
      </c>
      <c r="E28" s="112">
        <f>[24]Janeiro!$J$8</f>
        <v>24.48</v>
      </c>
      <c r="F28" s="112">
        <f>[24]Janeiro!$J$9</f>
        <v>43.92</v>
      </c>
      <c r="G28" s="112">
        <f>[24]Janeiro!$J$10</f>
        <v>24.840000000000003</v>
      </c>
      <c r="H28" s="112">
        <f>[24]Janeiro!$J$11</f>
        <v>28.8</v>
      </c>
      <c r="I28" s="112">
        <f>[24]Janeiro!$J$12</f>
        <v>26.64</v>
      </c>
      <c r="J28" s="112">
        <f>[24]Janeiro!$J$13</f>
        <v>24.840000000000003</v>
      </c>
      <c r="K28" s="112">
        <f>[24]Janeiro!$J$14</f>
        <v>43.92</v>
      </c>
      <c r="L28" s="112">
        <f>[24]Janeiro!$J$15</f>
        <v>36.36</v>
      </c>
      <c r="M28" s="112">
        <f>[24]Janeiro!$J$16</f>
        <v>33.480000000000004</v>
      </c>
      <c r="N28" s="112">
        <f>[24]Janeiro!$J$17</f>
        <v>32.76</v>
      </c>
      <c r="O28" s="112">
        <f>[24]Janeiro!$J$18</f>
        <v>41.76</v>
      </c>
      <c r="P28" s="112">
        <f>[24]Janeiro!$J$19</f>
        <v>31.680000000000003</v>
      </c>
      <c r="Q28" s="112">
        <f>[24]Janeiro!$J$20</f>
        <v>29.16</v>
      </c>
      <c r="R28" s="112">
        <f>[24]Janeiro!$J$21</f>
        <v>25.2</v>
      </c>
      <c r="S28" s="112">
        <f>[24]Janeiro!$J$22</f>
        <v>40.680000000000007</v>
      </c>
      <c r="T28" s="112">
        <f>[24]Janeiro!$J$23</f>
        <v>25.92</v>
      </c>
      <c r="U28" s="112">
        <f>[24]Janeiro!$J$24</f>
        <v>37.080000000000005</v>
      </c>
      <c r="V28" s="112">
        <f>[24]Janeiro!$J$25</f>
        <v>25.2</v>
      </c>
      <c r="W28" s="112">
        <f>[24]Janeiro!$J$26</f>
        <v>28.8</v>
      </c>
      <c r="X28" s="112">
        <f>[24]Janeiro!$J$27</f>
        <v>41.04</v>
      </c>
      <c r="Y28" s="112">
        <f>[24]Janeiro!$J$28</f>
        <v>26.64</v>
      </c>
      <c r="Z28" s="112">
        <f>[24]Janeiro!$J$29</f>
        <v>60.12</v>
      </c>
      <c r="AA28" s="112">
        <f>[24]Janeiro!$J$30</f>
        <v>48.6</v>
      </c>
      <c r="AB28" s="112">
        <f>[24]Janeiro!$J$31</f>
        <v>65.52</v>
      </c>
      <c r="AC28" s="112">
        <f>[24]Janeiro!$J$32</f>
        <v>41.76</v>
      </c>
      <c r="AD28" s="112">
        <f>[24]Janeiro!$J$33</f>
        <v>31.680000000000003</v>
      </c>
      <c r="AE28" s="112">
        <f>[24]Janeiro!$J$34</f>
        <v>37.440000000000005</v>
      </c>
      <c r="AF28" s="112">
        <f>[24]Janeiro!$J$35</f>
        <v>39.24</v>
      </c>
      <c r="AG28" s="116">
        <f t="shared" si="3"/>
        <v>65.52</v>
      </c>
      <c r="AH28" s="115">
        <f t="shared" si="4"/>
        <v>35.558709677419358</v>
      </c>
      <c r="AK28" t="s">
        <v>35</v>
      </c>
    </row>
    <row r="29" spans="1:38" x14ac:dyDescent="0.2">
      <c r="A29" s="48" t="s">
        <v>151</v>
      </c>
      <c r="B29" s="112">
        <f>[25]Janeiro!$J$5</f>
        <v>47.16</v>
      </c>
      <c r="C29" s="112">
        <f>[25]Janeiro!$J$6</f>
        <v>52.56</v>
      </c>
      <c r="D29" s="112">
        <f>[25]Janeiro!$J$7</f>
        <v>30.6</v>
      </c>
      <c r="E29" s="112">
        <f>[25]Janeiro!$J$8</f>
        <v>30.6</v>
      </c>
      <c r="F29" s="112">
        <f>[25]Janeiro!$J$9</f>
        <v>37.800000000000004</v>
      </c>
      <c r="G29" s="112">
        <f>[25]Janeiro!$J$10</f>
        <v>30.240000000000002</v>
      </c>
      <c r="H29" s="112">
        <f>[25]Janeiro!$J$11</f>
        <v>29.52</v>
      </c>
      <c r="I29" s="112">
        <f>[25]Janeiro!$J$12</f>
        <v>38.159999999999997</v>
      </c>
      <c r="J29" s="112">
        <f>[25]Janeiro!$J$13</f>
        <v>33.119999999999997</v>
      </c>
      <c r="K29" s="112">
        <f>[25]Janeiro!$J$14</f>
        <v>39.6</v>
      </c>
      <c r="L29" s="112">
        <f>[25]Janeiro!$J$15</f>
        <v>46.800000000000004</v>
      </c>
      <c r="M29" s="112">
        <f>[25]Janeiro!$J$16</f>
        <v>34.200000000000003</v>
      </c>
      <c r="N29" s="112">
        <f>[25]Janeiro!$J$17</f>
        <v>43.2</v>
      </c>
      <c r="O29" s="112">
        <f>[25]Janeiro!$J$18</f>
        <v>35.64</v>
      </c>
      <c r="P29" s="112">
        <f>[25]Janeiro!$J$19</f>
        <v>45.72</v>
      </c>
      <c r="Q29" s="112">
        <f>[25]Janeiro!$J$20</f>
        <v>32.4</v>
      </c>
      <c r="R29" s="112">
        <f>[25]Janeiro!$J$21</f>
        <v>36.72</v>
      </c>
      <c r="S29" s="112">
        <f>[25]Janeiro!$J$22</f>
        <v>53.64</v>
      </c>
      <c r="T29" s="112">
        <f>[25]Janeiro!$J$23</f>
        <v>28.8</v>
      </c>
      <c r="U29" s="112">
        <f>[25]Janeiro!$J$24</f>
        <v>45.72</v>
      </c>
      <c r="V29" s="112">
        <f>[25]Janeiro!$J$25</f>
        <v>36.72</v>
      </c>
      <c r="W29" s="112">
        <f>[25]Janeiro!$J$26</f>
        <v>36.36</v>
      </c>
      <c r="X29" s="112">
        <f>[25]Janeiro!$J$27</f>
        <v>54.36</v>
      </c>
      <c r="Y29" s="112">
        <f>[25]Janeiro!$J$28</f>
        <v>33.840000000000003</v>
      </c>
      <c r="Z29" s="112">
        <f>[25]Janeiro!$J$29</f>
        <v>64.44</v>
      </c>
      <c r="AA29" s="112">
        <f>[25]Janeiro!$J$30</f>
        <v>67.319999999999993</v>
      </c>
      <c r="AB29" s="112">
        <f>[25]Janeiro!$J$31</f>
        <v>87.48</v>
      </c>
      <c r="AC29" s="112">
        <f>[25]Janeiro!$J$32</f>
        <v>47.519999999999996</v>
      </c>
      <c r="AD29" s="112">
        <f>[25]Janeiro!$J$33</f>
        <v>42.12</v>
      </c>
      <c r="AE29" s="112">
        <f>[25]Janeiro!$J$34</f>
        <v>30.6</v>
      </c>
      <c r="AF29" s="112">
        <f>[25]Janeiro!$J$35</f>
        <v>42.12</v>
      </c>
      <c r="AG29" s="116">
        <f t="shared" si="3"/>
        <v>87.48</v>
      </c>
      <c r="AH29" s="115">
        <f t="shared" si="4"/>
        <v>42.421935483870961</v>
      </c>
      <c r="AI29" s="12" t="s">
        <v>35</v>
      </c>
      <c r="AK29" t="s">
        <v>35</v>
      </c>
    </row>
    <row r="30" spans="1:38" hidden="1" x14ac:dyDescent="0.2">
      <c r="A30" s="48" t="s">
        <v>11</v>
      </c>
      <c r="B30" s="112" t="str">
        <f>[26]Janeiro!$J$5</f>
        <v>*</v>
      </c>
      <c r="C30" s="112" t="str">
        <f>[26]Janeiro!$J$6</f>
        <v>*</v>
      </c>
      <c r="D30" s="112" t="str">
        <f>[26]Janeiro!$J$7</f>
        <v>*</v>
      </c>
      <c r="E30" s="112" t="str">
        <f>[26]Janeiro!$J$8</f>
        <v>*</v>
      </c>
      <c r="F30" s="112" t="str">
        <f>[26]Janeiro!$J$9</f>
        <v>*</v>
      </c>
      <c r="G30" s="112" t="str">
        <f>[26]Janeiro!$J$10</f>
        <v>*</v>
      </c>
      <c r="H30" s="112" t="str">
        <f>[26]Janeiro!$J$11</f>
        <v>*</v>
      </c>
      <c r="I30" s="112" t="str">
        <f>[26]Janeiro!$J$12</f>
        <v>*</v>
      </c>
      <c r="J30" s="112" t="str">
        <f>[26]Janeiro!$J$13</f>
        <v>*</v>
      </c>
      <c r="K30" s="112" t="str">
        <f>[26]Janeiro!$J$14</f>
        <v>*</v>
      </c>
      <c r="L30" s="112" t="str">
        <f>[26]Janeiro!$J$15</f>
        <v>*</v>
      </c>
      <c r="M30" s="112" t="str">
        <f>[26]Janeiro!$J$16</f>
        <v>*</v>
      </c>
      <c r="N30" s="112" t="str">
        <f>[26]Janeiro!$J$17</f>
        <v>*</v>
      </c>
      <c r="O30" s="112" t="str">
        <f>[26]Janeiro!$J$18</f>
        <v>*</v>
      </c>
      <c r="P30" s="112" t="str">
        <f>[26]Janeiro!$J$19</f>
        <v>*</v>
      </c>
      <c r="Q30" s="112" t="str">
        <f>[26]Janeiro!$J$20</f>
        <v>*</v>
      </c>
      <c r="R30" s="112" t="str">
        <f>[26]Janeiro!$J$21</f>
        <v>*</v>
      </c>
      <c r="S30" s="112" t="str">
        <f>[26]Janeiro!$J$22</f>
        <v>*</v>
      </c>
      <c r="T30" s="112" t="str">
        <f>[26]Janeiro!$J$23</f>
        <v>*</v>
      </c>
      <c r="U30" s="112" t="str">
        <f>[26]Janeiro!$J$24</f>
        <v>*</v>
      </c>
      <c r="V30" s="112" t="str">
        <f>[26]Janeiro!$J$25</f>
        <v>*</v>
      </c>
      <c r="W30" s="112" t="str">
        <f>[26]Janeiro!$J$26</f>
        <v>*</v>
      </c>
      <c r="X30" s="112" t="str">
        <f>[26]Janeiro!$J$27</f>
        <v>*</v>
      </c>
      <c r="Y30" s="112" t="str">
        <f>[26]Janeiro!$J$28</f>
        <v>*</v>
      </c>
      <c r="Z30" s="112" t="str">
        <f>[26]Janeiro!$J$29</f>
        <v>*</v>
      </c>
      <c r="AA30" s="112" t="str">
        <f>[26]Janeiro!$J$30</f>
        <v>*</v>
      </c>
      <c r="AB30" s="112" t="str">
        <f>[26]Janeiro!$J$31</f>
        <v>*</v>
      </c>
      <c r="AC30" s="112" t="str">
        <f>[26]Janeiro!$J$32</f>
        <v>*</v>
      </c>
      <c r="AD30" s="112" t="str">
        <f>[26]Janeiro!$J$33</f>
        <v>*</v>
      </c>
      <c r="AE30" s="112" t="str">
        <f>[26]Janeiro!$J$34</f>
        <v>*</v>
      </c>
      <c r="AF30" s="112" t="str">
        <f>[26]Janeiro!$J$35</f>
        <v>*</v>
      </c>
      <c r="AG30" s="116" t="s">
        <v>197</v>
      </c>
      <c r="AH30" s="115" t="s">
        <v>197</v>
      </c>
      <c r="AK30" t="s">
        <v>35</v>
      </c>
    </row>
    <row r="31" spans="1:38" s="5" customFormat="1" x14ac:dyDescent="0.2">
      <c r="A31" s="48" t="s">
        <v>12</v>
      </c>
      <c r="B31" s="112">
        <f>[27]Janeiro!$J$5</f>
        <v>26.64</v>
      </c>
      <c r="C31" s="112">
        <f>[27]Janeiro!$J$6</f>
        <v>17.28</v>
      </c>
      <c r="D31" s="112">
        <f>[27]Janeiro!$J$7</f>
        <v>34.200000000000003</v>
      </c>
      <c r="E31" s="112">
        <f>[27]Janeiro!$J$8</f>
        <v>17.64</v>
      </c>
      <c r="F31" s="112">
        <f>[27]Janeiro!$J$9</f>
        <v>16.2</v>
      </c>
      <c r="G31" s="112">
        <f>[27]Janeiro!$J$10</f>
        <v>34.200000000000003</v>
      </c>
      <c r="H31" s="112">
        <f>[27]Janeiro!$J$11</f>
        <v>38.519999999999996</v>
      </c>
      <c r="I31" s="112">
        <f>[27]Janeiro!$J$12</f>
        <v>24.48</v>
      </c>
      <c r="J31" s="112">
        <f>[27]Janeiro!$J$13</f>
        <v>33.840000000000003</v>
      </c>
      <c r="K31" s="112">
        <f>[27]Janeiro!$J$14</f>
        <v>51.84</v>
      </c>
      <c r="L31" s="112">
        <f>[27]Janeiro!$J$15</f>
        <v>29.52</v>
      </c>
      <c r="M31" s="112">
        <f>[27]Janeiro!$J$16</f>
        <v>24.48</v>
      </c>
      <c r="N31" s="112">
        <f>[27]Janeiro!$J$17</f>
        <v>28.08</v>
      </c>
      <c r="O31" s="112">
        <f>[27]Janeiro!$J$18</f>
        <v>23.400000000000002</v>
      </c>
      <c r="P31" s="112">
        <f>[27]Janeiro!$J$19</f>
        <v>32.04</v>
      </c>
      <c r="Q31" s="112">
        <f>[27]Janeiro!$J$20</f>
        <v>19.079999999999998</v>
      </c>
      <c r="R31" s="112">
        <f>[27]Janeiro!$J$21</f>
        <v>25.2</v>
      </c>
      <c r="S31" s="112">
        <f>[27]Janeiro!$J$22</f>
        <v>32.04</v>
      </c>
      <c r="T31" s="112">
        <f>[27]Janeiro!$J$23</f>
        <v>20.88</v>
      </c>
      <c r="U31" s="112">
        <f>[27]Janeiro!$J$24</f>
        <v>18.720000000000002</v>
      </c>
      <c r="V31" s="112">
        <f>[27]Janeiro!$J$25</f>
        <v>31.680000000000003</v>
      </c>
      <c r="W31" s="112">
        <f>[27]Janeiro!$J$26</f>
        <v>21.6</v>
      </c>
      <c r="X31" s="112">
        <f>[27]Janeiro!$J$27</f>
        <v>37.440000000000005</v>
      </c>
      <c r="Y31" s="112">
        <f>[27]Janeiro!$J$28</f>
        <v>24.48</v>
      </c>
      <c r="Z31" s="112">
        <f>[27]Janeiro!$J$29</f>
        <v>42.84</v>
      </c>
      <c r="AA31" s="112">
        <f>[27]Janeiro!$J$30</f>
        <v>32.04</v>
      </c>
      <c r="AB31" s="112">
        <f>[27]Janeiro!$J$31</f>
        <v>44.64</v>
      </c>
      <c r="AC31" s="112">
        <f>[27]Janeiro!$J$32</f>
        <v>29.16</v>
      </c>
      <c r="AD31" s="112">
        <f>[27]Janeiro!$J$33</f>
        <v>27.720000000000002</v>
      </c>
      <c r="AE31" s="112">
        <f>[27]Janeiro!$J$34</f>
        <v>36</v>
      </c>
      <c r="AF31" s="112">
        <f>[27]Janeiro!$J$35</f>
        <v>36.36</v>
      </c>
      <c r="AG31" s="116">
        <f t="shared" si="3"/>
        <v>51.84</v>
      </c>
      <c r="AH31" s="115">
        <f t="shared" si="4"/>
        <v>29.427096774193551</v>
      </c>
      <c r="AK31" s="5" t="s">
        <v>35</v>
      </c>
    </row>
    <row r="32" spans="1:38" x14ac:dyDescent="0.2">
      <c r="A32" s="48" t="s">
        <v>13</v>
      </c>
      <c r="B32" s="112">
        <f>[28]Janeiro!$J$5</f>
        <v>29.16</v>
      </c>
      <c r="C32" s="112">
        <f>[28]Janeiro!$J$6</f>
        <v>54.36</v>
      </c>
      <c r="D32" s="112">
        <f>[28]Janeiro!$J$7</f>
        <v>29.52</v>
      </c>
      <c r="E32" s="112">
        <f>[28]Janeiro!$J$8</f>
        <v>32.76</v>
      </c>
      <c r="F32" s="112">
        <f>[28]Janeiro!$J$9</f>
        <v>39.96</v>
      </c>
      <c r="G32" s="112">
        <f>[28]Janeiro!$J$10</f>
        <v>48.6</v>
      </c>
      <c r="H32" s="112">
        <f>[28]Janeiro!$J$11</f>
        <v>32.76</v>
      </c>
      <c r="I32" s="112">
        <f>[28]Janeiro!$J$12</f>
        <v>15.48</v>
      </c>
      <c r="J32" s="112">
        <f>[28]Janeiro!$J$13</f>
        <v>37.080000000000005</v>
      </c>
      <c r="K32" s="112">
        <f>[28]Janeiro!$J$14</f>
        <v>20.52</v>
      </c>
      <c r="L32" s="112">
        <f>[28]Janeiro!$J$15</f>
        <v>58.32</v>
      </c>
      <c r="M32" s="112">
        <f>[28]Janeiro!$J$16</f>
        <v>50.04</v>
      </c>
      <c r="N32" s="112">
        <f>[28]Janeiro!$J$17</f>
        <v>20.16</v>
      </c>
      <c r="O32" s="112">
        <f>[28]Janeiro!$J$18</f>
        <v>21.240000000000002</v>
      </c>
      <c r="P32" s="112">
        <f>[28]Janeiro!$J$19</f>
        <v>37.080000000000005</v>
      </c>
      <c r="Q32" s="112">
        <f>[28]Janeiro!$J$20</f>
        <v>18.36</v>
      </c>
      <c r="R32" s="112">
        <f>[28]Janeiro!$J$21</f>
        <v>42.480000000000004</v>
      </c>
      <c r="S32" s="112">
        <f>[28]Janeiro!$J$22</f>
        <v>39.6</v>
      </c>
      <c r="T32" s="112">
        <f>[28]Janeiro!$J$23</f>
        <v>46.080000000000005</v>
      </c>
      <c r="U32" s="112">
        <f>[28]Janeiro!$J$24</f>
        <v>33.119999999999997</v>
      </c>
      <c r="V32" s="112">
        <f>[28]Janeiro!$J$25</f>
        <v>36</v>
      </c>
      <c r="W32" s="112">
        <f>[28]Janeiro!$J$26</f>
        <v>24.12</v>
      </c>
      <c r="X32" s="112">
        <f>[28]Janeiro!$J$27</f>
        <v>45.72</v>
      </c>
      <c r="Y32" s="112">
        <f>[28]Janeiro!$J$28</f>
        <v>21.96</v>
      </c>
      <c r="Z32" s="112">
        <f>[28]Janeiro!$J$29</f>
        <v>40.32</v>
      </c>
      <c r="AA32" s="112">
        <f>[28]Janeiro!$J$30</f>
        <v>23.040000000000003</v>
      </c>
      <c r="AB32" s="112">
        <f>[28]Janeiro!$J$31</f>
        <v>38.519999999999996</v>
      </c>
      <c r="AC32" s="112">
        <f>[28]Janeiro!$J$32</f>
        <v>27.720000000000002</v>
      </c>
      <c r="AD32" s="112">
        <f>[28]Janeiro!$J$33</f>
        <v>60.839999999999996</v>
      </c>
      <c r="AE32" s="112">
        <f>[28]Janeiro!$J$34</f>
        <v>46.800000000000004</v>
      </c>
      <c r="AF32" s="112">
        <f>[28]Janeiro!$J$35</f>
        <v>38.159999999999997</v>
      </c>
      <c r="AG32" s="116">
        <f t="shared" si="3"/>
        <v>60.839999999999996</v>
      </c>
      <c r="AH32" s="115">
        <f t="shared" si="4"/>
        <v>35.802580645161299</v>
      </c>
      <c r="AK32" t="s">
        <v>35</v>
      </c>
    </row>
    <row r="33" spans="1:38" x14ac:dyDescent="0.2">
      <c r="A33" s="48" t="s">
        <v>152</v>
      </c>
      <c r="B33" s="112">
        <f>[29]Janeiro!$J$5</f>
        <v>27.720000000000002</v>
      </c>
      <c r="C33" s="112">
        <f>[29]Janeiro!$J$6</f>
        <v>36.36</v>
      </c>
      <c r="D33" s="112">
        <f>[29]Janeiro!$J$7</f>
        <v>42.480000000000004</v>
      </c>
      <c r="E33" s="112">
        <f>[29]Janeiro!$J$8</f>
        <v>24.48</v>
      </c>
      <c r="F33" s="112">
        <f>[29]Janeiro!$J$9</f>
        <v>24.48</v>
      </c>
      <c r="G33" s="112">
        <f>[29]Janeiro!$J$10</f>
        <v>30.96</v>
      </c>
      <c r="H33" s="112">
        <f>[29]Janeiro!$J$11</f>
        <v>26.64</v>
      </c>
      <c r="I33" s="112">
        <f>[29]Janeiro!$J$12</f>
        <v>24.48</v>
      </c>
      <c r="J33" s="112">
        <f>[29]Janeiro!$J$13</f>
        <v>27.720000000000002</v>
      </c>
      <c r="K33" s="112">
        <f>[29]Janeiro!$J$14</f>
        <v>41.76</v>
      </c>
      <c r="L33" s="112">
        <f>[29]Janeiro!$J$15</f>
        <v>30.6</v>
      </c>
      <c r="M33" s="112">
        <f>[29]Janeiro!$J$16</f>
        <v>25.56</v>
      </c>
      <c r="N33" s="112">
        <f>[29]Janeiro!$J$17</f>
        <v>39.24</v>
      </c>
      <c r="O33" s="112">
        <f>[29]Janeiro!$J$18</f>
        <v>36.72</v>
      </c>
      <c r="P33" s="112">
        <f>[29]Janeiro!$J$19</f>
        <v>34.92</v>
      </c>
      <c r="Q33" s="112">
        <f>[29]Janeiro!$J$20</f>
        <v>30.240000000000002</v>
      </c>
      <c r="R33" s="112">
        <f>[29]Janeiro!$J$21</f>
        <v>29.16</v>
      </c>
      <c r="S33" s="112">
        <f>[29]Janeiro!$J$22</f>
        <v>35.64</v>
      </c>
      <c r="T33" s="112">
        <f>[29]Janeiro!$J$23</f>
        <v>34.56</v>
      </c>
      <c r="U33" s="112">
        <f>[29]Janeiro!$J$24</f>
        <v>37.800000000000004</v>
      </c>
      <c r="V33" s="112">
        <f>[29]Janeiro!$J$25</f>
        <v>28.08</v>
      </c>
      <c r="W33" s="112">
        <f>[29]Janeiro!$J$26</f>
        <v>33.840000000000003</v>
      </c>
      <c r="X33" s="112">
        <f>[29]Janeiro!$J$27</f>
        <v>63.360000000000007</v>
      </c>
      <c r="Y33" s="112">
        <f>[29]Janeiro!$J$28</f>
        <v>24.48</v>
      </c>
      <c r="Z33" s="112">
        <f>[29]Janeiro!$J$29</f>
        <v>42.12</v>
      </c>
      <c r="AA33" s="112">
        <f>[29]Janeiro!$J$30</f>
        <v>29.16</v>
      </c>
      <c r="AB33" s="112">
        <f>[29]Janeiro!$J$31</f>
        <v>46.080000000000005</v>
      </c>
      <c r="AC33" s="112">
        <f>[29]Janeiro!$J$32</f>
        <v>59.4</v>
      </c>
      <c r="AD33" s="112">
        <f>[29]Janeiro!$J$33</f>
        <v>43.92</v>
      </c>
      <c r="AE33" s="112">
        <f>[29]Janeiro!$J$34</f>
        <v>36</v>
      </c>
      <c r="AF33" s="112">
        <f>[29]Janeiro!$J$35</f>
        <v>43.92</v>
      </c>
      <c r="AG33" s="116">
        <f t="shared" si="3"/>
        <v>63.360000000000007</v>
      </c>
      <c r="AH33" s="115">
        <f t="shared" si="4"/>
        <v>35.221935483870972</v>
      </c>
    </row>
    <row r="34" spans="1:38" x14ac:dyDescent="0.2">
      <c r="A34" s="48" t="s">
        <v>123</v>
      </c>
      <c r="B34" s="112">
        <f>[30]Janeiro!$J$5</f>
        <v>39.6</v>
      </c>
      <c r="C34" s="112">
        <f>[30]Janeiro!$J$6</f>
        <v>61.2</v>
      </c>
      <c r="D34" s="112">
        <f>[30]Janeiro!$J$7</f>
        <v>39.24</v>
      </c>
      <c r="E34" s="112">
        <f>[30]Janeiro!$J$8</f>
        <v>29.880000000000003</v>
      </c>
      <c r="F34" s="112">
        <f>[30]Janeiro!$J$9</f>
        <v>29.16</v>
      </c>
      <c r="G34" s="112">
        <f>[30]Janeiro!$J$10</f>
        <v>32.76</v>
      </c>
      <c r="H34" s="112">
        <f>[30]Janeiro!$J$11</f>
        <v>33.480000000000004</v>
      </c>
      <c r="I34" s="112">
        <f>[30]Janeiro!$J$12</f>
        <v>29.880000000000003</v>
      </c>
      <c r="J34" s="112">
        <f>[30]Janeiro!$J$13</f>
        <v>34.200000000000003</v>
      </c>
      <c r="K34" s="112">
        <f>[30]Janeiro!$J$14</f>
        <v>37.800000000000004</v>
      </c>
      <c r="L34" s="112">
        <f>[30]Janeiro!$J$15</f>
        <v>36</v>
      </c>
      <c r="M34" s="112">
        <f>[30]Janeiro!$J$16</f>
        <v>32.04</v>
      </c>
      <c r="N34" s="112">
        <f>[30]Janeiro!$J$17</f>
        <v>37.080000000000005</v>
      </c>
      <c r="O34" s="112">
        <f>[30]Janeiro!$J$18</f>
        <v>31.680000000000003</v>
      </c>
      <c r="P34" s="112">
        <f>[30]Janeiro!$J$19</f>
        <v>34.200000000000003</v>
      </c>
      <c r="Q34" s="112">
        <f>[30]Janeiro!$J$20</f>
        <v>30.240000000000002</v>
      </c>
      <c r="R34" s="112">
        <f>[30]Janeiro!$J$21</f>
        <v>41.4</v>
      </c>
      <c r="S34" s="112">
        <f>[30]Janeiro!$J$22</f>
        <v>57.24</v>
      </c>
      <c r="T34" s="112">
        <f>[30]Janeiro!$J$23</f>
        <v>39.6</v>
      </c>
      <c r="U34" s="112">
        <f>[30]Janeiro!$J$24</f>
        <v>60.480000000000004</v>
      </c>
      <c r="V34" s="112">
        <f>[30]Janeiro!$J$25</f>
        <v>47.16</v>
      </c>
      <c r="W34" s="112">
        <f>[30]Janeiro!$J$26</f>
        <v>34.200000000000003</v>
      </c>
      <c r="X34" s="112">
        <f>[30]Janeiro!$J$27</f>
        <v>44.28</v>
      </c>
      <c r="Y34" s="112">
        <f>[30]Janeiro!$J$28</f>
        <v>0</v>
      </c>
      <c r="Z34" s="112">
        <f>[30]Janeiro!$J$29</f>
        <v>0</v>
      </c>
      <c r="AA34" s="112">
        <f>[30]Janeiro!$J$30</f>
        <v>0</v>
      </c>
      <c r="AB34" s="112">
        <f>[30]Janeiro!$J$31</f>
        <v>0</v>
      </c>
      <c r="AC34" s="112">
        <f>[30]Janeiro!$J$32</f>
        <v>0</v>
      </c>
      <c r="AD34" s="112">
        <f>[30]Janeiro!$J$33</f>
        <v>0</v>
      </c>
      <c r="AE34" s="112">
        <f>[30]Janeiro!$J$34</f>
        <v>0</v>
      </c>
      <c r="AF34" s="112">
        <f>[30]Janeiro!$J$35</f>
        <v>0</v>
      </c>
      <c r="AG34" s="116">
        <f t="shared" si="3"/>
        <v>61.2</v>
      </c>
      <c r="AH34" s="115">
        <f t="shared" si="4"/>
        <v>28.8</v>
      </c>
      <c r="AK34" t="s">
        <v>35</v>
      </c>
    </row>
    <row r="35" spans="1:38" x14ac:dyDescent="0.2">
      <c r="A35" s="48" t="s">
        <v>14</v>
      </c>
      <c r="B35" s="112">
        <f>[31]Janeiro!$J$5</f>
        <v>42.12</v>
      </c>
      <c r="C35" s="112">
        <f>[31]Janeiro!$J$6</f>
        <v>48.6</v>
      </c>
      <c r="D35" s="112">
        <f>[31]Janeiro!$J$7</f>
        <v>49.32</v>
      </c>
      <c r="E35" s="112">
        <f>[31]Janeiro!$J$8</f>
        <v>50.76</v>
      </c>
      <c r="F35" s="112">
        <f>[31]Janeiro!$J$9</f>
        <v>60.12</v>
      </c>
      <c r="G35" s="112">
        <f>[31]Janeiro!$J$10</f>
        <v>33.840000000000003</v>
      </c>
      <c r="H35" s="112">
        <f>[31]Janeiro!$J$11</f>
        <v>25.92</v>
      </c>
      <c r="I35" s="112">
        <f>[31]Janeiro!$J$12</f>
        <v>50.04</v>
      </c>
      <c r="J35" s="112">
        <f>[31]Janeiro!$J$13</f>
        <v>30.240000000000002</v>
      </c>
      <c r="K35" s="112">
        <f>[31]Janeiro!$J$14</f>
        <v>23.759999999999998</v>
      </c>
      <c r="L35" s="112">
        <f>[31]Janeiro!$J$15</f>
        <v>41.76</v>
      </c>
      <c r="M35" s="112">
        <f>[31]Janeiro!$J$16</f>
        <v>45.72</v>
      </c>
      <c r="N35" s="112">
        <f>[31]Janeiro!$J$17</f>
        <v>26.64</v>
      </c>
      <c r="O35" s="112">
        <f>[31]Janeiro!$J$18</f>
        <v>27</v>
      </c>
      <c r="P35" s="112">
        <f>[31]Janeiro!$J$19</f>
        <v>29.880000000000003</v>
      </c>
      <c r="Q35" s="112">
        <f>[31]Janeiro!$J$20</f>
        <v>33.840000000000003</v>
      </c>
      <c r="R35" s="112">
        <f>[31]Janeiro!$J$21</f>
        <v>42.12</v>
      </c>
      <c r="S35" s="112">
        <f>[31]Janeiro!$J$22</f>
        <v>37.440000000000005</v>
      </c>
      <c r="T35" s="112">
        <f>[31]Janeiro!$J$23</f>
        <v>64.44</v>
      </c>
      <c r="U35" s="112">
        <f>[31]Janeiro!$J$24</f>
        <v>38.519999999999996</v>
      </c>
      <c r="V35" s="112">
        <f>[31]Janeiro!$J$25</f>
        <v>38.519999999999996</v>
      </c>
      <c r="W35" s="112">
        <f>[31]Janeiro!$J$26</f>
        <v>28.8</v>
      </c>
      <c r="X35" s="112">
        <f>[31]Janeiro!$J$27</f>
        <v>45.72</v>
      </c>
      <c r="Y35" s="112">
        <f>[31]Janeiro!$J$28</f>
        <v>23.400000000000002</v>
      </c>
      <c r="Z35" s="112">
        <f>[31]Janeiro!$J$29</f>
        <v>34.56</v>
      </c>
      <c r="AA35" s="112">
        <f>[31]Janeiro!$J$30</f>
        <v>70.2</v>
      </c>
      <c r="AB35" s="112">
        <f>[31]Janeiro!$J$31</f>
        <v>41.4</v>
      </c>
      <c r="AC35" s="112">
        <f>[31]Janeiro!$J$32</f>
        <v>48.6</v>
      </c>
      <c r="AD35" s="112">
        <f>[31]Janeiro!$J$33</f>
        <v>29.880000000000003</v>
      </c>
      <c r="AE35" s="112">
        <f>[31]Janeiro!$J$34</f>
        <v>28.8</v>
      </c>
      <c r="AF35" s="112">
        <f>[31]Janeiro!$J$35</f>
        <v>30.240000000000002</v>
      </c>
      <c r="AG35" s="116">
        <f t="shared" si="3"/>
        <v>70.2</v>
      </c>
      <c r="AH35" s="115">
        <f t="shared" si="4"/>
        <v>39.425806451612914</v>
      </c>
    </row>
    <row r="36" spans="1:38" x14ac:dyDescent="0.2">
      <c r="A36" s="48" t="s">
        <v>153</v>
      </c>
      <c r="B36" s="112">
        <f>[32]Janeiro!$J$5</f>
        <v>24.12</v>
      </c>
      <c r="C36" s="112">
        <f>[32]Janeiro!$J$6</f>
        <v>26.64</v>
      </c>
      <c r="D36" s="112">
        <f>[32]Janeiro!$J$7</f>
        <v>40.680000000000007</v>
      </c>
      <c r="E36" s="112">
        <f>[32]Janeiro!$J$8</f>
        <v>31.319999999999997</v>
      </c>
      <c r="F36" s="112">
        <f>[32]Janeiro!$J$9</f>
        <v>20.88</v>
      </c>
      <c r="G36" s="112">
        <f>[32]Janeiro!$J$10</f>
        <v>35.64</v>
      </c>
      <c r="H36" s="112">
        <f>[32]Janeiro!$J$11</f>
        <v>31.319999999999997</v>
      </c>
      <c r="I36" s="112">
        <f>[32]Janeiro!$J$12</f>
        <v>20.16</v>
      </c>
      <c r="J36" s="112">
        <f>[32]Janeiro!$J$13</f>
        <v>21.96</v>
      </c>
      <c r="K36" s="112">
        <f>[32]Janeiro!$J$14</f>
        <v>21.240000000000002</v>
      </c>
      <c r="L36" s="112">
        <f>[32]Janeiro!$J$15</f>
        <v>29.52</v>
      </c>
      <c r="M36" s="112">
        <f>[32]Janeiro!$J$16</f>
        <v>30.6</v>
      </c>
      <c r="N36" s="112">
        <f>[32]Janeiro!$J$17</f>
        <v>23.759999999999998</v>
      </c>
      <c r="O36" s="112">
        <f>[32]Janeiro!$J$18</f>
        <v>32.76</v>
      </c>
      <c r="P36" s="112">
        <f>[32]Janeiro!$J$19</f>
        <v>27</v>
      </c>
      <c r="Q36" s="112">
        <f>[32]Janeiro!$J$20</f>
        <v>22.68</v>
      </c>
      <c r="R36" s="112">
        <f>[32]Janeiro!$J$21</f>
        <v>23.040000000000003</v>
      </c>
      <c r="S36" s="112">
        <f>[32]Janeiro!$J$22</f>
        <v>26.64</v>
      </c>
      <c r="T36" s="112">
        <f>[32]Janeiro!$J$23</f>
        <v>34.56</v>
      </c>
      <c r="U36" s="112">
        <f>[32]Janeiro!$J$24</f>
        <v>28.44</v>
      </c>
      <c r="V36" s="112">
        <f>[32]Janeiro!$J$25</f>
        <v>42.84</v>
      </c>
      <c r="W36" s="112">
        <f>[32]Janeiro!$J$26</f>
        <v>25.2</v>
      </c>
      <c r="X36" s="112">
        <f>[32]Janeiro!$J$27</f>
        <v>18.36</v>
      </c>
      <c r="Y36" s="112">
        <f>[32]Janeiro!$J$28</f>
        <v>22.32</v>
      </c>
      <c r="Z36" s="112">
        <f>[32]Janeiro!$J$29</f>
        <v>30.6</v>
      </c>
      <c r="AA36" s="112">
        <f>[32]Janeiro!$J$30</f>
        <v>37.800000000000004</v>
      </c>
      <c r="AB36" s="112">
        <f>[32]Janeiro!$J$31</f>
        <v>37.080000000000005</v>
      </c>
      <c r="AC36" s="112">
        <f>[32]Janeiro!$J$32</f>
        <v>29.880000000000003</v>
      </c>
      <c r="AD36" s="112">
        <f>[32]Janeiro!$J$33</f>
        <v>27.36</v>
      </c>
      <c r="AE36" s="112">
        <f>[32]Janeiro!$J$34</f>
        <v>21.240000000000002</v>
      </c>
      <c r="AF36" s="112">
        <f>[32]Janeiro!$J$35</f>
        <v>53.64</v>
      </c>
      <c r="AG36" s="116">
        <f t="shared" si="3"/>
        <v>53.64</v>
      </c>
      <c r="AH36" s="115">
        <f t="shared" si="4"/>
        <v>29.009032258064522</v>
      </c>
      <c r="AK36" t="s">
        <v>35</v>
      </c>
    </row>
    <row r="37" spans="1:38" x14ac:dyDescent="0.2">
      <c r="A37" s="48" t="s">
        <v>15</v>
      </c>
      <c r="B37" s="112">
        <f>[33]Janeiro!$J$5</f>
        <v>25.56</v>
      </c>
      <c r="C37" s="112">
        <f>[33]Janeiro!$J$6</f>
        <v>32.4</v>
      </c>
      <c r="D37" s="112">
        <f>[33]Janeiro!$J$7</f>
        <v>26.28</v>
      </c>
      <c r="E37" s="112">
        <f>[33]Janeiro!$J$8</f>
        <v>29.16</v>
      </c>
      <c r="F37" s="112">
        <f>[33]Janeiro!$J$9</f>
        <v>31.319999999999997</v>
      </c>
      <c r="G37" s="112">
        <f>[33]Janeiro!$J$10</f>
        <v>28.08</v>
      </c>
      <c r="H37" s="112">
        <f>[33]Janeiro!$J$11</f>
        <v>27.720000000000002</v>
      </c>
      <c r="I37" s="112">
        <f>[33]Janeiro!$J$12</f>
        <v>27</v>
      </c>
      <c r="J37" s="112">
        <f>[33]Janeiro!$J$13</f>
        <v>31.319999999999997</v>
      </c>
      <c r="K37" s="112">
        <f>[33]Janeiro!$J$14</f>
        <v>33.480000000000004</v>
      </c>
      <c r="L37" s="112">
        <f>[33]Janeiro!$J$15</f>
        <v>37.080000000000005</v>
      </c>
      <c r="M37" s="112">
        <f>[33]Janeiro!$J$16</f>
        <v>27.720000000000002</v>
      </c>
      <c r="N37" s="112">
        <f>[33]Janeiro!$J$17</f>
        <v>32.4</v>
      </c>
      <c r="O37" s="112">
        <f>[33]Janeiro!$J$18</f>
        <v>42.84</v>
      </c>
      <c r="P37" s="112">
        <f>[33]Janeiro!$J$19</f>
        <v>38.159999999999997</v>
      </c>
      <c r="Q37" s="112">
        <f>[33]Janeiro!$J$20</f>
        <v>24.12</v>
      </c>
      <c r="R37" s="112">
        <f>[33]Janeiro!$J$21</f>
        <v>34.56</v>
      </c>
      <c r="S37" s="112">
        <f>[33]Janeiro!$J$22</f>
        <v>42.12</v>
      </c>
      <c r="T37" s="112">
        <f>[33]Janeiro!$J$23</f>
        <v>33.840000000000003</v>
      </c>
      <c r="U37" s="112">
        <f>[33]Janeiro!$J$24</f>
        <v>37.080000000000005</v>
      </c>
      <c r="V37" s="112">
        <f>[33]Janeiro!$J$25</f>
        <v>30.6</v>
      </c>
      <c r="W37" s="112">
        <f>[33]Janeiro!$J$26</f>
        <v>23.400000000000002</v>
      </c>
      <c r="X37" s="112">
        <f>[33]Janeiro!$J$27</f>
        <v>46.440000000000005</v>
      </c>
      <c r="Y37" s="112">
        <f>[33]Janeiro!$J$28</f>
        <v>31.680000000000003</v>
      </c>
      <c r="Z37" s="112">
        <f>[33]Janeiro!$J$29</f>
        <v>57.960000000000008</v>
      </c>
      <c r="AA37" s="112">
        <f>[33]Janeiro!$J$30</f>
        <v>34.200000000000003</v>
      </c>
      <c r="AB37" s="112">
        <f>[33]Janeiro!$J$31</f>
        <v>42.12</v>
      </c>
      <c r="AC37" s="112">
        <f>[33]Janeiro!$J$32</f>
        <v>44.64</v>
      </c>
      <c r="AD37" s="112">
        <f>[33]Janeiro!$J$33</f>
        <v>34.92</v>
      </c>
      <c r="AE37" s="112">
        <f>[33]Janeiro!$J$34</f>
        <v>30.96</v>
      </c>
      <c r="AF37" s="112">
        <f>[33]Janeiro!$J$35</f>
        <v>36</v>
      </c>
      <c r="AG37" s="116">
        <f t="shared" si="3"/>
        <v>57.960000000000008</v>
      </c>
      <c r="AH37" s="115">
        <f t="shared" si="4"/>
        <v>34.037419354838718</v>
      </c>
      <c r="AI37" s="12" t="s">
        <v>35</v>
      </c>
      <c r="AK37" t="s">
        <v>35</v>
      </c>
    </row>
    <row r="38" spans="1:38" x14ac:dyDescent="0.2">
      <c r="A38" s="48" t="s">
        <v>16</v>
      </c>
      <c r="B38" s="112">
        <f>[34]Janeiro!$J$5</f>
        <v>34.56</v>
      </c>
      <c r="C38" s="112">
        <f>[34]Janeiro!$J$6</f>
        <v>35.28</v>
      </c>
      <c r="D38" s="112">
        <f>[34]Janeiro!$J$7</f>
        <v>17.28</v>
      </c>
      <c r="E38" s="112">
        <f>[34]Janeiro!$J$8</f>
        <v>39.24</v>
      </c>
      <c r="F38" s="112">
        <f>[34]Janeiro!$J$9</f>
        <v>21.96</v>
      </c>
      <c r="G38" s="112">
        <f>[34]Janeiro!$J$10</f>
        <v>27.720000000000002</v>
      </c>
      <c r="H38" s="112">
        <f>[34]Janeiro!$J$11</f>
        <v>33.119999999999997</v>
      </c>
      <c r="I38" s="112">
        <f>[34]Janeiro!$J$12</f>
        <v>25.56</v>
      </c>
      <c r="J38" s="112">
        <f>[34]Janeiro!$J$13</f>
        <v>25.2</v>
      </c>
      <c r="K38" s="112">
        <f>[34]Janeiro!$J$14</f>
        <v>30.6</v>
      </c>
      <c r="L38" s="112">
        <f>[34]Janeiro!$J$15</f>
        <v>30.240000000000002</v>
      </c>
      <c r="M38" s="112">
        <f>[34]Janeiro!$J$16</f>
        <v>35.28</v>
      </c>
      <c r="N38" s="112">
        <f>[34]Janeiro!$J$17</f>
        <v>47.16</v>
      </c>
      <c r="O38" s="112">
        <f>[34]Janeiro!$J$18</f>
        <v>35.64</v>
      </c>
      <c r="P38" s="112">
        <f>[34]Janeiro!$J$19</f>
        <v>24.48</v>
      </c>
      <c r="Q38" s="112">
        <f>[34]Janeiro!$J$20</f>
        <v>43.2</v>
      </c>
      <c r="R38" s="112">
        <f>[34]Janeiro!$J$21</f>
        <v>20.16</v>
      </c>
      <c r="S38" s="112">
        <f>[34]Janeiro!$J$22</f>
        <v>35.64</v>
      </c>
      <c r="T38" s="112">
        <f>[34]Janeiro!$J$23</f>
        <v>37.440000000000005</v>
      </c>
      <c r="U38" s="112">
        <f>[34]Janeiro!$J$24</f>
        <v>32.04</v>
      </c>
      <c r="V38" s="112">
        <f>[34]Janeiro!$J$25</f>
        <v>22.32</v>
      </c>
      <c r="W38" s="112">
        <f>[34]Janeiro!$J$26</f>
        <v>25.2</v>
      </c>
      <c r="X38" s="112">
        <f>[34]Janeiro!$J$27</f>
        <v>42.12</v>
      </c>
      <c r="Y38" s="112">
        <f>[34]Janeiro!$J$28</f>
        <v>37.080000000000005</v>
      </c>
      <c r="Z38" s="112">
        <f>[34]Janeiro!$J$29</f>
        <v>33.119999999999997</v>
      </c>
      <c r="AA38" s="112">
        <f>[34]Janeiro!$J$30</f>
        <v>38.880000000000003</v>
      </c>
      <c r="AB38" s="112">
        <f>[34]Janeiro!$J$31</f>
        <v>29.52</v>
      </c>
      <c r="AC38" s="112">
        <f>[34]Janeiro!$J$32</f>
        <v>31.680000000000003</v>
      </c>
      <c r="AD38" s="112">
        <f>[34]Janeiro!$J$33</f>
        <v>48.24</v>
      </c>
      <c r="AE38" s="112">
        <f>[34]Janeiro!$J$34</f>
        <v>45</v>
      </c>
      <c r="AF38" s="112">
        <f>[34]Janeiro!$J$35</f>
        <v>37.440000000000005</v>
      </c>
      <c r="AG38" s="116">
        <f t="shared" si="3"/>
        <v>48.24</v>
      </c>
      <c r="AH38" s="115">
        <f t="shared" si="4"/>
        <v>32.980645161290326</v>
      </c>
      <c r="AJ38" s="126"/>
      <c r="AK38" s="12" t="s">
        <v>35</v>
      </c>
      <c r="AL38" t="s">
        <v>35</v>
      </c>
    </row>
    <row r="39" spans="1:38" x14ac:dyDescent="0.2">
      <c r="A39" s="48" t="s">
        <v>154</v>
      </c>
      <c r="B39" s="112">
        <f>[35]Janeiro!$J$5</f>
        <v>48.96</v>
      </c>
      <c r="C39" s="112">
        <f>[35]Janeiro!$J$6</f>
        <v>54</v>
      </c>
      <c r="D39" s="112">
        <f>[35]Janeiro!$J$7</f>
        <v>42.12</v>
      </c>
      <c r="E39" s="112">
        <f>[35]Janeiro!$J$8</f>
        <v>31.319999999999997</v>
      </c>
      <c r="F39" s="112">
        <f>[35]Janeiro!$J$9</f>
        <v>23.040000000000003</v>
      </c>
      <c r="G39" s="112">
        <f>[35]Janeiro!$J$10</f>
        <v>30.96</v>
      </c>
      <c r="H39" s="112">
        <f>[35]Janeiro!$J$11</f>
        <v>32.4</v>
      </c>
      <c r="I39" s="112">
        <f>[35]Janeiro!$J$12</f>
        <v>27.36</v>
      </c>
      <c r="J39" s="112">
        <f>[35]Janeiro!$J$13</f>
        <v>42.84</v>
      </c>
      <c r="K39" s="112">
        <f>[35]Janeiro!$J$14</f>
        <v>46.080000000000005</v>
      </c>
      <c r="L39" s="112">
        <f>[35]Janeiro!$J$15</f>
        <v>52.92</v>
      </c>
      <c r="M39" s="112">
        <f>[35]Janeiro!$J$16</f>
        <v>34.200000000000003</v>
      </c>
      <c r="N39" s="112">
        <f>[35]Janeiro!$J$17</f>
        <v>36.72</v>
      </c>
      <c r="O39" s="112">
        <f>[35]Janeiro!$J$18</f>
        <v>29.880000000000003</v>
      </c>
      <c r="P39" s="112">
        <f>[35]Janeiro!$J$19</f>
        <v>24.840000000000003</v>
      </c>
      <c r="Q39" s="112">
        <f>[35]Janeiro!$J$20</f>
        <v>25.56</v>
      </c>
      <c r="R39" s="112">
        <f>[35]Janeiro!$J$21</f>
        <v>37.440000000000005</v>
      </c>
      <c r="S39" s="112">
        <f>[35]Janeiro!$J$22</f>
        <v>31.319999999999997</v>
      </c>
      <c r="T39" s="112">
        <f>[35]Janeiro!$J$23</f>
        <v>38.159999999999997</v>
      </c>
      <c r="U39" s="112">
        <f>[35]Janeiro!$J$24</f>
        <v>36.72</v>
      </c>
      <c r="V39" s="112">
        <f>[35]Janeiro!$J$25</f>
        <v>38.519999999999996</v>
      </c>
      <c r="W39" s="112">
        <f>[35]Janeiro!$J$26</f>
        <v>34.200000000000003</v>
      </c>
      <c r="X39" s="112">
        <f>[35]Janeiro!$J$27</f>
        <v>47.16</v>
      </c>
      <c r="Y39" s="112">
        <f>[35]Janeiro!$J$28</f>
        <v>33.840000000000003</v>
      </c>
      <c r="Z39" s="112">
        <f>[35]Janeiro!$J$29</f>
        <v>45.72</v>
      </c>
      <c r="AA39" s="112">
        <f>[35]Janeiro!$J$30</f>
        <v>57.960000000000008</v>
      </c>
      <c r="AB39" s="112">
        <f>[35]Janeiro!$J$31</f>
        <v>41.04</v>
      </c>
      <c r="AC39" s="112">
        <f>[35]Janeiro!$J$32</f>
        <v>44.64</v>
      </c>
      <c r="AD39" s="112">
        <f>[35]Janeiro!$J$33</f>
        <v>46.440000000000005</v>
      </c>
      <c r="AE39" s="112">
        <f>[35]Janeiro!$J$34</f>
        <v>42.480000000000004</v>
      </c>
      <c r="AF39" s="112">
        <f>[35]Janeiro!$J$35</f>
        <v>34.92</v>
      </c>
      <c r="AG39" s="116">
        <f t="shared" si="3"/>
        <v>57.960000000000008</v>
      </c>
      <c r="AH39" s="115">
        <f t="shared" si="4"/>
        <v>38.508387096774207</v>
      </c>
    </row>
    <row r="40" spans="1:38" x14ac:dyDescent="0.2">
      <c r="A40" s="48" t="s">
        <v>17</v>
      </c>
      <c r="B40" s="112">
        <f>[36]Janeiro!$J$5</f>
        <v>34.56</v>
      </c>
      <c r="C40" s="112">
        <f>[36]Janeiro!$J$6</f>
        <v>53.64</v>
      </c>
      <c r="D40" s="112">
        <f>[36]Janeiro!$J$7</f>
        <v>36.72</v>
      </c>
      <c r="E40" s="112">
        <f>[36]Janeiro!$J$8</f>
        <v>25.56</v>
      </c>
      <c r="F40" s="112">
        <f>[36]Janeiro!$J$9</f>
        <v>24.840000000000003</v>
      </c>
      <c r="G40" s="112">
        <f>[36]Janeiro!$J$10</f>
        <v>31.680000000000003</v>
      </c>
      <c r="H40" s="112">
        <f>[36]Janeiro!$J$11</f>
        <v>29.880000000000003</v>
      </c>
      <c r="I40" s="112">
        <f>[36]Janeiro!$J$12</f>
        <v>39.96</v>
      </c>
      <c r="J40" s="112">
        <f>[36]Janeiro!$J$13</f>
        <v>28.08</v>
      </c>
      <c r="K40" s="112">
        <f>[36]Janeiro!$J$14</f>
        <v>55.440000000000005</v>
      </c>
      <c r="L40" s="112">
        <f>[36]Janeiro!$J$15</f>
        <v>44.64</v>
      </c>
      <c r="M40" s="112">
        <f>[36]Janeiro!$J$16</f>
        <v>22.68</v>
      </c>
      <c r="N40" s="112">
        <f>[36]Janeiro!$J$17</f>
        <v>29.52</v>
      </c>
      <c r="O40" s="112">
        <f>[36]Janeiro!$J$18</f>
        <v>54.36</v>
      </c>
      <c r="P40" s="112">
        <f>[36]Janeiro!$J$19</f>
        <v>37.800000000000004</v>
      </c>
      <c r="Q40" s="112">
        <f>[36]Janeiro!$J$20</f>
        <v>28.44</v>
      </c>
      <c r="R40" s="112">
        <f>[36]Janeiro!$J$21</f>
        <v>28.08</v>
      </c>
      <c r="S40" s="112">
        <f>[36]Janeiro!$J$22</f>
        <v>24.840000000000003</v>
      </c>
      <c r="T40" s="112">
        <f>[36]Janeiro!$J$23</f>
        <v>37.080000000000005</v>
      </c>
      <c r="U40" s="112">
        <f>[36]Janeiro!$J$24</f>
        <v>43.2</v>
      </c>
      <c r="V40" s="112">
        <f>[36]Janeiro!$J$25</f>
        <v>34.56</v>
      </c>
      <c r="W40" s="112">
        <f>[36]Janeiro!$J$26</f>
        <v>38.159999999999997</v>
      </c>
      <c r="X40" s="112">
        <f>[36]Janeiro!$J$27</f>
        <v>67.680000000000007</v>
      </c>
      <c r="Y40" s="112">
        <f>[36]Janeiro!$J$28</f>
        <v>44.28</v>
      </c>
      <c r="Z40" s="112">
        <f>[36]Janeiro!$J$29</f>
        <v>50.76</v>
      </c>
      <c r="AA40" s="112">
        <f>[36]Janeiro!$J$30</f>
        <v>30.96</v>
      </c>
      <c r="AB40" s="112">
        <f>[36]Janeiro!$J$31</f>
        <v>46.800000000000004</v>
      </c>
      <c r="AC40" s="112">
        <f>[36]Janeiro!$J$32</f>
        <v>57.24</v>
      </c>
      <c r="AD40" s="112">
        <f>[36]Janeiro!$J$33</f>
        <v>51.84</v>
      </c>
      <c r="AE40" s="112">
        <f>[36]Janeiro!$J$34</f>
        <v>32.04</v>
      </c>
      <c r="AF40" s="112">
        <f>[36]Janeiro!$J$35</f>
        <v>33.119999999999997</v>
      </c>
      <c r="AG40" s="116">
        <f t="shared" si="3"/>
        <v>67.680000000000007</v>
      </c>
      <c r="AH40" s="115">
        <f t="shared" si="4"/>
        <v>38.659354838709675</v>
      </c>
      <c r="AK40" t="s">
        <v>35</v>
      </c>
      <c r="AL40" t="s">
        <v>35</v>
      </c>
    </row>
    <row r="41" spans="1:38" x14ac:dyDescent="0.2">
      <c r="A41" s="48" t="s">
        <v>136</v>
      </c>
      <c r="B41" s="112">
        <f>[37]Janeiro!$J$5</f>
        <v>57.960000000000008</v>
      </c>
      <c r="C41" s="112">
        <f>[37]Janeiro!$J$6</f>
        <v>45.72</v>
      </c>
      <c r="D41" s="112">
        <f>[37]Janeiro!$J$7</f>
        <v>45.72</v>
      </c>
      <c r="E41" s="112">
        <f>[37]Janeiro!$J$8</f>
        <v>27.36</v>
      </c>
      <c r="F41" s="112">
        <f>[37]Janeiro!$J$9</f>
        <v>27.720000000000002</v>
      </c>
      <c r="G41" s="112">
        <f>[37]Janeiro!$J$10</f>
        <v>30.240000000000002</v>
      </c>
      <c r="H41" s="112">
        <f>[37]Janeiro!$J$11</f>
        <v>27.36</v>
      </c>
      <c r="I41" s="112">
        <f>[37]Janeiro!$J$12</f>
        <v>31.319999999999997</v>
      </c>
      <c r="J41" s="112">
        <f>[37]Janeiro!$J$13</f>
        <v>37.440000000000005</v>
      </c>
      <c r="K41" s="112">
        <f>[37]Janeiro!$J$14</f>
        <v>34.200000000000003</v>
      </c>
      <c r="L41" s="112">
        <f>[37]Janeiro!$J$15</f>
        <v>48.6</v>
      </c>
      <c r="M41" s="112">
        <f>[37]Janeiro!$J$16</f>
        <v>32.04</v>
      </c>
      <c r="N41" s="112">
        <f>[37]Janeiro!$J$17</f>
        <v>34.56</v>
      </c>
      <c r="O41" s="112">
        <f>[37]Janeiro!$J$18</f>
        <v>37.080000000000005</v>
      </c>
      <c r="P41" s="112">
        <f>[37]Janeiro!$J$19</f>
        <v>31.680000000000003</v>
      </c>
      <c r="Q41" s="112">
        <f>[37]Janeiro!$J$20</f>
        <v>33.480000000000004</v>
      </c>
      <c r="R41" s="112">
        <f>[37]Janeiro!$J$21</f>
        <v>41.76</v>
      </c>
      <c r="S41" s="112">
        <f>[37]Janeiro!$J$22</f>
        <v>35.64</v>
      </c>
      <c r="T41" s="112">
        <f>[37]Janeiro!$J$23</f>
        <v>49.32</v>
      </c>
      <c r="U41" s="112">
        <f>[37]Janeiro!$J$24</f>
        <v>42.84</v>
      </c>
      <c r="V41" s="112">
        <f>[37]Janeiro!$J$25</f>
        <v>44.28</v>
      </c>
      <c r="W41" s="112">
        <f>[37]Janeiro!$J$26</f>
        <v>30.240000000000002</v>
      </c>
      <c r="X41" s="112">
        <f>[37]Janeiro!$J$27</f>
        <v>62.28</v>
      </c>
      <c r="Y41" s="112">
        <f>[37]Janeiro!$J$28</f>
        <v>33.840000000000003</v>
      </c>
      <c r="Z41" s="112">
        <f>[37]Janeiro!$J$29</f>
        <v>70.56</v>
      </c>
      <c r="AA41" s="112">
        <f>[37]Janeiro!$J$30</f>
        <v>50.4</v>
      </c>
      <c r="AB41" s="112">
        <f>[37]Janeiro!$J$31</f>
        <v>46.440000000000005</v>
      </c>
      <c r="AC41" s="112">
        <f>[37]Janeiro!$J$32</f>
        <v>41.04</v>
      </c>
      <c r="AD41" s="112">
        <f>[37]Janeiro!$J$33</f>
        <v>37.440000000000005</v>
      </c>
      <c r="AE41" s="112">
        <f>[37]Janeiro!$J$34</f>
        <v>68.760000000000005</v>
      </c>
      <c r="AF41" s="112">
        <f>[37]Janeiro!$J$35</f>
        <v>35.28</v>
      </c>
      <c r="AG41" s="116">
        <f t="shared" si="3"/>
        <v>70.56</v>
      </c>
      <c r="AH41" s="115">
        <f t="shared" si="4"/>
        <v>41.051612903225809</v>
      </c>
      <c r="AK41" t="s">
        <v>35</v>
      </c>
    </row>
    <row r="42" spans="1:38" x14ac:dyDescent="0.2">
      <c r="A42" s="48" t="s">
        <v>18</v>
      </c>
      <c r="B42" s="112">
        <f>[38]Janeiro!$J$5</f>
        <v>29.52</v>
      </c>
      <c r="C42" s="112">
        <f>[38]Janeiro!$J$6</f>
        <v>44.64</v>
      </c>
      <c r="D42" s="112">
        <f>[38]Janeiro!$J$7</f>
        <v>25.92</v>
      </c>
      <c r="E42" s="112">
        <f>[38]Janeiro!$J$8</f>
        <v>31.319999999999997</v>
      </c>
      <c r="F42" s="112">
        <f>[38]Janeiro!$J$9</f>
        <v>25.2</v>
      </c>
      <c r="G42" s="112">
        <f>[38]Janeiro!$J$10</f>
        <v>30.96</v>
      </c>
      <c r="H42" s="112">
        <f>[38]Janeiro!$J$11</f>
        <v>30.240000000000002</v>
      </c>
      <c r="I42" s="112">
        <f>[38]Janeiro!$J$12</f>
        <v>22.32</v>
      </c>
      <c r="J42" s="112">
        <f>[38]Janeiro!$J$13</f>
        <v>29.16</v>
      </c>
      <c r="K42" s="112">
        <f>[38]Janeiro!$J$14</f>
        <v>28.08</v>
      </c>
      <c r="L42" s="112">
        <f>[38]Janeiro!$J$15</f>
        <v>28.8</v>
      </c>
      <c r="M42" s="112">
        <f>[38]Janeiro!$J$16</f>
        <v>33.480000000000004</v>
      </c>
      <c r="N42" s="112">
        <f>[38]Janeiro!$J$17</f>
        <v>24.12</v>
      </c>
      <c r="O42" s="112">
        <f>[38]Janeiro!$J$18</f>
        <v>33.119999999999997</v>
      </c>
      <c r="P42" s="112">
        <f>[38]Janeiro!$J$19</f>
        <v>17.28</v>
      </c>
      <c r="Q42" s="112">
        <f>[38]Janeiro!$J$20</f>
        <v>24.48</v>
      </c>
      <c r="R42" s="112">
        <f>[38]Janeiro!$J$21</f>
        <v>43.2</v>
      </c>
      <c r="S42" s="112">
        <f>[38]Janeiro!$J$22</f>
        <v>25.2</v>
      </c>
      <c r="T42" s="112">
        <f>[38]Janeiro!$J$23</f>
        <v>45.36</v>
      </c>
      <c r="U42" s="112">
        <f>[38]Janeiro!$J$24</f>
        <v>37.440000000000005</v>
      </c>
      <c r="V42" s="112">
        <f>[38]Janeiro!$J$25</f>
        <v>43.56</v>
      </c>
      <c r="W42" s="112">
        <f>[38]Janeiro!$J$26</f>
        <v>43.56</v>
      </c>
      <c r="X42" s="112">
        <f>[38]Janeiro!$J$27</f>
        <v>33.840000000000003</v>
      </c>
      <c r="Y42" s="112">
        <f>[38]Janeiro!$J$28</f>
        <v>23.759999999999998</v>
      </c>
      <c r="Z42" s="112">
        <f>[38]Janeiro!$J$29</f>
        <v>43.56</v>
      </c>
      <c r="AA42" s="112">
        <f>[38]Janeiro!$J$30</f>
        <v>45.72</v>
      </c>
      <c r="AB42" s="112">
        <f>[38]Janeiro!$J$31</f>
        <v>48.6</v>
      </c>
      <c r="AC42" s="112">
        <f>[38]Janeiro!$J$32</f>
        <v>24.48</v>
      </c>
      <c r="AD42" s="112">
        <f>[38]Janeiro!$J$33</f>
        <v>42.480000000000004</v>
      </c>
      <c r="AE42" s="112">
        <f>[38]Janeiro!$J$34</f>
        <v>31.319999999999997</v>
      </c>
      <c r="AF42" s="112">
        <f>[38]Janeiro!$J$35</f>
        <v>32.76</v>
      </c>
      <c r="AG42" s="116">
        <f t="shared" ref="AG42" si="5">MAX(B42:AF42)</f>
        <v>48.6</v>
      </c>
      <c r="AH42" s="115">
        <f t="shared" ref="AH42" si="6">AVERAGE(B42:AF42)</f>
        <v>33.015483870967749</v>
      </c>
      <c r="AK42" t="s">
        <v>35</v>
      </c>
    </row>
    <row r="43" spans="1:38" x14ac:dyDescent="0.2">
      <c r="A43" s="48" t="s">
        <v>19</v>
      </c>
      <c r="B43" s="112">
        <f>[39]Janeiro!$J$5</f>
        <v>21.96</v>
      </c>
      <c r="C43" s="112">
        <f>[39]Janeiro!$J$6</f>
        <v>34.200000000000003</v>
      </c>
      <c r="D43" s="112">
        <f>[39]Janeiro!$J$7</f>
        <v>19.440000000000001</v>
      </c>
      <c r="E43" s="112">
        <f>[39]Janeiro!$J$8</f>
        <v>25.2</v>
      </c>
      <c r="F43" s="112">
        <f>[39]Janeiro!$J$9</f>
        <v>20.16</v>
      </c>
      <c r="G43" s="112">
        <f>[39]Janeiro!$J$10</f>
        <v>18.36</v>
      </c>
      <c r="H43" s="112">
        <f>[39]Janeiro!$J$11</f>
        <v>21.96</v>
      </c>
      <c r="I43" s="112">
        <f>[39]Janeiro!$J$12</f>
        <v>21.240000000000002</v>
      </c>
      <c r="J43" s="112">
        <f>[39]Janeiro!$J$13</f>
        <v>22.68</v>
      </c>
      <c r="K43" s="112">
        <f>[39]Janeiro!$J$14</f>
        <v>26.64</v>
      </c>
      <c r="L43" s="112">
        <f>[39]Janeiro!$J$15</f>
        <v>26.64</v>
      </c>
      <c r="M43" s="112">
        <f>[39]Janeiro!$J$16</f>
        <v>13.32</v>
      </c>
      <c r="N43" s="112">
        <f>[39]Janeiro!$J$17</f>
        <v>32.4</v>
      </c>
      <c r="O43" s="112">
        <f>[39]Janeiro!$J$18</f>
        <v>41.04</v>
      </c>
      <c r="P43" s="112">
        <f>[39]Janeiro!$J$19</f>
        <v>43.2</v>
      </c>
      <c r="Q43" s="112">
        <f>[39]Janeiro!$J$20</f>
        <v>26.28</v>
      </c>
      <c r="R43" s="112">
        <f>[39]Janeiro!$J$21</f>
        <v>28.08</v>
      </c>
      <c r="S43" s="112">
        <f>[39]Janeiro!$J$22</f>
        <v>42.84</v>
      </c>
      <c r="T43" s="112">
        <f>[39]Janeiro!$J$23</f>
        <v>19.8</v>
      </c>
      <c r="U43" s="112">
        <f>[39]Janeiro!$J$24</f>
        <v>32.76</v>
      </c>
      <c r="V43" s="112">
        <f>[39]Janeiro!$J$25</f>
        <v>23.400000000000002</v>
      </c>
      <c r="W43" s="112">
        <f>[39]Janeiro!$J$26</f>
        <v>36.72</v>
      </c>
      <c r="X43" s="112">
        <f>[39]Janeiro!$J$27</f>
        <v>36.72</v>
      </c>
      <c r="Y43" s="112">
        <f>[39]Janeiro!$J$28</f>
        <v>25.56</v>
      </c>
      <c r="Z43" s="112">
        <f>[39]Janeiro!$J$29</f>
        <v>46.080000000000005</v>
      </c>
      <c r="AA43" s="112">
        <f>[39]Janeiro!$J$30</f>
        <v>28.44</v>
      </c>
      <c r="AB43" s="112">
        <f>[39]Janeiro!$J$31</f>
        <v>32.4</v>
      </c>
      <c r="AC43" s="112">
        <f>[39]Janeiro!$J$32</f>
        <v>20.88</v>
      </c>
      <c r="AD43" s="112">
        <f>[39]Janeiro!$J$33</f>
        <v>32.04</v>
      </c>
      <c r="AE43" s="112">
        <f>[39]Janeiro!$J$34</f>
        <v>26.64</v>
      </c>
      <c r="AF43" s="112">
        <f>[39]Janeiro!$J$35</f>
        <v>31.680000000000003</v>
      </c>
      <c r="AG43" s="116">
        <f t="shared" si="3"/>
        <v>46.080000000000005</v>
      </c>
      <c r="AH43" s="115">
        <f t="shared" si="4"/>
        <v>28.347096774193549</v>
      </c>
      <c r="AI43" s="12" t="s">
        <v>35</v>
      </c>
      <c r="AJ43" t="s">
        <v>35</v>
      </c>
      <c r="AK43" t="s">
        <v>35</v>
      </c>
    </row>
    <row r="44" spans="1:38" x14ac:dyDescent="0.2">
      <c r="A44" s="48" t="s">
        <v>23</v>
      </c>
      <c r="B44" s="112">
        <f>[40]Janeiro!$J$5</f>
        <v>42.12</v>
      </c>
      <c r="C44" s="112">
        <f>[40]Janeiro!$J$6</f>
        <v>37.080000000000005</v>
      </c>
      <c r="D44" s="112">
        <f>[40]Janeiro!$J$7</f>
        <v>25.56</v>
      </c>
      <c r="E44" s="112">
        <f>[40]Janeiro!$J$8</f>
        <v>25.2</v>
      </c>
      <c r="F44" s="112">
        <f>[40]Janeiro!$J$9</f>
        <v>23.759999999999998</v>
      </c>
      <c r="G44" s="112">
        <f>[40]Janeiro!$J$10</f>
        <v>21.6</v>
      </c>
      <c r="H44" s="112">
        <f>[40]Janeiro!$J$11</f>
        <v>23.400000000000002</v>
      </c>
      <c r="I44" s="112">
        <f>[40]Janeiro!$J$12</f>
        <v>24.840000000000003</v>
      </c>
      <c r="J44" s="112">
        <f>[40]Janeiro!$J$13</f>
        <v>29.880000000000003</v>
      </c>
      <c r="K44" s="112">
        <f>[40]Janeiro!$J$14</f>
        <v>22.32</v>
      </c>
      <c r="L44" s="112">
        <f>[40]Janeiro!$J$15</f>
        <v>27</v>
      </c>
      <c r="M44" s="112">
        <f>[40]Janeiro!$J$16</f>
        <v>21.240000000000002</v>
      </c>
      <c r="N44" s="112">
        <f>[40]Janeiro!$J$17</f>
        <v>42.480000000000004</v>
      </c>
      <c r="O44" s="112">
        <f>[40]Janeiro!$J$18</f>
        <v>29.52</v>
      </c>
      <c r="P44" s="112">
        <f>[40]Janeiro!$J$19</f>
        <v>25.2</v>
      </c>
      <c r="Q44" s="112">
        <f>[40]Janeiro!$J$20</f>
        <v>21.6</v>
      </c>
      <c r="R44" s="112">
        <f>[40]Janeiro!$J$21</f>
        <v>42.480000000000004</v>
      </c>
      <c r="S44" s="112" t="str">
        <f>[40]Janeiro!$J$22</f>
        <v>*</v>
      </c>
      <c r="T44" s="112">
        <f>[40]Janeiro!$J$23</f>
        <v>28.08</v>
      </c>
      <c r="U44" s="112">
        <f>[40]Janeiro!$J$24</f>
        <v>35.28</v>
      </c>
      <c r="V44" s="112">
        <f>[40]Janeiro!$J$25</f>
        <v>47.519999999999996</v>
      </c>
      <c r="W44" s="112">
        <f>[40]Janeiro!$J$26</f>
        <v>31.319999999999997</v>
      </c>
      <c r="X44" s="112">
        <f>[40]Janeiro!$J$27</f>
        <v>46.440000000000005</v>
      </c>
      <c r="Y44" s="112">
        <f>[40]Janeiro!$J$28</f>
        <v>21.240000000000002</v>
      </c>
      <c r="Z44" s="112">
        <f>[40]Janeiro!$J$29</f>
        <v>42.12</v>
      </c>
      <c r="AA44" s="112">
        <f>[40]Janeiro!$J$30</f>
        <v>19.8</v>
      </c>
      <c r="AB44" s="112">
        <f>[40]Janeiro!$J$31</f>
        <v>47.519999999999996</v>
      </c>
      <c r="AC44" s="112">
        <f>[40]Janeiro!$J$32</f>
        <v>42.12</v>
      </c>
      <c r="AD44" s="112" t="str">
        <f>[40]Janeiro!$J$33</f>
        <v>*</v>
      </c>
      <c r="AE44" s="112">
        <f>[40]Janeiro!$J$34</f>
        <v>23.759999999999998</v>
      </c>
      <c r="AF44" s="112">
        <f>[40]Janeiro!$J$35</f>
        <v>45.36</v>
      </c>
      <c r="AG44" s="116">
        <f t="shared" si="3"/>
        <v>47.519999999999996</v>
      </c>
      <c r="AH44" s="115">
        <f t="shared" si="4"/>
        <v>31.580689655172414</v>
      </c>
      <c r="AK44" t="s">
        <v>35</v>
      </c>
    </row>
    <row r="45" spans="1:38" x14ac:dyDescent="0.2">
      <c r="A45" s="48" t="s">
        <v>34</v>
      </c>
      <c r="B45" s="112">
        <f>[41]Janeiro!$J$5</f>
        <v>33.840000000000003</v>
      </c>
      <c r="C45" s="112">
        <f>[41]Janeiro!$J$6</f>
        <v>31.319999999999997</v>
      </c>
      <c r="D45" s="112">
        <f>[41]Janeiro!$J$7</f>
        <v>34.200000000000003</v>
      </c>
      <c r="E45" s="112">
        <f>[41]Janeiro!$J$8</f>
        <v>31.319999999999997</v>
      </c>
      <c r="F45" s="112">
        <f>[41]Janeiro!$J$9</f>
        <v>22.68</v>
      </c>
      <c r="G45" s="112">
        <f>[41]Janeiro!$J$10</f>
        <v>33.480000000000004</v>
      </c>
      <c r="H45" s="112">
        <f>[41]Janeiro!$J$11</f>
        <v>36.36</v>
      </c>
      <c r="I45" s="112">
        <f>[41]Janeiro!$J$12</f>
        <v>28.08</v>
      </c>
      <c r="J45" s="112">
        <f>[41]Janeiro!$J$13</f>
        <v>24.48</v>
      </c>
      <c r="K45" s="112">
        <f>[41]Janeiro!$J$14</f>
        <v>27</v>
      </c>
      <c r="L45" s="112">
        <f>[41]Janeiro!$J$15</f>
        <v>31.680000000000003</v>
      </c>
      <c r="M45" s="112">
        <f>[41]Janeiro!$J$16</f>
        <v>31.319999999999997</v>
      </c>
      <c r="N45" s="112">
        <f>[41]Janeiro!$J$17</f>
        <v>39.6</v>
      </c>
      <c r="O45" s="112">
        <f>[41]Janeiro!$J$18</f>
        <v>32.4</v>
      </c>
      <c r="P45" s="112">
        <f>[41]Janeiro!$J$19</f>
        <v>30.96</v>
      </c>
      <c r="Q45" s="112">
        <f>[41]Janeiro!$J$20</f>
        <v>27.720000000000002</v>
      </c>
      <c r="R45" s="112">
        <f>[41]Janeiro!$J$21</f>
        <v>36.72</v>
      </c>
      <c r="S45" s="112">
        <f>[41]Janeiro!$J$22</f>
        <v>27</v>
      </c>
      <c r="T45" s="112">
        <f>[41]Janeiro!$J$23</f>
        <v>46.080000000000005</v>
      </c>
      <c r="U45" s="112">
        <f>[41]Janeiro!$J$24</f>
        <v>46.800000000000004</v>
      </c>
      <c r="V45" s="112">
        <f>[41]Janeiro!$J$25</f>
        <v>59.04</v>
      </c>
      <c r="W45" s="112">
        <f>[41]Janeiro!$J$26</f>
        <v>21.240000000000002</v>
      </c>
      <c r="X45" s="112">
        <f>[41]Janeiro!$J$27</f>
        <v>19.8</v>
      </c>
      <c r="Y45" s="112">
        <f>[41]Janeiro!$J$28</f>
        <v>36</v>
      </c>
      <c r="Z45" s="112">
        <f>[41]Janeiro!$J$29</f>
        <v>30.6</v>
      </c>
      <c r="AA45" s="112">
        <f>[41]Janeiro!$J$30</f>
        <v>47.519999999999996</v>
      </c>
      <c r="AB45" s="112">
        <f>[41]Janeiro!$J$31</f>
        <v>32.04</v>
      </c>
      <c r="AC45" s="112">
        <f>[41]Janeiro!$J$32</f>
        <v>35.28</v>
      </c>
      <c r="AD45" s="112">
        <f>[41]Janeiro!$J$33</f>
        <v>51.480000000000004</v>
      </c>
      <c r="AE45" s="112">
        <f>[41]Janeiro!$J$34</f>
        <v>28.8</v>
      </c>
      <c r="AF45" s="112">
        <f>[41]Janeiro!$J$35</f>
        <v>48.96</v>
      </c>
      <c r="AG45" s="116">
        <f t="shared" si="3"/>
        <v>59.04</v>
      </c>
      <c r="AH45" s="115">
        <f t="shared" si="4"/>
        <v>34.316129032258061</v>
      </c>
      <c r="AI45" s="12" t="s">
        <v>35</v>
      </c>
      <c r="AK45" t="s">
        <v>35</v>
      </c>
    </row>
    <row r="46" spans="1:38" x14ac:dyDescent="0.2">
      <c r="A46" s="48" t="s">
        <v>20</v>
      </c>
      <c r="B46" s="112">
        <f>[42]Janeiro!$J$5</f>
        <v>52.56</v>
      </c>
      <c r="C46" s="112">
        <f>[42]Janeiro!$J$6</f>
        <v>32.04</v>
      </c>
      <c r="D46" s="112">
        <f>[42]Janeiro!$J$7</f>
        <v>34.200000000000003</v>
      </c>
      <c r="E46" s="112">
        <f>[42]Janeiro!$J$8</f>
        <v>23.759999999999998</v>
      </c>
      <c r="F46" s="112">
        <f>[42]Janeiro!$J$9</f>
        <v>24.12</v>
      </c>
      <c r="G46" s="112">
        <f>[42]Janeiro!$J$10</f>
        <v>23.400000000000002</v>
      </c>
      <c r="H46" s="112">
        <f>[42]Janeiro!$J$11</f>
        <v>25.2</v>
      </c>
      <c r="I46" s="112">
        <f>[42]Janeiro!$J$12</f>
        <v>23.759999999999998</v>
      </c>
      <c r="J46" s="112">
        <f>[42]Janeiro!$J$13</f>
        <v>32.76</v>
      </c>
      <c r="K46" s="112">
        <f>[42]Janeiro!$J$14</f>
        <v>22.68</v>
      </c>
      <c r="L46" s="112">
        <f>[42]Janeiro!$J$15</f>
        <v>41.4</v>
      </c>
      <c r="M46" s="112">
        <f>[42]Janeiro!$J$16</f>
        <v>41.4</v>
      </c>
      <c r="N46" s="112">
        <f>[42]Janeiro!$J$17</f>
        <v>36</v>
      </c>
      <c r="O46" s="112">
        <f>[42]Janeiro!$J$18</f>
        <v>26.28</v>
      </c>
      <c r="P46" s="112">
        <f>[42]Janeiro!$J$19</f>
        <v>21.240000000000002</v>
      </c>
      <c r="Q46" s="112">
        <f>[42]Janeiro!$J$20</f>
        <v>21.6</v>
      </c>
      <c r="R46" s="112">
        <f>[42]Janeiro!$J$21</f>
        <v>34.56</v>
      </c>
      <c r="S46" s="112">
        <f>[42]Janeiro!$J$22</f>
        <v>26.64</v>
      </c>
      <c r="T46" s="112">
        <f>[42]Janeiro!$J$23</f>
        <v>33.840000000000003</v>
      </c>
      <c r="U46" s="112">
        <f>[42]Janeiro!$J$24</f>
        <v>35.28</v>
      </c>
      <c r="V46" s="112">
        <f>[42]Janeiro!$J$25</f>
        <v>47.88</v>
      </c>
      <c r="W46" s="112">
        <f>[42]Janeiro!$J$26</f>
        <v>29.16</v>
      </c>
      <c r="X46" s="112">
        <f>[42]Janeiro!$J$27</f>
        <v>52.92</v>
      </c>
      <c r="Y46" s="112">
        <f>[42]Janeiro!$J$28</f>
        <v>26.64</v>
      </c>
      <c r="Z46" s="112">
        <f>[42]Janeiro!$J$29</f>
        <v>27.720000000000002</v>
      </c>
      <c r="AA46" s="112">
        <f>[42]Janeiro!$J$30</f>
        <v>33.119999999999997</v>
      </c>
      <c r="AB46" s="112">
        <f>[42]Janeiro!$J$31</f>
        <v>38.880000000000003</v>
      </c>
      <c r="AC46" s="112">
        <f>[42]Janeiro!$J$32</f>
        <v>51.84</v>
      </c>
      <c r="AD46" s="112">
        <f>[42]Janeiro!$J$33</f>
        <v>21.96</v>
      </c>
      <c r="AE46" s="112">
        <f>[42]Janeiro!$J$34</f>
        <v>34.56</v>
      </c>
      <c r="AF46" s="112">
        <f>[42]Janeiro!$J$35</f>
        <v>33.480000000000004</v>
      </c>
      <c r="AG46" s="116">
        <f t="shared" si="3"/>
        <v>52.92</v>
      </c>
      <c r="AH46" s="115">
        <f t="shared" si="4"/>
        <v>32.609032258064516</v>
      </c>
      <c r="AL46" t="s">
        <v>35</v>
      </c>
    </row>
    <row r="47" spans="1:38" s="5" customFormat="1" ht="17.100000000000001" customHeight="1" x14ac:dyDescent="0.2">
      <c r="A47" s="49" t="s">
        <v>24</v>
      </c>
      <c r="B47" s="113">
        <f t="shared" ref="B47:AF47" si="7">MAX(B5:B46)</f>
        <v>57.960000000000008</v>
      </c>
      <c r="C47" s="113">
        <f t="shared" si="7"/>
        <v>75.960000000000008</v>
      </c>
      <c r="D47" s="113">
        <f t="shared" si="7"/>
        <v>50.76</v>
      </c>
      <c r="E47" s="113">
        <f t="shared" si="7"/>
        <v>70.92</v>
      </c>
      <c r="F47" s="113">
        <f t="shared" si="7"/>
        <v>60.12</v>
      </c>
      <c r="G47" s="113">
        <f t="shared" si="7"/>
        <v>48.6</v>
      </c>
      <c r="H47" s="113">
        <f t="shared" si="7"/>
        <v>38.519999999999996</v>
      </c>
      <c r="I47" s="113">
        <f t="shared" si="7"/>
        <v>50.04</v>
      </c>
      <c r="J47" s="113">
        <f t="shared" si="7"/>
        <v>42.84</v>
      </c>
      <c r="K47" s="113">
        <f t="shared" si="7"/>
        <v>55.440000000000005</v>
      </c>
      <c r="L47" s="113">
        <f t="shared" si="7"/>
        <v>58.32</v>
      </c>
      <c r="M47" s="113">
        <f t="shared" si="7"/>
        <v>50.04</v>
      </c>
      <c r="N47" s="113">
        <f t="shared" si="7"/>
        <v>55.080000000000005</v>
      </c>
      <c r="O47" s="113">
        <f t="shared" si="7"/>
        <v>66.600000000000009</v>
      </c>
      <c r="P47" s="113">
        <f t="shared" si="7"/>
        <v>52.92</v>
      </c>
      <c r="Q47" s="113">
        <f t="shared" si="7"/>
        <v>48.24</v>
      </c>
      <c r="R47" s="113">
        <f t="shared" si="7"/>
        <v>56.16</v>
      </c>
      <c r="S47" s="113">
        <f t="shared" si="7"/>
        <v>58.32</v>
      </c>
      <c r="T47" s="113">
        <f t="shared" si="7"/>
        <v>64.44</v>
      </c>
      <c r="U47" s="113">
        <f t="shared" si="7"/>
        <v>60.480000000000004</v>
      </c>
      <c r="V47" s="113">
        <f t="shared" si="7"/>
        <v>59.04</v>
      </c>
      <c r="W47" s="113">
        <f t="shared" si="7"/>
        <v>45.72</v>
      </c>
      <c r="X47" s="113">
        <f t="shared" si="7"/>
        <v>67.680000000000007</v>
      </c>
      <c r="Y47" s="113">
        <f t="shared" si="7"/>
        <v>64.44</v>
      </c>
      <c r="Z47" s="113">
        <f t="shared" si="7"/>
        <v>88.56</v>
      </c>
      <c r="AA47" s="113">
        <f t="shared" si="7"/>
        <v>70.2</v>
      </c>
      <c r="AB47" s="113">
        <f t="shared" si="7"/>
        <v>87.48</v>
      </c>
      <c r="AC47" s="113">
        <f t="shared" si="7"/>
        <v>59.4</v>
      </c>
      <c r="AD47" s="113">
        <f t="shared" si="7"/>
        <v>68.400000000000006</v>
      </c>
      <c r="AE47" s="113">
        <f t="shared" si="7"/>
        <v>68.760000000000005</v>
      </c>
      <c r="AF47" s="113">
        <f t="shared" si="7"/>
        <v>64.8</v>
      </c>
      <c r="AG47" s="116">
        <f t="shared" si="3"/>
        <v>88.56</v>
      </c>
      <c r="AH47" s="115">
        <f t="shared" si="4"/>
        <v>60.201290322580661</v>
      </c>
    </row>
    <row r="48" spans="1:38" x14ac:dyDescent="0.2">
      <c r="A48" s="106" t="s">
        <v>227</v>
      </c>
      <c r="B48" s="39"/>
      <c r="C48" s="39"/>
      <c r="D48" s="39"/>
      <c r="E48" s="39"/>
      <c r="F48" s="39"/>
      <c r="G48" s="39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45"/>
      <c r="AE48" s="50"/>
      <c r="AF48" s="50"/>
      <c r="AG48" s="43"/>
      <c r="AH48" s="44"/>
      <c r="AK48" t="s">
        <v>35</v>
      </c>
    </row>
    <row r="49" spans="1:38" x14ac:dyDescent="0.2">
      <c r="A49" s="106" t="s">
        <v>228</v>
      </c>
      <c r="B49" s="40"/>
      <c r="C49" s="40"/>
      <c r="D49" s="40"/>
      <c r="E49" s="40"/>
      <c r="F49" s="40"/>
      <c r="G49" s="40"/>
      <c r="H49" s="40"/>
      <c r="I49" s="40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9"/>
      <c r="U49" s="99"/>
      <c r="V49" s="99"/>
      <c r="W49" s="99"/>
      <c r="X49" s="99"/>
      <c r="Y49" s="97"/>
      <c r="Z49" s="97"/>
      <c r="AA49" s="97"/>
      <c r="AB49" s="97"/>
      <c r="AC49" s="97"/>
      <c r="AD49" s="97"/>
      <c r="AE49" s="97"/>
      <c r="AF49" s="97"/>
      <c r="AG49" s="43"/>
      <c r="AH49" s="42"/>
    </row>
    <row r="50" spans="1:38" x14ac:dyDescent="0.2">
      <c r="A50" s="41"/>
      <c r="B50" s="97"/>
      <c r="C50" s="97"/>
      <c r="D50" s="97"/>
      <c r="E50" s="97"/>
      <c r="F50" s="97"/>
      <c r="G50" s="97"/>
      <c r="H50" s="97"/>
      <c r="I50" s="97"/>
      <c r="J50" s="98"/>
      <c r="K50" s="98"/>
      <c r="L50" s="98"/>
      <c r="M50" s="98"/>
      <c r="N50" s="98"/>
      <c r="O50" s="98"/>
      <c r="P50" s="98"/>
      <c r="Q50" s="97"/>
      <c r="R50" s="97"/>
      <c r="S50" s="97"/>
      <c r="T50" s="100"/>
      <c r="U50" s="100"/>
      <c r="V50" s="100"/>
      <c r="W50" s="100"/>
      <c r="X50" s="100"/>
      <c r="Y50" s="97"/>
      <c r="Z50" s="97"/>
      <c r="AA50" s="97"/>
      <c r="AB50" s="97"/>
      <c r="AC50" s="97"/>
      <c r="AD50" s="45"/>
      <c r="AE50" s="45"/>
      <c r="AF50" s="45"/>
      <c r="AG50" s="43"/>
      <c r="AH50" s="42"/>
    </row>
    <row r="51" spans="1:38" x14ac:dyDescent="0.2">
      <c r="A51" s="137" t="s">
        <v>255</v>
      </c>
      <c r="B51" s="137"/>
      <c r="C51" s="137"/>
      <c r="D51" s="137"/>
      <c r="E51" s="137"/>
      <c r="F51" s="137"/>
      <c r="G51" s="137"/>
      <c r="H51" s="39"/>
      <c r="I51" s="39"/>
      <c r="J51" s="39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45"/>
      <c r="AF51" s="45"/>
      <c r="AG51" s="43"/>
      <c r="AH51" s="75"/>
    </row>
    <row r="52" spans="1:38" x14ac:dyDescent="0.2">
      <c r="A52" s="137" t="s">
        <v>256</v>
      </c>
      <c r="B52" s="137"/>
      <c r="C52" s="137"/>
      <c r="D52" s="137"/>
      <c r="E52" s="137"/>
      <c r="F52" s="137"/>
      <c r="G52" s="13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45"/>
      <c r="AF52" s="45"/>
      <c r="AG52" s="43"/>
      <c r="AH52" s="44"/>
      <c r="AK52" t="s">
        <v>35</v>
      </c>
    </row>
    <row r="53" spans="1:38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6"/>
      <c r="AF53" s="46"/>
      <c r="AG53" s="43"/>
      <c r="AH53" s="44"/>
    </row>
    <row r="54" spans="1:38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3"/>
      <c r="AH54" s="76"/>
    </row>
    <row r="55" spans="1:38" x14ac:dyDescent="0.2">
      <c r="AG55" s="7"/>
    </row>
    <row r="57" spans="1:38" x14ac:dyDescent="0.2">
      <c r="AL57" s="12" t="s">
        <v>35</v>
      </c>
    </row>
    <row r="58" spans="1:38" x14ac:dyDescent="0.2">
      <c r="R58" s="2" t="s">
        <v>35</v>
      </c>
      <c r="S58" s="2" t="s">
        <v>35</v>
      </c>
    </row>
    <row r="59" spans="1:38" x14ac:dyDescent="0.2">
      <c r="N59" s="2" t="s">
        <v>35</v>
      </c>
      <c r="O59" s="2" t="s">
        <v>35</v>
      </c>
      <c r="S59" s="2" t="s">
        <v>35</v>
      </c>
      <c r="AK59" t="s">
        <v>35</v>
      </c>
    </row>
    <row r="60" spans="1:38" x14ac:dyDescent="0.2">
      <c r="N60" s="2" t="s">
        <v>35</v>
      </c>
    </row>
    <row r="61" spans="1:38" x14ac:dyDescent="0.2">
      <c r="G61" s="2" t="s">
        <v>35</v>
      </c>
    </row>
    <row r="62" spans="1:38" x14ac:dyDescent="0.2">
      <c r="L62" s="2" t="s">
        <v>35</v>
      </c>
      <c r="M62" s="2" t="s">
        <v>35</v>
      </c>
      <c r="O62" s="2" t="s">
        <v>35</v>
      </c>
      <c r="P62" s="2" t="s">
        <v>35</v>
      </c>
      <c r="W62" s="2" t="s">
        <v>200</v>
      </c>
      <c r="AA62" s="2" t="s">
        <v>35</v>
      </c>
      <c r="AC62" s="2" t="s">
        <v>35</v>
      </c>
      <c r="AH62" s="1" t="s">
        <v>35</v>
      </c>
      <c r="AJ62" s="12" t="s">
        <v>35</v>
      </c>
    </row>
    <row r="63" spans="1:38" x14ac:dyDescent="0.2">
      <c r="K63" s="2" t="s">
        <v>35</v>
      </c>
    </row>
    <row r="64" spans="1:38" x14ac:dyDescent="0.2">
      <c r="K64" s="2" t="s">
        <v>35</v>
      </c>
    </row>
    <row r="65" spans="7:38" x14ac:dyDescent="0.2">
      <c r="G65" s="2" t="s">
        <v>35</v>
      </c>
      <c r="H65" s="2" t="s">
        <v>35</v>
      </c>
    </row>
    <row r="66" spans="7:38" x14ac:dyDescent="0.2">
      <c r="P66" s="2" t="s">
        <v>35</v>
      </c>
    </row>
    <row r="68" spans="7:38" x14ac:dyDescent="0.2">
      <c r="H68" s="2" t="s">
        <v>35</v>
      </c>
      <c r="Z68" s="2" t="s">
        <v>35</v>
      </c>
      <c r="AL68" t="s">
        <v>35</v>
      </c>
    </row>
    <row r="69" spans="7:38" x14ac:dyDescent="0.2">
      <c r="I69" s="2" t="s">
        <v>35</v>
      </c>
      <c r="T69" s="2" t="s">
        <v>35</v>
      </c>
    </row>
  </sheetData>
  <mergeCells count="36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H3:H4"/>
    <mergeCell ref="AE3:AE4"/>
    <mergeCell ref="X3:X4"/>
    <mergeCell ref="AB3:AB4"/>
    <mergeCell ref="A51:G51"/>
    <mergeCell ref="S3:S4"/>
    <mergeCell ref="A52:G52"/>
    <mergeCell ref="P3:P4"/>
    <mergeCell ref="M3:M4"/>
    <mergeCell ref="N3:N4"/>
    <mergeCell ref="R3:R4"/>
    <mergeCell ref="AC3:AC4"/>
    <mergeCell ref="AD3:AD4"/>
    <mergeCell ref="Y3:Y4"/>
    <mergeCell ref="Z3:Z4"/>
    <mergeCell ref="AA3:AA4"/>
    <mergeCell ref="V3:V4"/>
    <mergeCell ref="U3:U4"/>
    <mergeCell ref="Q3:Q4"/>
    <mergeCell ref="K3:K4"/>
    <mergeCell ref="W3:W4"/>
    <mergeCell ref="L3:L4"/>
    <mergeCell ref="O3:O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Alexandre Pontes Amaro</cp:lastModifiedBy>
  <cp:lastPrinted>2018-11-22T17:22:01Z</cp:lastPrinted>
  <dcterms:created xsi:type="dcterms:W3CDTF">2008-08-15T13:32:29Z</dcterms:created>
  <dcterms:modified xsi:type="dcterms:W3CDTF">2025-02-04T19:58:34Z</dcterms:modified>
</cp:coreProperties>
</file>