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5\"/>
    </mc:Choice>
  </mc:AlternateContent>
  <bookViews>
    <workbookView xWindow="0" yWindow="0" windowWidth="20400" windowHeight="7770" tabRatio="874" activeTab="8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RajadaVento" sheetId="15" r:id="rId8"/>
    <sheet name="Chuva" sheetId="14" r:id="rId9"/>
    <sheet name="ESTAÇÃO METEOROLÓGICA" sheetId="16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Print_Area" localSheetId="8">Chuva!$A$1:$AF$32</definedName>
    <definedName name="_xlnm.Print_Area" localSheetId="7">RajadaVento!$A$1:$AD$4</definedName>
    <definedName name="_xlnm.Print_Area" localSheetId="0">TempInst!$A$1:$AD$4</definedName>
    <definedName name="_xlnm.Print_Area" localSheetId="1">TempMax!$A$1:$AE$4</definedName>
    <definedName name="_xlnm.Print_Area" localSheetId="2">TempMin!$A$1:$AE$4</definedName>
    <definedName name="_xlnm.Print_Area" localSheetId="3">UmidInst!$A$1:$AD$4</definedName>
    <definedName name="_xlnm.Print_Area" localSheetId="4">UmidMax!$A$1:$AE$4</definedName>
    <definedName name="_xlnm.Print_Area" localSheetId="5">UmidMin!$A$1:$AE$4</definedName>
    <definedName name="_xlnm.Print_Area" localSheetId="6">VelVentoMax!$A$1:$AD$4</definedName>
  </definedNames>
  <calcPr calcId="162913"/>
</workbook>
</file>

<file path=xl/calcChain.xml><?xml version="1.0" encoding="utf-8"?>
<calcChain xmlns="http://schemas.openxmlformats.org/spreadsheetml/2006/main">
  <c r="AC48" i="15" l="1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I22" i="15"/>
  <c r="H22" i="15"/>
  <c r="G22" i="15"/>
  <c r="F22" i="15"/>
  <c r="E22" i="15"/>
  <c r="D22" i="15"/>
  <c r="C22" i="15"/>
  <c r="B22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E16" i="15" s="1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C47" i="9"/>
  <c r="AB47" i="9"/>
  <c r="AA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C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B45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C50" i="4" s="1"/>
  <c r="B7" i="4"/>
  <c r="B50" i="4" s="1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AD16" i="15" l="1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D18" i="14"/>
  <c r="AD49" i="14"/>
  <c r="AD50" i="14"/>
  <c r="AD51" i="14"/>
  <c r="AD52" i="14"/>
  <c r="AD53" i="14"/>
  <c r="AD54" i="14"/>
  <c r="AD55" i="14"/>
  <c r="AD56" i="14"/>
  <c r="AD57" i="14"/>
  <c r="AD58" i="14"/>
  <c r="AD59" i="14"/>
  <c r="AD60" i="14"/>
  <c r="AD61" i="14"/>
  <c r="AD62" i="14"/>
  <c r="AD63" i="14"/>
  <c r="AD64" i="14"/>
  <c r="AD65" i="14"/>
  <c r="AD66" i="14"/>
  <c r="AD67" i="14"/>
  <c r="AD68" i="14"/>
  <c r="AD69" i="14"/>
  <c r="AD70" i="14"/>
  <c r="AD71" i="14"/>
  <c r="AD72" i="14"/>
  <c r="AD73" i="14"/>
  <c r="AD74" i="14"/>
  <c r="AD41" i="14" l="1"/>
  <c r="AD43" i="14"/>
  <c r="AD39" i="14"/>
  <c r="AD48" i="14"/>
  <c r="AD7" i="14"/>
  <c r="AD9" i="14"/>
  <c r="AD11" i="14"/>
  <c r="AD16" i="14"/>
  <c r="AD19" i="14"/>
  <c r="AD21" i="14"/>
  <c r="AD23" i="14"/>
  <c r="AD25" i="14"/>
  <c r="AD27" i="14"/>
  <c r="AD31" i="14"/>
  <c r="AD33" i="14"/>
  <c r="AD35" i="14"/>
  <c r="AD37" i="14"/>
  <c r="AD5" i="14"/>
  <c r="AD13" i="14"/>
  <c r="AD22" i="14"/>
  <c r="AD30" i="14"/>
  <c r="AD38" i="14"/>
  <c r="AD42" i="14"/>
  <c r="AD44" i="14"/>
  <c r="AD45" i="14"/>
  <c r="AD47" i="14"/>
  <c r="AD6" i="14"/>
  <c r="AD8" i="14"/>
  <c r="AD10" i="14"/>
  <c r="AD15" i="14"/>
  <c r="AD17" i="14"/>
  <c r="AD20" i="14"/>
  <c r="AD24" i="14"/>
  <c r="AD26" i="14"/>
  <c r="AD28" i="14"/>
  <c r="AD32" i="14"/>
  <c r="AD34" i="14"/>
  <c r="AD36" i="14"/>
  <c r="AE74" i="14"/>
  <c r="AF74" i="14"/>
  <c r="AE67" i="14" l="1"/>
  <c r="AF67" i="14"/>
  <c r="AF54" i="14" l="1"/>
  <c r="AE54" i="14"/>
  <c r="AF51" i="14"/>
  <c r="AE51" i="14"/>
  <c r="AF49" i="14"/>
  <c r="AE49" i="14"/>
  <c r="AD25" i="15" l="1"/>
  <c r="AC44" i="12" l="1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H75" i="14" l="1"/>
  <c r="P75" i="14"/>
  <c r="X75" i="14"/>
  <c r="G75" i="14"/>
  <c r="O75" i="14"/>
  <c r="W75" i="14"/>
  <c r="I75" i="14"/>
  <c r="Q75" i="14"/>
  <c r="Y75" i="14"/>
  <c r="J75" i="14"/>
  <c r="R75" i="14"/>
  <c r="Z75" i="14"/>
  <c r="C75" i="14"/>
  <c r="K75" i="14"/>
  <c r="S75" i="14"/>
  <c r="AA75" i="14"/>
  <c r="D75" i="14"/>
  <c r="L75" i="14"/>
  <c r="T75" i="14"/>
  <c r="AB75" i="14"/>
  <c r="E75" i="14"/>
  <c r="M75" i="14"/>
  <c r="U75" i="14"/>
  <c r="AC75" i="14"/>
  <c r="F75" i="14"/>
  <c r="N75" i="14"/>
  <c r="V75" i="14"/>
  <c r="AE9" i="15"/>
  <c r="AD9" i="15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5" i="5"/>
  <c r="AE5" i="5"/>
  <c r="AD6" i="5"/>
  <c r="AE6" i="5"/>
  <c r="AD7" i="5"/>
  <c r="AE7" i="5"/>
  <c r="AD8" i="5"/>
  <c r="AE8" i="5"/>
  <c r="AD9" i="5"/>
  <c r="AE9" i="5"/>
  <c r="AE10" i="5"/>
  <c r="AD10" i="5"/>
  <c r="AD11" i="5"/>
  <c r="AD13" i="5"/>
  <c r="AE13" i="5"/>
  <c r="AD15" i="5"/>
  <c r="AE15" i="5"/>
  <c r="AD16" i="5"/>
  <c r="AE16" i="5"/>
  <c r="AD17" i="5"/>
  <c r="AE17" i="5"/>
  <c r="AD18" i="5"/>
  <c r="AE18" i="5"/>
  <c r="AD20" i="5"/>
  <c r="AE20" i="5"/>
  <c r="AD22" i="5"/>
  <c r="AD24" i="5"/>
  <c r="AE24" i="5"/>
  <c r="AD25" i="5"/>
  <c r="AE25" i="5"/>
  <c r="AD26" i="5"/>
  <c r="AE26" i="5"/>
  <c r="AD27" i="5"/>
  <c r="AE27" i="5"/>
  <c r="AD28" i="5"/>
  <c r="AE28" i="5"/>
  <c r="AD30" i="5"/>
  <c r="AE30" i="5"/>
  <c r="AD31" i="5"/>
  <c r="AE31" i="5"/>
  <c r="AD32" i="5"/>
  <c r="AE32" i="5"/>
  <c r="AD33" i="5"/>
  <c r="AE33" i="5"/>
  <c r="AE22" i="5" l="1"/>
  <c r="AE11" i="5"/>
  <c r="AD22" i="15" l="1"/>
  <c r="B75" i="14"/>
  <c r="AD75" i="14" s="1"/>
  <c r="AD24" i="12"/>
  <c r="AD25" i="9"/>
  <c r="AE25" i="6"/>
  <c r="AD25" i="4"/>
  <c r="AE25" i="9" l="1"/>
  <c r="AD24" i="4" l="1"/>
  <c r="AF61" i="14"/>
  <c r="AF62" i="14"/>
  <c r="AF63" i="14"/>
  <c r="AF64" i="14"/>
  <c r="AF65" i="14"/>
  <c r="AF66" i="14"/>
  <c r="AF68" i="14"/>
  <c r="AF69" i="14"/>
  <c r="AF70" i="14"/>
  <c r="AF71" i="14"/>
  <c r="AF72" i="14"/>
  <c r="AF73" i="14"/>
  <c r="AE25" i="14" l="1"/>
  <c r="AE25" i="15"/>
  <c r="AD31" i="15" l="1"/>
  <c r="AD38" i="15"/>
  <c r="AE38" i="14"/>
  <c r="AE18" i="15"/>
  <c r="AE31" i="15"/>
  <c r="AE31" i="14"/>
  <c r="AE38" i="15"/>
  <c r="AD28" i="15"/>
  <c r="AE28" i="15"/>
  <c r="AE28" i="14"/>
  <c r="AD18" i="15"/>
  <c r="AD37" i="12" l="1"/>
  <c r="AD30" i="12"/>
  <c r="AE37" i="12"/>
  <c r="AE30" i="12"/>
  <c r="AE24" i="12"/>
  <c r="AE12" i="9"/>
  <c r="AD16" i="9"/>
  <c r="AE16" i="9" l="1"/>
  <c r="AD13" i="9"/>
  <c r="AE17" i="12"/>
  <c r="AE20" i="9"/>
  <c r="AD20" i="9"/>
  <c r="AE14" i="9"/>
  <c r="AD22" i="9"/>
  <c r="AE15" i="9"/>
  <c r="AD31" i="9"/>
  <c r="AD17" i="9"/>
  <c r="AE24" i="9"/>
  <c r="AD15" i="9"/>
  <c r="AD24" i="9"/>
  <c r="AD18" i="9"/>
  <c r="AE31" i="9"/>
  <c r="AD38" i="9"/>
  <c r="AE13" i="9"/>
  <c r="AE17" i="9"/>
  <c r="AE22" i="9"/>
  <c r="AE18" i="9"/>
  <c r="AD17" i="12"/>
  <c r="AE38" i="9"/>
  <c r="AE25" i="8"/>
  <c r="AD25" i="8"/>
  <c r="AD25" i="7"/>
  <c r="AD12" i="7"/>
  <c r="AD16" i="6"/>
  <c r="AD25" i="6"/>
  <c r="AE16" i="6" l="1"/>
  <c r="AD18" i="8"/>
  <c r="AD31" i="6"/>
  <c r="AD22" i="6"/>
  <c r="AE18" i="6"/>
  <c r="AE22" i="6"/>
  <c r="AD35" i="6"/>
  <c r="AE20" i="6"/>
  <c r="AD15" i="6"/>
  <c r="AD13" i="6"/>
  <c r="AE37" i="6"/>
  <c r="AE32" i="6"/>
  <c r="AD39" i="6"/>
  <c r="AD37" i="6"/>
  <c r="AD32" i="6"/>
  <c r="AD30" i="6"/>
  <c r="AE27" i="6"/>
  <c r="AE18" i="8"/>
  <c r="AE31" i="8"/>
  <c r="AE40" i="6"/>
  <c r="AD24" i="6"/>
  <c r="AE17" i="6"/>
  <c r="AE24" i="6"/>
  <c r="AD18" i="6"/>
  <c r="AD18" i="7"/>
  <c r="AD38" i="7"/>
  <c r="AD42" i="6"/>
  <c r="AD40" i="6"/>
  <c r="AE35" i="6"/>
  <c r="AE42" i="6"/>
  <c r="AD38" i="6"/>
  <c r="AE28" i="6"/>
  <c r="AD26" i="6"/>
  <c r="AE38" i="6"/>
  <c r="AD33" i="6"/>
  <c r="AD28" i="6"/>
  <c r="AD27" i="6"/>
  <c r="AD28" i="8"/>
  <c r="AD17" i="6"/>
  <c r="AE41" i="6"/>
  <c r="AD36" i="6"/>
  <c r="AD34" i="6"/>
  <c r="AD20" i="6"/>
  <c r="AE38" i="8"/>
  <c r="AD41" i="6"/>
  <c r="AE31" i="6"/>
  <c r="AD31" i="7"/>
  <c r="AE28" i="8"/>
  <c r="AD38" i="8"/>
  <c r="AE39" i="6"/>
  <c r="AE36" i="6"/>
  <c r="AE15" i="6"/>
  <c r="AD31" i="8"/>
  <c r="AE33" i="6"/>
  <c r="AE34" i="6"/>
  <c r="AE30" i="6"/>
  <c r="AE26" i="6"/>
  <c r="AE13" i="6"/>
  <c r="AD38" i="5" l="1"/>
  <c r="AE38" i="5"/>
  <c r="AF25" i="14"/>
  <c r="AF28" i="14"/>
  <c r="AF31" i="14"/>
  <c r="AF38" i="14"/>
  <c r="AE18" i="14" l="1"/>
  <c r="AE18" i="12"/>
  <c r="AD31" i="4"/>
  <c r="AD19" i="4"/>
  <c r="AD38" i="4"/>
  <c r="AD19" i="7"/>
  <c r="AF18" i="14"/>
  <c r="AD18" i="4"/>
  <c r="AD28" i="4" l="1"/>
  <c r="AD16" i="8" l="1"/>
  <c r="AE16" i="8"/>
  <c r="AE6" i="12"/>
  <c r="AD6" i="12"/>
  <c r="AD44" i="9"/>
  <c r="AD45" i="9"/>
  <c r="AE33" i="15"/>
  <c r="AD33" i="15"/>
  <c r="AD47" i="9"/>
  <c r="AE30" i="15"/>
  <c r="AE10" i="9"/>
  <c r="AE24" i="15"/>
  <c r="AD24" i="15"/>
  <c r="AE26" i="14"/>
  <c r="AE37" i="14"/>
  <c r="AD34" i="15"/>
  <c r="AE34" i="15"/>
  <c r="AE27" i="14"/>
  <c r="AE42" i="12"/>
  <c r="AE26" i="15"/>
  <c r="AE37" i="15"/>
  <c r="AD37" i="15"/>
  <c r="AE40" i="5"/>
  <c r="AE30" i="14"/>
  <c r="AE24" i="14"/>
  <c r="AD35" i="15"/>
  <c r="AE35" i="15"/>
  <c r="AE36" i="14"/>
  <c r="AD48" i="9"/>
  <c r="AE36" i="12"/>
  <c r="AD36" i="12"/>
  <c r="AD38" i="12"/>
  <c r="AE38" i="12"/>
  <c r="AD39" i="12"/>
  <c r="AE39" i="12"/>
  <c r="AE40" i="12"/>
  <c r="AE41" i="12"/>
  <c r="AD28" i="12"/>
  <c r="AE28" i="12"/>
  <c r="AD29" i="12"/>
  <c r="AE29" i="12"/>
  <c r="AD31" i="12"/>
  <c r="AE31" i="12"/>
  <c r="AE43" i="12"/>
  <c r="AE23" i="12"/>
  <c r="AD23" i="12"/>
  <c r="AD13" i="12"/>
  <c r="AE33" i="9"/>
  <c r="AD33" i="9"/>
  <c r="AE44" i="9"/>
  <c r="AE34" i="9"/>
  <c r="AD34" i="9"/>
  <c r="AD36" i="7"/>
  <c r="AE35" i="9"/>
  <c r="AD35" i="9"/>
  <c r="B49" i="9"/>
  <c r="AD11" i="12"/>
  <c r="AD36" i="9"/>
  <c r="AE36" i="9"/>
  <c r="AD37" i="9"/>
  <c r="AE37" i="9"/>
  <c r="AE43" i="9"/>
  <c r="AD43" i="9"/>
  <c r="AE45" i="9"/>
  <c r="AE9" i="9"/>
  <c r="AD9" i="9"/>
  <c r="AD10" i="12"/>
  <c r="AD16" i="12"/>
  <c r="AD39" i="9"/>
  <c r="AE39" i="9"/>
  <c r="AE9" i="12"/>
  <c r="AD9" i="12"/>
  <c r="AD40" i="9"/>
  <c r="AE40" i="9"/>
  <c r="AE47" i="9"/>
  <c r="AE32" i="9"/>
  <c r="AD32" i="9"/>
  <c r="AD41" i="9"/>
  <c r="AE41" i="9"/>
  <c r="AD14" i="12"/>
  <c r="AD10" i="7"/>
  <c r="AE11" i="9"/>
  <c r="AD42" i="9"/>
  <c r="AE42" i="9"/>
  <c r="AD11" i="7"/>
  <c r="AD26" i="7"/>
  <c r="AE32" i="8"/>
  <c r="AD32" i="8"/>
  <c r="AD39" i="8"/>
  <c r="AE39" i="8"/>
  <c r="AE33" i="8"/>
  <c r="AD33" i="8"/>
  <c r="AD30" i="7"/>
  <c r="AE34" i="5"/>
  <c r="AD37" i="7"/>
  <c r="AE41" i="5"/>
  <c r="AE43" i="8"/>
  <c r="AE47" i="5"/>
  <c r="B49" i="5"/>
  <c r="AD34" i="8"/>
  <c r="AE34" i="8"/>
  <c r="AD41" i="8"/>
  <c r="AE41" i="8"/>
  <c r="AE44" i="5"/>
  <c r="AD47" i="7"/>
  <c r="AD17" i="8"/>
  <c r="AE17" i="8"/>
  <c r="AD11" i="6"/>
  <c r="AD20" i="8"/>
  <c r="AE20" i="8"/>
  <c r="AD24" i="8"/>
  <c r="AE24" i="8"/>
  <c r="AD32" i="7"/>
  <c r="AE35" i="5"/>
  <c r="AD39" i="7"/>
  <c r="AE42" i="5"/>
  <c r="AD10" i="6"/>
  <c r="AD11" i="8"/>
  <c r="AE11" i="8"/>
  <c r="AD15" i="8"/>
  <c r="AE15" i="8"/>
  <c r="AD35" i="8"/>
  <c r="AE35" i="8"/>
  <c r="AE42" i="8"/>
  <c r="AD9" i="7"/>
  <c r="AD23" i="8"/>
  <c r="AE23" i="8"/>
  <c r="AD9" i="6"/>
  <c r="AD26" i="8"/>
  <c r="AE26" i="8"/>
  <c r="AD33" i="7"/>
  <c r="AE36" i="5"/>
  <c r="AD36" i="5"/>
  <c r="AD40" i="7"/>
  <c r="AE43" i="5"/>
  <c r="AD10" i="8"/>
  <c r="AE10" i="8"/>
  <c r="AD27" i="8"/>
  <c r="AE27" i="8"/>
  <c r="AF29" i="14"/>
  <c r="AD36" i="8"/>
  <c r="AE36" i="8"/>
  <c r="AD43" i="7"/>
  <c r="AE9" i="8"/>
  <c r="AD9" i="8"/>
  <c r="AD34" i="7"/>
  <c r="AE37" i="5"/>
  <c r="AD37" i="5"/>
  <c r="AD41" i="7"/>
  <c r="AD40" i="8"/>
  <c r="AE40" i="8"/>
  <c r="AD13" i="8"/>
  <c r="AE13" i="8"/>
  <c r="AD24" i="7"/>
  <c r="AE30" i="8"/>
  <c r="AD30" i="8"/>
  <c r="AD37" i="8"/>
  <c r="AE37" i="8"/>
  <c r="AE45" i="5"/>
  <c r="AD22" i="8"/>
  <c r="AE22" i="8"/>
  <c r="AD35" i="7"/>
  <c r="AE39" i="5"/>
  <c r="AD42" i="7"/>
  <c r="AE48" i="5"/>
  <c r="AF33" i="14"/>
  <c r="AD43" i="4"/>
  <c r="AD34" i="4"/>
  <c r="AF26" i="14"/>
  <c r="AF35" i="14"/>
  <c r="AD49" i="4"/>
  <c r="AD41" i="4"/>
  <c r="AD32" i="4"/>
  <c r="AD33" i="4"/>
  <c r="AF32" i="14"/>
  <c r="AD48" i="4"/>
  <c r="AD40" i="4"/>
  <c r="AF37" i="14"/>
  <c r="AD39" i="4"/>
  <c r="AD27" i="4"/>
  <c r="AD42" i="4"/>
  <c r="AF24" i="14"/>
  <c r="AF34" i="14"/>
  <c r="AD46" i="4"/>
  <c r="AD37" i="4"/>
  <c r="AD26" i="4"/>
  <c r="AD9" i="4"/>
  <c r="AE9" i="14"/>
  <c r="AF9" i="14"/>
  <c r="AF27" i="14"/>
  <c r="AF30" i="14"/>
  <c r="AD45" i="4"/>
  <c r="AD36" i="4"/>
  <c r="AD30" i="4"/>
  <c r="AF36" i="14"/>
  <c r="AD44" i="4"/>
  <c r="AD35" i="4"/>
  <c r="AE66" i="14"/>
  <c r="AE68" i="14"/>
  <c r="AE69" i="14"/>
  <c r="AE70" i="14"/>
  <c r="AF50" i="14"/>
  <c r="AF52" i="14"/>
  <c r="AF53" i="14"/>
  <c r="AF55" i="14"/>
  <c r="AF56" i="14"/>
  <c r="AF57" i="14"/>
  <c r="AF58" i="14"/>
  <c r="AF59" i="14"/>
  <c r="AF60" i="14"/>
  <c r="AE50" i="14"/>
  <c r="AE52" i="14"/>
  <c r="AE53" i="14"/>
  <c r="AE55" i="14"/>
  <c r="AE56" i="14"/>
  <c r="AE57" i="14"/>
  <c r="AE58" i="14"/>
  <c r="AE59" i="14"/>
  <c r="AE60" i="14"/>
  <c r="AE61" i="14"/>
  <c r="AE62" i="14"/>
  <c r="AE63" i="14"/>
  <c r="AE64" i="14"/>
  <c r="AE65" i="14"/>
  <c r="AE49" i="5" l="1"/>
  <c r="AE75" i="14"/>
  <c r="AF75" i="14"/>
  <c r="AE73" i="14"/>
  <c r="AE71" i="14" l="1"/>
  <c r="AE72" i="14"/>
  <c r="AE30" i="9" l="1"/>
  <c r="AD30" i="9"/>
  <c r="AD30" i="15"/>
  <c r="AE7" i="6"/>
  <c r="AD13" i="7"/>
  <c r="AE6" i="15"/>
  <c r="AD6" i="15"/>
  <c r="AD8" i="12"/>
  <c r="AE8" i="12"/>
  <c r="AE15" i="14"/>
  <c r="AF15" i="14"/>
  <c r="AE16" i="12"/>
  <c r="AE48" i="14"/>
  <c r="AF48" i="14"/>
  <c r="AD47" i="15"/>
  <c r="AE47" i="15"/>
  <c r="AD27" i="15"/>
  <c r="AE27" i="15"/>
  <c r="AD27" i="12"/>
  <c r="AE27" i="12"/>
  <c r="AE35" i="14"/>
  <c r="AE44" i="14"/>
  <c r="AF44" i="14"/>
  <c r="AE16" i="14"/>
  <c r="AF16" i="14"/>
  <c r="AE11" i="6"/>
  <c r="AD15" i="15"/>
  <c r="AE15" i="15"/>
  <c r="AD20" i="7"/>
  <c r="AD48" i="15"/>
  <c r="AE48" i="15"/>
  <c r="AD46" i="12"/>
  <c r="AE46" i="12"/>
  <c r="AE45" i="8"/>
  <c r="AD45" i="8"/>
  <c r="AF22" i="14"/>
  <c r="AE22" i="14"/>
  <c r="AD26" i="15"/>
  <c r="AD26" i="12"/>
  <c r="AE26" i="12"/>
  <c r="AE34" i="14"/>
  <c r="AE43" i="14"/>
  <c r="AF43" i="14"/>
  <c r="AD44" i="15"/>
  <c r="AE44" i="15"/>
  <c r="AE17" i="15"/>
  <c r="AD17" i="15"/>
  <c r="AD18" i="12"/>
  <c r="AE7" i="14"/>
  <c r="AF7" i="14"/>
  <c r="AD7" i="15"/>
  <c r="AE7" i="15"/>
  <c r="AD8" i="8"/>
  <c r="AE8" i="8"/>
  <c r="AE10" i="6"/>
  <c r="AE13" i="14"/>
  <c r="AF13" i="14"/>
  <c r="AE14" i="12"/>
  <c r="AD47" i="12"/>
  <c r="AE47" i="12"/>
  <c r="AD45" i="7"/>
  <c r="AE21" i="14"/>
  <c r="AF21" i="14"/>
  <c r="AE22" i="15"/>
  <c r="AD25" i="12"/>
  <c r="AE25" i="12"/>
  <c r="AE33" i="14"/>
  <c r="AD34" i="12"/>
  <c r="AE34" i="12"/>
  <c r="AE42" i="14"/>
  <c r="AF42" i="14"/>
  <c r="AE43" i="15"/>
  <c r="AD43" i="15"/>
  <c r="AD43" i="12"/>
  <c r="AD43" i="6"/>
  <c r="AE43" i="6"/>
  <c r="AD7" i="12"/>
  <c r="AE7" i="12"/>
  <c r="AD6" i="8"/>
  <c r="AE6" i="8"/>
  <c r="AD8" i="7"/>
  <c r="AE9" i="6"/>
  <c r="AF11" i="14"/>
  <c r="AE11" i="14"/>
  <c r="AE13" i="15"/>
  <c r="AD13" i="15"/>
  <c r="AD17" i="7"/>
  <c r="AE23" i="14"/>
  <c r="AF23" i="14"/>
  <c r="AD47" i="8"/>
  <c r="AE47" i="8"/>
  <c r="AE45" i="6"/>
  <c r="AD21" i="12"/>
  <c r="AE21" i="12"/>
  <c r="AD28" i="7"/>
  <c r="AE32" i="14"/>
  <c r="AD33" i="12"/>
  <c r="AE33" i="12"/>
  <c r="AE41" i="14"/>
  <c r="AF41" i="14"/>
  <c r="AE42" i="15"/>
  <c r="AD42" i="15"/>
  <c r="AD42" i="12"/>
  <c r="AE6" i="14"/>
  <c r="AF6" i="14"/>
  <c r="AD6" i="7"/>
  <c r="AE8" i="6"/>
  <c r="AE10" i="14"/>
  <c r="AF10" i="14"/>
  <c r="AE11" i="15"/>
  <c r="AD11" i="15"/>
  <c r="AE13" i="12"/>
  <c r="AD16" i="7"/>
  <c r="AE20" i="14"/>
  <c r="AF20" i="14"/>
  <c r="AD48" i="8"/>
  <c r="AE48" i="8"/>
  <c r="AF45" i="14"/>
  <c r="AE45" i="14"/>
  <c r="AD20" i="12"/>
  <c r="AE20" i="12"/>
  <c r="AD27" i="7"/>
  <c r="AE32" i="12"/>
  <c r="AD32" i="12"/>
  <c r="AF40" i="14"/>
  <c r="AE41" i="15"/>
  <c r="AD41" i="15"/>
  <c r="AD41" i="12"/>
  <c r="AD44" i="8"/>
  <c r="AE44" i="8"/>
  <c r="AD8" i="15"/>
  <c r="AE8" i="15"/>
  <c r="AE47" i="14"/>
  <c r="AF47" i="14"/>
  <c r="AE7" i="8"/>
  <c r="AD7" i="8"/>
  <c r="AE6" i="6"/>
  <c r="AD10" i="15"/>
  <c r="AE10" i="15"/>
  <c r="AE11" i="12"/>
  <c r="AD15" i="7"/>
  <c r="AE19" i="14"/>
  <c r="AF19" i="14"/>
  <c r="AE20" i="15"/>
  <c r="AD20" i="15"/>
  <c r="AD22" i="12"/>
  <c r="AE22" i="12"/>
  <c r="AD48" i="7"/>
  <c r="AD47" i="6"/>
  <c r="AE47" i="6"/>
  <c r="AE45" i="15"/>
  <c r="AD45" i="15"/>
  <c r="AE39" i="14"/>
  <c r="AF39" i="14"/>
  <c r="AD40" i="15"/>
  <c r="AE40" i="15"/>
  <c r="AD40" i="12"/>
  <c r="AD43" i="8"/>
  <c r="AD44" i="7"/>
  <c r="AD7" i="7"/>
  <c r="AE8" i="14"/>
  <c r="AF8" i="14"/>
  <c r="AE10" i="12"/>
  <c r="AE17" i="14"/>
  <c r="AF17" i="14"/>
  <c r="AD19" i="15"/>
  <c r="AE19" i="15"/>
  <c r="AD19" i="12"/>
  <c r="AE19" i="12"/>
  <c r="AE48" i="6"/>
  <c r="AF46" i="14"/>
  <c r="AD22" i="7"/>
  <c r="AD39" i="15"/>
  <c r="AE39" i="15"/>
  <c r="AD42" i="8"/>
  <c r="AE44" i="6"/>
  <c r="AD7" i="9"/>
  <c r="AE7" i="9"/>
  <c r="AD8" i="6"/>
  <c r="AD6" i="9"/>
  <c r="AE6" i="9"/>
  <c r="AD6" i="6"/>
  <c r="AD11" i="9"/>
  <c r="AD28" i="9"/>
  <c r="AE28" i="9"/>
  <c r="AD7" i="6"/>
  <c r="AD49" i="6" s="1"/>
  <c r="AD10" i="9"/>
  <c r="AD27" i="9"/>
  <c r="AE27" i="9"/>
  <c r="AE48" i="9"/>
  <c r="AD45" i="6"/>
  <c r="AD26" i="9"/>
  <c r="AE26" i="9"/>
  <c r="AD48" i="6"/>
  <c r="AD8" i="9"/>
  <c r="AE8" i="9"/>
  <c r="AD44" i="6"/>
  <c r="AD20" i="4"/>
  <c r="B49" i="15"/>
  <c r="AD7" i="4"/>
  <c r="AD13" i="4"/>
  <c r="AD23" i="4"/>
  <c r="AD11" i="4"/>
  <c r="AD48" i="5"/>
  <c r="AD34" i="5"/>
  <c r="AD42" i="5"/>
  <c r="AD10" i="4"/>
  <c r="AD41" i="5"/>
  <c r="AD17" i="4"/>
  <c r="AD22" i="4"/>
  <c r="AD40" i="5"/>
  <c r="AD8" i="4"/>
  <c r="AD16" i="4"/>
  <c r="AD39" i="5"/>
  <c r="AD47" i="5"/>
  <c r="AD6" i="4"/>
  <c r="AD15" i="4"/>
  <c r="AD35" i="5"/>
  <c r="AD45" i="5"/>
  <c r="AD44" i="5"/>
  <c r="AD43" i="5"/>
  <c r="AD5" i="7" l="1"/>
  <c r="AE5" i="8"/>
  <c r="AD5" i="9"/>
  <c r="AD48" i="12"/>
  <c r="AD5" i="15"/>
  <c r="AD49" i="15" s="1"/>
  <c r="AD5" i="6"/>
  <c r="AD5" i="8"/>
  <c r="AD49" i="8" s="1"/>
  <c r="AE5" i="9"/>
  <c r="AE5" i="15"/>
  <c r="AE5" i="6"/>
  <c r="AD49" i="5"/>
  <c r="AE5" i="14"/>
  <c r="AF5" i="14"/>
  <c r="AD5" i="4" l="1"/>
  <c r="AC49" i="9" l="1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AC49" i="6"/>
  <c r="AB49" i="6"/>
  <c r="AA49" i="6"/>
  <c r="Z49" i="6"/>
  <c r="Y49" i="6"/>
  <c r="X49" i="6"/>
  <c r="W49" i="6"/>
  <c r="V49" i="6"/>
  <c r="U49" i="6"/>
  <c r="T49" i="6"/>
  <c r="R49" i="6"/>
  <c r="S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B48" i="12"/>
  <c r="M48" i="12"/>
  <c r="AC48" i="12"/>
  <c r="AA48" i="12"/>
  <c r="B49" i="8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AB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L48" i="12"/>
  <c r="K48" i="12"/>
  <c r="J48" i="12"/>
  <c r="I48" i="12"/>
  <c r="H48" i="12"/>
  <c r="G48" i="12"/>
  <c r="F48" i="12"/>
  <c r="E48" i="12"/>
  <c r="D48" i="12"/>
  <c r="C48" i="12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AE49" i="6" l="1"/>
  <c r="AD49" i="7"/>
  <c r="AE49" i="8"/>
  <c r="AD49" i="9"/>
  <c r="AE49" i="15"/>
  <c r="AE48" i="12"/>
  <c r="AE49" i="9"/>
  <c r="AC50" i="4"/>
  <c r="AB50" i="4"/>
  <c r="Z50" i="4"/>
  <c r="Y50" i="4"/>
  <c r="X50" i="4"/>
  <c r="V50" i="4"/>
  <c r="U50" i="4"/>
  <c r="T50" i="4"/>
  <c r="R50" i="4"/>
  <c r="Q50" i="4"/>
  <c r="P50" i="4"/>
  <c r="N50" i="4"/>
  <c r="M50" i="4"/>
  <c r="L50" i="4"/>
  <c r="J50" i="4"/>
  <c r="I50" i="4"/>
  <c r="H50" i="4"/>
  <c r="F50" i="4"/>
  <c r="E50" i="4"/>
  <c r="D5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K50" i="4" l="1"/>
  <c r="O50" i="4"/>
  <c r="S50" i="4"/>
  <c r="W50" i="4"/>
  <c r="AA50" i="4"/>
  <c r="G50" i="4"/>
  <c r="H47" i="16"/>
  <c r="AD50" i="4" l="1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</calcChain>
</file>

<file path=xl/sharedStrings.xml><?xml version="1.0" encoding="utf-8"?>
<sst xmlns="http://schemas.openxmlformats.org/spreadsheetml/2006/main" count="1759" uniqueCount="242">
  <si>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</si>
  <si>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</si>
  <si>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</si>
  <si>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</si>
  <si>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</si>
  <si>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</si>
  <si>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</si>
  <si>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</si>
  <si>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</si>
  <si>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</si>
  <si>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</si>
  <si>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</si>
  <si>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</si>
  <si>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</si>
  <si>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</si>
  <si>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</si>
  <si>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</si>
  <si>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</si>
  <si>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</si>
  <si>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</si>
  <si>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</si>
  <si>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>Sidrolândia</t>
  </si>
  <si>
    <t>Máxima Registrada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</si>
  <si>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</si>
  <si>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</si>
  <si>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</si>
  <si>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</si>
  <si>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</si>
  <si>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</si>
  <si>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</si>
  <si>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</si>
  <si>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</si>
  <si>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</si>
  <si>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</si>
  <si>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</si>
  <si>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</si>
  <si>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</si>
  <si>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</si>
  <si>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</si>
  <si>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</si>
  <si>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</si>
  <si>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</si>
  <si>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</si>
  <si>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</si>
  <si>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</si>
  <si>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</si>
  <si>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</si>
  <si>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</si>
  <si>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</si>
  <si>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</si>
  <si>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</si>
  <si>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</si>
  <si>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</si>
  <si>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</si>
  <si>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</si>
  <si>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</si>
  <si>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</si>
  <si>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</si>
  <si>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</si>
  <si>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</si>
  <si>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</si>
  <si>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</si>
  <si>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</si>
  <si>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</si>
  <si>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</si>
  <si>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</si>
  <si>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</si>
  <si>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</si>
  <si>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</si>
  <si>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</si>
  <si>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</si>
  <si>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</si>
  <si>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</si>
  <si>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</si>
  <si>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</si>
  <si>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</si>
  <si>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</si>
  <si>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</si>
  <si>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</si>
  <si>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</si>
  <si>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</si>
  <si>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</si>
  <si>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</si>
  <si>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Rodovia MS 306 – km 96 – Saída para Cassilândia (Conab)</t>
  </si>
  <si>
    <t>Rodovia BR 163 – km 541 – Zona Rural (Conab)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</si>
  <si>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</si>
  <si>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</si>
  <si>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</si>
  <si>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</si>
  <si>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</si>
  <si>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</si>
  <si>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</si>
  <si>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</si>
  <si>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</si>
  <si>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</si>
  <si>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</si>
  <si>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</si>
  <si>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</si>
  <si>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</si>
  <si>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</si>
  <si>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</si>
  <si>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</si>
  <si>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</si>
  <si>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</si>
  <si>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</si>
  <si>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</si>
  <si>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</si>
  <si>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</si>
  <si>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</si>
  <si>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</si>
  <si>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</si>
  <si>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</si>
  <si>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</si>
  <si>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</si>
  <si>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</si>
  <si>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</si>
  <si>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</si>
  <si>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</si>
  <si>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</si>
  <si>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</si>
  <si>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</si>
  <si>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</si>
  <si>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</si>
  <si>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</si>
  <si>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</si>
  <si>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</si>
  <si>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</si>
  <si>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</si>
  <si>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</si>
  <si>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</si>
  <si>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</si>
  <si>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</si>
  <si>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</si>
  <si>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</si>
  <si>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</si>
  <si>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</si>
  <si>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</si>
  <si>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</si>
  <si>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</si>
  <si>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</si>
  <si>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</si>
  <si>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</si>
  <si>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</si>
  <si>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</si>
  <si>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</si>
  <si>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</si>
  <si>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</si>
  <si>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</si>
  <si>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</si>
  <si>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</si>
  <si>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</si>
  <si>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</si>
  <si>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</si>
  <si>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</si>
  <si>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</si>
  <si>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</si>
  <si>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</si>
  <si>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</si>
  <si>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</si>
  <si>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</si>
  <si>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</si>
  <si>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</si>
  <si>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</si>
  <si>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</si>
  <si>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</si>
  <si>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</si>
  <si>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</si>
  <si>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</si>
  <si>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</si>
  <si>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</si>
  <si>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</si>
  <si>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</si>
  <si>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</si>
  <si>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</si>
  <si>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</si>
  <si>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</si>
  <si>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</si>
  <si>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</si>
  <si>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</si>
  <si>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</si>
  <si>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</si>
  <si>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</si>
  <si>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</si>
  <si>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</si>
  <si>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</si>
  <si>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</si>
  <si>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</si>
  <si>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</si>
  <si>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</si>
  <si>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</si>
  <si>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</si>
  <si>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</si>
  <si>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</si>
  <si>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</si>
  <si>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</si>
  <si>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</si>
  <si>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</si>
  <si>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</si>
  <si>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</si>
  <si>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</si>
  <si>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</si>
  <si>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</si>
  <si>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</si>
  <si>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*</t>
  </si>
  <si>
    <t>Média Registrada</t>
  </si>
  <si>
    <t>Mínima Registrada</t>
  </si>
  <si>
    <t xml:space="preserve">  </t>
  </si>
  <si>
    <t>Fonte: INMET/SEMADESC/CEMTEC</t>
  </si>
  <si>
    <t xml:space="preserve">(*) Nenhuma Infotmação Disponivel pelo INMET </t>
  </si>
  <si>
    <t>Fonte: CEMADEN</t>
  </si>
  <si>
    <t>Fonte: EMBRAPA (Agropecuária Oeste)</t>
  </si>
  <si>
    <t>Temperatura Máxima (°C)</t>
  </si>
  <si>
    <t>Temperatura Instantânea (°C)</t>
  </si>
  <si>
    <t>Temperatura Mínima (°C)</t>
  </si>
  <si>
    <t>Umidade Instantânea (%)</t>
  </si>
  <si>
    <t>Umidade Máxima (%)</t>
  </si>
  <si>
    <t>Umidade Mínima (%)</t>
  </si>
  <si>
    <t>Velocidade do Vento Máxima (km/h)</t>
  </si>
  <si>
    <t>Rajada do Vento (km/h)</t>
  </si>
  <si>
    <t>Chuva (mm)</t>
  </si>
  <si>
    <t>Dias sem chuva</t>
  </si>
  <si>
    <t>Dourados (EMBRAPA)</t>
  </si>
  <si>
    <t>Dourados (EMBRAPA/UFGD)</t>
  </si>
  <si>
    <t>Ivinhema (EMBRAPA/ADECOAGRO)</t>
  </si>
  <si>
    <t>Rio Brilhante (EMBRAPA/Prefeitura)</t>
  </si>
  <si>
    <t>Campo Grande (UPA GONÇALVES)</t>
  </si>
  <si>
    <t>Campo Grande (Vila Sta.Luzia)</t>
  </si>
  <si>
    <t>Corguinho</t>
  </si>
  <si>
    <t>Itaquiraí</t>
  </si>
  <si>
    <t>Mundo Novo</t>
  </si>
  <si>
    <t>Rio Verde de Mato Grosso</t>
  </si>
  <si>
    <t>Nova Alvorada do Sul</t>
  </si>
  <si>
    <t>Nhumirim - Nhecolândia</t>
  </si>
  <si>
    <t>Corumbá (Cravo Vermelho)</t>
  </si>
  <si>
    <t>Corumbá (Fortaleza)</t>
  </si>
  <si>
    <t>Dois Irmãos do Buriti</t>
  </si>
  <si>
    <t>Campo Grande (Jardim Panamá)</t>
  </si>
  <si>
    <t>Rochedo</t>
  </si>
  <si>
    <t>Porto Murtinho (ANA)</t>
  </si>
  <si>
    <t>Fonte: AGÊNCIA NACIONAL DE ÁGUAS (ANA)</t>
  </si>
  <si>
    <t>Três Lagoas (São Carlos)</t>
  </si>
  <si>
    <t>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</si>
</sst>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  <font>
      <b/>
      <sz val="20"/>
      <color theme="0"/>
      <name val="Arial"/>
      <family val="2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theme="1"/>
      <name val="Arial"/>
      <family val="2"/>
    </font>
    <font>
      <b/>
      <sz val="9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b/>
      <sz val="9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9"/>
      <name val="Arial"/>
      <family val="2"/>
      <charset val="1"/>
    </font>
    <font>
      <b/>
      <i/>
      <sz val="9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AC090"/>
        <bgColor rgb="FFFF99CC"/>
      </patternFill>
    </fill>
    <fill>
      <patternFill patternType="solid">
        <fgColor rgb="FFFFFFFF"/>
        <bgColor rgb="FFFFFFCC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4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7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2" fillId="6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0" fontId="9" fillId="6" borderId="1" xfId="0" applyFont="1" applyFill="1" applyBorder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9" fillId="6" borderId="1" xfId="0" applyNumberFormat="1" applyFont="1" applyFill="1" applyBorder="1" applyAlignment="1">
      <alignment horizontal="center" wrapText="1"/>
    </xf>
    <xf numFmtId="0" fontId="0" fillId="6" borderId="0" xfId="0" applyFill="1"/>
    <xf numFmtId="0" fontId="9" fillId="6" borderId="1" xfId="0" applyNumberFormat="1" applyFont="1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0" borderId="0" xfId="0" applyFill="1"/>
    <xf numFmtId="0" fontId="0" fillId="6" borderId="1" xfId="0" applyNumberFormat="1" applyFill="1" applyBorder="1" applyAlignment="1">
      <alignment horizontal="center"/>
    </xf>
    <xf numFmtId="0" fontId="9" fillId="6" borderId="1" xfId="0" applyFont="1" applyFill="1" applyBorder="1" applyAlignment="1">
      <alignment horizontal="left" vertical="center" wrapText="1"/>
    </xf>
    <xf numFmtId="0" fontId="9" fillId="6" borderId="1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0" fillId="0" borderId="0" xfId="0" applyAlignment="1">
      <alignment horizontal="left"/>
    </xf>
    <xf numFmtId="164" fontId="0" fillId="6" borderId="0" xfId="1" applyNumberFormat="1" applyFont="1" applyFill="1"/>
    <xf numFmtId="164" fontId="0" fillId="0" borderId="0" xfId="1" applyNumberFormat="1" applyFont="1" applyFill="1"/>
    <xf numFmtId="0" fontId="0" fillId="6" borderId="1" xfId="0" applyFill="1" applyBorder="1"/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12" fillId="6" borderId="0" xfId="2" applyFont="1" applyFill="1" applyAlignment="1" applyProtection="1"/>
    <xf numFmtId="0" fontId="0" fillId="6" borderId="0" xfId="0" applyFill="1" applyBorder="1" applyAlignment="1"/>
    <xf numFmtId="0" fontId="12" fillId="6" borderId="0" xfId="2" applyFill="1" applyAlignment="1" applyProtection="1"/>
    <xf numFmtId="0" fontId="0" fillId="6" borderId="0" xfId="0" applyFill="1" applyAlignment="1"/>
    <xf numFmtId="0" fontId="0" fillId="0" borderId="0" xfId="0" applyAlignment="1"/>
    <xf numFmtId="0" fontId="0" fillId="0" borderId="0" xfId="0" applyFill="1" applyAlignment="1"/>
    <xf numFmtId="0" fontId="8" fillId="6" borderId="4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0" fillId="6" borderId="5" xfId="0" applyFill="1" applyBorder="1"/>
    <xf numFmtId="0" fontId="4" fillId="0" borderId="11" xfId="0" applyFont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49" fontId="3" fillId="6" borderId="6" xfId="0" applyNumberFormat="1" applyFont="1" applyFill="1" applyBorder="1" applyAlignment="1">
      <alignment horizontal="center" vertical="center"/>
    </xf>
    <xf numFmtId="49" fontId="3" fillId="6" borderId="7" xfId="0" applyNumberFormat="1" applyFont="1" applyFill="1" applyBorder="1" applyAlignment="1">
      <alignment horizontal="center" vertical="center"/>
    </xf>
    <xf numFmtId="49" fontId="0" fillId="6" borderId="7" xfId="0" applyNumberFormat="1" applyFill="1" applyBorder="1"/>
    <xf numFmtId="1" fontId="8" fillId="0" borderId="13" xfId="0" applyNumberFormat="1" applyFont="1" applyBorder="1" applyAlignment="1">
      <alignment horizontal="center"/>
    </xf>
    <xf numFmtId="2" fontId="9" fillId="6" borderId="1" xfId="0" applyNumberFormat="1" applyFont="1" applyFill="1" applyBorder="1" applyAlignment="1">
      <alignment horizontal="center" wrapText="1"/>
    </xf>
    <xf numFmtId="3" fontId="9" fillId="6" borderId="1" xfId="0" applyNumberFormat="1" applyFont="1" applyFill="1" applyBorder="1" applyAlignment="1">
      <alignment horizontal="center" wrapText="1"/>
    </xf>
    <xf numFmtId="0" fontId="14" fillId="6" borderId="1" xfId="0" applyFont="1" applyFill="1" applyBorder="1" applyAlignment="1">
      <alignment wrapText="1"/>
    </xf>
    <xf numFmtId="0" fontId="14" fillId="6" borderId="1" xfId="0" applyFont="1" applyFill="1" applyBorder="1" applyAlignment="1">
      <alignment horizontal="center" vertical="center" wrapText="1"/>
    </xf>
    <xf numFmtId="3" fontId="14" fillId="6" borderId="1" xfId="0" applyNumberFormat="1" applyFont="1" applyFill="1" applyBorder="1" applyAlignment="1">
      <alignment horizontal="center" wrapText="1"/>
    </xf>
    <xf numFmtId="0" fontId="14" fillId="6" borderId="1" xfId="0" applyNumberFormat="1" applyFont="1" applyFill="1" applyBorder="1" applyAlignment="1">
      <alignment horizontal="center" wrapText="1"/>
    </xf>
    <xf numFmtId="14" fontId="14" fillId="6" borderId="1" xfId="0" applyNumberFormat="1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wrapText="1"/>
    </xf>
    <xf numFmtId="0" fontId="15" fillId="6" borderId="1" xfId="0" applyFont="1" applyFill="1" applyBorder="1" applyAlignment="1">
      <alignment horizontal="center"/>
    </xf>
    <xf numFmtId="0" fontId="15" fillId="6" borderId="0" xfId="0" applyFont="1" applyFill="1"/>
    <xf numFmtId="0" fontId="15" fillId="0" borderId="0" xfId="0" applyFont="1" applyFill="1"/>
    <xf numFmtId="3" fontId="0" fillId="6" borderId="1" xfId="0" applyNumberFormat="1" applyFill="1" applyBorder="1" applyAlignment="1">
      <alignment horizontal="center"/>
    </xf>
    <xf numFmtId="3" fontId="9" fillId="6" borderId="1" xfId="0" applyNumberFormat="1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49" fontId="0" fillId="6" borderId="8" xfId="0" applyNumberFormat="1" applyFill="1" applyBorder="1"/>
    <xf numFmtId="0" fontId="10" fillId="6" borderId="5" xfId="0" applyFont="1" applyFill="1" applyBorder="1" applyAlignment="1">
      <alignment horizontal="center" vertical="center"/>
    </xf>
    <xf numFmtId="0" fontId="0" fillId="6" borderId="8" xfId="0" applyFill="1" applyBorder="1"/>
    <xf numFmtId="2" fontId="3" fillId="0" borderId="0" xfId="0" applyNumberFormat="1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1" fillId="6" borderId="4" xfId="0" applyFont="1" applyFill="1" applyBorder="1" applyAlignment="1">
      <alignment horizontal="left" vertical="center"/>
    </xf>
    <xf numFmtId="0" fontId="22" fillId="3" borderId="1" xfId="0" applyFont="1" applyFill="1" applyBorder="1" applyAlignment="1">
      <alignment horizontal="center" vertical="center"/>
    </xf>
    <xf numFmtId="2" fontId="22" fillId="5" borderId="13" xfId="0" applyNumberFormat="1" applyFont="1" applyFill="1" applyBorder="1" applyAlignment="1">
      <alignment horizontal="center" vertical="center"/>
    </xf>
    <xf numFmtId="2" fontId="22" fillId="5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2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" fontId="7" fillId="5" borderId="13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4" fontId="4" fillId="3" borderId="13" xfId="0" applyNumberFormat="1" applyFont="1" applyFill="1" applyBorder="1" applyAlignment="1">
      <alignment horizontal="center" vertical="center"/>
    </xf>
    <xf numFmtId="4" fontId="7" fillId="3" borderId="13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7" borderId="1" xfId="0" applyFont="1" applyFill="1" applyBorder="1" applyAlignment="1">
      <alignment vertical="center"/>
    </xf>
    <xf numFmtId="4" fontId="3" fillId="0" borderId="24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3" fillId="6" borderId="1" xfId="0" applyNumberFormat="1" applyFont="1" applyFill="1" applyBorder="1" applyAlignment="1">
      <alignment horizontal="center" vertical="center"/>
    </xf>
    <xf numFmtId="0" fontId="25" fillId="10" borderId="11" xfId="0" applyFont="1" applyFill="1" applyBorder="1" applyAlignment="1">
      <alignment horizontal="left" vertical="center"/>
    </xf>
    <xf numFmtId="4" fontId="26" fillId="0" borderId="1" xfId="0" applyNumberFormat="1" applyFont="1" applyBorder="1" applyAlignment="1">
      <alignment horizontal="center" vertical="center"/>
    </xf>
    <xf numFmtId="0" fontId="27" fillId="11" borderId="0" xfId="0" applyFont="1" applyFill="1" applyBorder="1" applyAlignment="1">
      <alignment horizontal="center" vertical="center"/>
    </xf>
    <xf numFmtId="0" fontId="28" fillId="11" borderId="0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4" fontId="7" fillId="3" borderId="26" xfId="0" applyNumberFormat="1" applyFont="1" applyFill="1" applyBorder="1" applyAlignment="1">
      <alignment horizontal="center" vertical="center"/>
    </xf>
    <xf numFmtId="1" fontId="20" fillId="3" borderId="13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1" fontId="20" fillId="3" borderId="1" xfId="0" applyNumberFormat="1" applyFont="1" applyFill="1" applyBorder="1" applyAlignment="1">
      <alignment horizontal="center" vertical="center"/>
    </xf>
    <xf numFmtId="49" fontId="19" fillId="3" borderId="1" xfId="0" applyNumberFormat="1" applyFont="1" applyFill="1" applyBorder="1" applyAlignment="1">
      <alignment horizontal="center" vertical="center"/>
    </xf>
    <xf numFmtId="49" fontId="19" fillId="3" borderId="13" xfId="0" applyNumberFormat="1" applyFont="1" applyFill="1" applyBorder="1" applyAlignment="1">
      <alignment horizontal="center" vertical="center"/>
    </xf>
    <xf numFmtId="0" fontId="17" fillId="8" borderId="20" xfId="0" applyFont="1" applyFill="1" applyBorder="1" applyAlignment="1">
      <alignment horizontal="center" vertical="center"/>
    </xf>
    <xf numFmtId="0" fontId="17" fillId="8" borderId="21" xfId="0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7" fillId="8" borderId="14" xfId="0" applyFont="1" applyFill="1" applyBorder="1" applyAlignment="1">
      <alignment horizontal="center" vertical="center"/>
    </xf>
    <xf numFmtId="0" fontId="17" fillId="8" borderId="15" xfId="0" applyFont="1" applyFill="1" applyBorder="1" applyAlignment="1">
      <alignment horizontal="center" vertical="center"/>
    </xf>
    <xf numFmtId="0" fontId="17" fillId="8" borderId="16" xfId="0" applyFont="1" applyFill="1" applyBorder="1" applyAlignment="1">
      <alignment horizontal="center" vertical="center"/>
    </xf>
    <xf numFmtId="49" fontId="19" fillId="3" borderId="2" xfId="0" applyNumberFormat="1" applyFont="1" applyFill="1" applyBorder="1" applyAlignment="1">
      <alignment horizontal="center" vertical="center"/>
    </xf>
    <xf numFmtId="17" fontId="19" fillId="3" borderId="3" xfId="0" applyNumberFormat="1" applyFont="1" applyFill="1" applyBorder="1" applyAlignment="1">
      <alignment horizontal="center" vertical="center"/>
    </xf>
    <xf numFmtId="17" fontId="19" fillId="3" borderId="12" xfId="0" applyNumberFormat="1" applyFont="1" applyFill="1" applyBorder="1" applyAlignment="1">
      <alignment horizontal="center" vertical="center"/>
    </xf>
    <xf numFmtId="1" fontId="20" fillId="3" borderId="25" xfId="0" applyNumberFormat="1" applyFont="1" applyFill="1" applyBorder="1" applyAlignment="1">
      <alignment horizontal="center" vertical="center"/>
    </xf>
    <xf numFmtId="1" fontId="20" fillId="3" borderId="19" xfId="0" applyNumberFormat="1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1" fontId="22" fillId="3" borderId="19" xfId="0" applyNumberFormat="1" applyFont="1" applyFill="1" applyBorder="1" applyAlignment="1">
      <alignment horizontal="center" vertical="center"/>
    </xf>
    <xf numFmtId="1" fontId="22" fillId="3" borderId="1" xfId="0" applyNumberFormat="1" applyFont="1" applyFill="1" applyBorder="1" applyAlignment="1">
      <alignment horizontal="center" vertical="center"/>
    </xf>
    <xf numFmtId="0" fontId="25" fillId="10" borderId="4" xfId="0" applyFont="1" applyFill="1" applyBorder="1" applyAlignment="1">
      <alignment horizontal="left" vertical="center"/>
    </xf>
    <xf numFmtId="0" fontId="25" fillId="10" borderId="0" xfId="0" applyFont="1" applyFill="1" applyBorder="1" applyAlignment="1">
      <alignment horizontal="left" vertical="center"/>
    </xf>
    <xf numFmtId="0" fontId="4" fillId="7" borderId="9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left" vertical="center"/>
    </xf>
    <xf numFmtId="0" fontId="7" fillId="9" borderId="4" xfId="0" applyFont="1" applyFill="1" applyBorder="1" applyAlignment="1">
      <alignment horizontal="left" vertical="center"/>
    </xf>
    <xf numFmtId="0" fontId="7" fillId="9" borderId="0" xfId="0" applyFont="1" applyFill="1" applyAlignment="1">
      <alignment horizontal="left" vertical="center"/>
    </xf>
    <xf numFmtId="14" fontId="22" fillId="3" borderId="18" xfId="0" applyNumberFormat="1" applyFont="1" applyFill="1" applyBorder="1" applyAlignment="1">
      <alignment horizontal="center" vertical="center" wrapText="1"/>
    </xf>
    <xf numFmtId="14" fontId="22" fillId="3" borderId="17" xfId="0" applyNumberFormat="1" applyFont="1" applyFill="1" applyBorder="1" applyAlignment="1">
      <alignment horizontal="center" vertical="center" wrapText="1"/>
    </xf>
    <xf numFmtId="49" fontId="24" fillId="3" borderId="2" xfId="0" applyNumberFormat="1" applyFont="1" applyFill="1" applyBorder="1" applyAlignment="1">
      <alignment horizontal="center" vertical="center"/>
    </xf>
    <xf numFmtId="49" fontId="24" fillId="3" borderId="3" xfId="0" applyNumberFormat="1" applyFont="1" applyFill="1" applyBorder="1" applyAlignment="1">
      <alignment horizontal="center" vertical="center"/>
    </xf>
    <xf numFmtId="49" fontId="24" fillId="3" borderId="12" xfId="0" applyNumberFormat="1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29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externalLink" Target="externalLinks/externalLink32.xml"/><Relationship Id="rId47" Type="http://schemas.openxmlformats.org/officeDocument/2006/relationships/externalLink" Target="externalLinks/externalLink37.xml"/><Relationship Id="rId50" Type="http://schemas.openxmlformats.org/officeDocument/2006/relationships/externalLink" Target="externalLinks/externalLink40.xml"/><Relationship Id="rId55" Type="http://schemas.openxmlformats.org/officeDocument/2006/relationships/externalLink" Target="externalLinks/externalLink4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9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externalLink" Target="externalLinks/externalLink30.xml"/><Relationship Id="rId45" Type="http://schemas.openxmlformats.org/officeDocument/2006/relationships/externalLink" Target="externalLinks/externalLink35.xml"/><Relationship Id="rId53" Type="http://schemas.openxmlformats.org/officeDocument/2006/relationships/externalLink" Target="externalLinks/externalLink4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customXml" Target="../customXml/item1.xml"/><Relationship Id="rId19" Type="http://schemas.openxmlformats.org/officeDocument/2006/relationships/externalLink" Target="externalLinks/externalLink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43" Type="http://schemas.openxmlformats.org/officeDocument/2006/relationships/externalLink" Target="externalLinks/externalLink33.xml"/><Relationship Id="rId48" Type="http://schemas.openxmlformats.org/officeDocument/2006/relationships/externalLink" Target="externalLinks/externalLink38.xml"/><Relationship Id="rId56" Type="http://schemas.openxmlformats.org/officeDocument/2006/relationships/externalLink" Target="externalLinks/externalLink46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Relationship Id="rId46" Type="http://schemas.openxmlformats.org/officeDocument/2006/relationships/externalLink" Target="externalLinks/externalLink36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0.xml"/><Relationship Id="rId41" Type="http://schemas.openxmlformats.org/officeDocument/2006/relationships/externalLink" Target="externalLinks/externalLink31.xml"/><Relationship Id="rId54" Type="http://schemas.openxmlformats.org/officeDocument/2006/relationships/externalLink" Target="externalLinks/externalLink4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49" Type="http://schemas.openxmlformats.org/officeDocument/2006/relationships/externalLink" Target="externalLinks/externalLink3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21.xml"/><Relationship Id="rId44" Type="http://schemas.openxmlformats.org/officeDocument/2006/relationships/externalLink" Target="externalLinks/externalLink34.xml"/><Relationship Id="rId52" Type="http://schemas.openxmlformats.org/officeDocument/2006/relationships/externalLink" Target="externalLinks/externalLink4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203384</xdr:colOff>
      <xdr:row>50</xdr:row>
      <xdr:rowOff>84896</xdr:rowOff>
    </xdr:from>
    <xdr:to>
      <xdr:col>27</xdr:col>
      <xdr:colOff>125440</xdr:colOff>
      <xdr:row>56</xdr:row>
      <xdr:rowOff>60647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8764" y="7321825"/>
          <a:ext cx="8256431" cy="9696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42332</xdr:colOff>
      <xdr:row>49</xdr:row>
      <xdr:rowOff>116417</xdr:rowOff>
    </xdr:from>
    <xdr:to>
      <xdr:col>29</xdr:col>
      <xdr:colOff>80805</xdr:colOff>
      <xdr:row>55</xdr:row>
      <xdr:rowOff>92169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9749" y="7175500"/>
          <a:ext cx="8198223" cy="9282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285750</xdr:colOff>
      <xdr:row>49</xdr:row>
      <xdr:rowOff>95250</xdr:rowOff>
    </xdr:from>
    <xdr:to>
      <xdr:col>29</xdr:col>
      <xdr:colOff>341420</xdr:colOff>
      <xdr:row>55</xdr:row>
      <xdr:rowOff>71001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4333" y="7154333"/>
          <a:ext cx="8183670" cy="92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296333</xdr:colOff>
      <xdr:row>49</xdr:row>
      <xdr:rowOff>95250</xdr:rowOff>
    </xdr:from>
    <xdr:to>
      <xdr:col>26</xdr:col>
      <xdr:colOff>271305</xdr:colOff>
      <xdr:row>55</xdr:row>
      <xdr:rowOff>71001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0" y="8424333"/>
          <a:ext cx="8198222" cy="9282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95249</xdr:colOff>
      <xdr:row>49</xdr:row>
      <xdr:rowOff>127000</xdr:rowOff>
    </xdr:from>
    <xdr:to>
      <xdr:col>28</xdr:col>
      <xdr:colOff>387721</xdr:colOff>
      <xdr:row>55</xdr:row>
      <xdr:rowOff>102751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2999" y="7186083"/>
          <a:ext cx="8198222" cy="9282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74084</xdr:colOff>
      <xdr:row>49</xdr:row>
      <xdr:rowOff>105834</xdr:rowOff>
    </xdr:from>
    <xdr:to>
      <xdr:col>29</xdr:col>
      <xdr:colOff>49056</xdr:colOff>
      <xdr:row>55</xdr:row>
      <xdr:rowOff>81585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9167" y="7154334"/>
          <a:ext cx="8198222" cy="92825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253999</xdr:colOff>
      <xdr:row>48</xdr:row>
      <xdr:rowOff>74083</xdr:rowOff>
    </xdr:from>
    <xdr:to>
      <xdr:col>29</xdr:col>
      <xdr:colOff>176054</xdr:colOff>
      <xdr:row>54</xdr:row>
      <xdr:rowOff>49834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9" y="6180666"/>
          <a:ext cx="8198222" cy="92825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63500</xdr:colOff>
      <xdr:row>49</xdr:row>
      <xdr:rowOff>84667</xdr:rowOff>
    </xdr:from>
    <xdr:to>
      <xdr:col>28</xdr:col>
      <xdr:colOff>133722</xdr:colOff>
      <xdr:row>55</xdr:row>
      <xdr:rowOff>60418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4167" y="6826250"/>
          <a:ext cx="8198222" cy="92825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42333</xdr:colOff>
      <xdr:row>76</xdr:row>
      <xdr:rowOff>0</xdr:rowOff>
    </xdr:from>
    <xdr:to>
      <xdr:col>30</xdr:col>
      <xdr:colOff>345388</xdr:colOff>
      <xdr:row>81</xdr:row>
      <xdr:rowOff>134502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1333" y="10075333"/>
          <a:ext cx="8198222" cy="9282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&#193;guaClara%20_202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Caarap&#243;_202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Camapu&#227;_2025%20(GOES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CampoGrande_202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Cassil&#226;ndia_202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Chapad&#227;oDoSul_2025%20(GOES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Corumb&#225;_2025%20(GOES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CostaRica_202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Coxim_2025%20(GOES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Dourados_202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F&#225;timaDoSul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Amambai_2025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Iguatemi_2025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Itapor&#227;_202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Itaquira&#237;_202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Ivinhema_2025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Jardim_2025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Juti_2025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LagunaCarap&#227;_2025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Maracaju_2025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Miranda_2025%20(GOES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Nhumirim_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Ang&#233;lica_2025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NovaAlvorada%20do%20Sul_2025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NovaAndradina_2025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Parana&#237;ba_2025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PedroGomes_2025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PontaPor&#227;_2025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PortoMurtinho_2025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RibasdoRioPardo_2025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RioBrilhante_2025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SantaRitadoPardo_2025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S&#227;oGabriel_20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Aquidauana_2025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Selv&#237;ria_2025%20(DEPREDADA)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elv&#237;ria_2024%20(DEPREDADA)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SeteQuedas_2025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Sidrol&#226;ndia_2025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Sonora_2025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Tr&#234;sLagoas_2025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eteQuedas_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AralMoreira_202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Bandeirantes_202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Bataguassu_202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Bonito_202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Brasil&#226;ndia_2025%20(DEPREDAD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25.529166666666665</v>
          </cell>
          <cell r="C5">
            <v>33.5</v>
          </cell>
          <cell r="D5">
            <v>20.9</v>
          </cell>
          <cell r="E5">
            <v>78.958333333333329</v>
          </cell>
          <cell r="F5">
            <v>100</v>
          </cell>
          <cell r="G5">
            <v>39</v>
          </cell>
          <cell r="H5" t="str">
            <v>*</v>
          </cell>
          <cell r="J5">
            <v>0.72000000000000008</v>
          </cell>
          <cell r="K5">
            <v>2.2000000000000002</v>
          </cell>
        </row>
        <row r="6">
          <cell r="B6">
            <v>26.320833333333329</v>
          </cell>
          <cell r="C6">
            <v>35</v>
          </cell>
          <cell r="D6">
            <v>22</v>
          </cell>
          <cell r="E6">
            <v>81.166666666666671</v>
          </cell>
          <cell r="F6">
            <v>100</v>
          </cell>
          <cell r="G6">
            <v>41</v>
          </cell>
          <cell r="H6" t="str">
            <v>*</v>
          </cell>
          <cell r="J6">
            <v>0</v>
          </cell>
          <cell r="K6">
            <v>0.4</v>
          </cell>
        </row>
        <row r="7">
          <cell r="B7">
            <v>25.479166666666661</v>
          </cell>
          <cell r="C7">
            <v>32.6</v>
          </cell>
          <cell r="D7">
            <v>22.6</v>
          </cell>
          <cell r="E7">
            <v>84.041666666666671</v>
          </cell>
          <cell r="F7">
            <v>99</v>
          </cell>
          <cell r="G7">
            <v>54</v>
          </cell>
          <cell r="H7" t="str">
            <v>*</v>
          </cell>
          <cell r="J7">
            <v>0.36000000000000004</v>
          </cell>
          <cell r="K7">
            <v>15.599999999999998</v>
          </cell>
        </row>
        <row r="8">
          <cell r="B8">
            <v>26.487500000000011</v>
          </cell>
          <cell r="C8">
            <v>33.700000000000003</v>
          </cell>
          <cell r="D8">
            <v>23.3</v>
          </cell>
          <cell r="E8">
            <v>84.333333333333329</v>
          </cell>
          <cell r="F8">
            <v>100</v>
          </cell>
          <cell r="G8">
            <v>49</v>
          </cell>
          <cell r="H8" t="str">
            <v>*</v>
          </cell>
          <cell r="J8">
            <v>0.36000000000000004</v>
          </cell>
          <cell r="K8">
            <v>5.6</v>
          </cell>
        </row>
        <row r="9">
          <cell r="B9">
            <v>25.083333333333329</v>
          </cell>
          <cell r="C9">
            <v>30.3</v>
          </cell>
          <cell r="D9">
            <v>21.1</v>
          </cell>
          <cell r="E9">
            <v>87.583333333333329</v>
          </cell>
          <cell r="F9">
            <v>100</v>
          </cell>
          <cell r="G9">
            <v>56</v>
          </cell>
          <cell r="H9" t="str">
            <v>*</v>
          </cell>
          <cell r="J9">
            <v>0.36000000000000004</v>
          </cell>
          <cell r="K9">
            <v>14.2</v>
          </cell>
        </row>
        <row r="10">
          <cell r="B10">
            <v>26.637499999999999</v>
          </cell>
          <cell r="C10">
            <v>34.1</v>
          </cell>
          <cell r="D10">
            <v>22.9</v>
          </cell>
          <cell r="E10">
            <v>77</v>
          </cell>
          <cell r="F10">
            <v>97</v>
          </cell>
          <cell r="G10">
            <v>40</v>
          </cell>
          <cell r="H10" t="str">
            <v>*</v>
          </cell>
          <cell r="J10">
            <v>0.36000000000000004</v>
          </cell>
          <cell r="K10">
            <v>0</v>
          </cell>
        </row>
        <row r="11">
          <cell r="B11">
            <v>25.724999999999994</v>
          </cell>
          <cell r="C11">
            <v>32.200000000000003</v>
          </cell>
          <cell r="D11">
            <v>22.2</v>
          </cell>
          <cell r="E11">
            <v>81</v>
          </cell>
          <cell r="F11">
            <v>100</v>
          </cell>
          <cell r="G11">
            <v>56</v>
          </cell>
          <cell r="H11" t="str">
            <v>*</v>
          </cell>
          <cell r="J11">
            <v>0.36000000000000004</v>
          </cell>
          <cell r="K11">
            <v>0.4</v>
          </cell>
        </row>
        <row r="12">
          <cell r="B12">
            <v>26.887500000000003</v>
          </cell>
          <cell r="C12">
            <v>34.5</v>
          </cell>
          <cell r="D12">
            <v>21</v>
          </cell>
          <cell r="E12">
            <v>69.291666666666671</v>
          </cell>
          <cell r="F12">
            <v>97</v>
          </cell>
          <cell r="G12">
            <v>34</v>
          </cell>
          <cell r="H12" t="str">
            <v>*</v>
          </cell>
          <cell r="J12">
            <v>0.72000000000000008</v>
          </cell>
          <cell r="K12">
            <v>0</v>
          </cell>
        </row>
        <row r="13">
          <cell r="B13">
            <v>27.729166666666661</v>
          </cell>
          <cell r="C13">
            <v>35.9</v>
          </cell>
          <cell r="D13">
            <v>21.5</v>
          </cell>
          <cell r="E13">
            <v>73.5</v>
          </cell>
          <cell r="F13">
            <v>100</v>
          </cell>
          <cell r="G13">
            <v>38</v>
          </cell>
          <cell r="H13" t="str">
            <v>*</v>
          </cell>
          <cell r="J13">
            <v>0</v>
          </cell>
          <cell r="K13">
            <v>0</v>
          </cell>
        </row>
        <row r="14">
          <cell r="B14">
            <v>27.55416666666666</v>
          </cell>
          <cell r="C14">
            <v>37.1</v>
          </cell>
          <cell r="D14">
            <v>20.3</v>
          </cell>
          <cell r="E14">
            <v>67.083333333333329</v>
          </cell>
          <cell r="F14">
            <v>100</v>
          </cell>
          <cell r="G14">
            <v>31</v>
          </cell>
          <cell r="H14" t="str">
            <v>*</v>
          </cell>
          <cell r="J14">
            <v>0.72000000000000008</v>
          </cell>
          <cell r="K14">
            <v>4.4000000000000004</v>
          </cell>
        </row>
        <row r="15">
          <cell r="B15">
            <v>25.912499999999998</v>
          </cell>
          <cell r="C15">
            <v>35.1</v>
          </cell>
          <cell r="D15">
            <v>19.5</v>
          </cell>
          <cell r="E15">
            <v>73.625</v>
          </cell>
          <cell r="F15">
            <v>100</v>
          </cell>
          <cell r="G15">
            <v>30</v>
          </cell>
          <cell r="H15" t="str">
            <v>*</v>
          </cell>
          <cell r="J15">
            <v>0.36000000000000004</v>
          </cell>
          <cell r="K15">
            <v>0.2</v>
          </cell>
        </row>
        <row r="16">
          <cell r="B16">
            <v>26.108333333333334</v>
          </cell>
          <cell r="C16">
            <v>33</v>
          </cell>
          <cell r="D16">
            <v>21.9</v>
          </cell>
          <cell r="E16">
            <v>72.916666666666671</v>
          </cell>
          <cell r="F16">
            <v>95</v>
          </cell>
          <cell r="G16">
            <v>47</v>
          </cell>
          <cell r="H16" t="str">
            <v>*</v>
          </cell>
          <cell r="J16">
            <v>2.8800000000000003</v>
          </cell>
          <cell r="K16">
            <v>0</v>
          </cell>
        </row>
        <row r="17">
          <cell r="B17">
            <v>25.854166666666657</v>
          </cell>
          <cell r="C17">
            <v>34.1</v>
          </cell>
          <cell r="D17">
            <v>23.5</v>
          </cell>
          <cell r="E17">
            <v>86.041666666666671</v>
          </cell>
          <cell r="F17">
            <v>100</v>
          </cell>
          <cell r="G17">
            <v>45</v>
          </cell>
          <cell r="H17" t="str">
            <v>*</v>
          </cell>
          <cell r="J17">
            <v>0.36000000000000004</v>
          </cell>
          <cell r="K17">
            <v>3.4000000000000004</v>
          </cell>
        </row>
        <row r="18">
          <cell r="B18">
            <v>27.049999999999997</v>
          </cell>
          <cell r="C18">
            <v>34.200000000000003</v>
          </cell>
          <cell r="D18">
            <v>22.3</v>
          </cell>
          <cell r="E18">
            <v>78.583333333333329</v>
          </cell>
          <cell r="F18">
            <v>100</v>
          </cell>
          <cell r="G18">
            <v>44</v>
          </cell>
          <cell r="H18" t="str">
            <v>*</v>
          </cell>
          <cell r="J18">
            <v>0</v>
          </cell>
          <cell r="K18">
            <v>0</v>
          </cell>
        </row>
        <row r="19">
          <cell r="B19">
            <v>28.616666666666664</v>
          </cell>
          <cell r="C19">
            <v>37.4</v>
          </cell>
          <cell r="D19">
            <v>23</v>
          </cell>
          <cell r="E19">
            <v>72.291666666666671</v>
          </cell>
          <cell r="F19">
            <v>99</v>
          </cell>
          <cell r="G19">
            <v>35</v>
          </cell>
          <cell r="H19" t="str">
            <v>*</v>
          </cell>
          <cell r="J19">
            <v>0.36000000000000004</v>
          </cell>
          <cell r="K19">
            <v>3.4</v>
          </cell>
        </row>
        <row r="20">
          <cell r="B20">
            <v>29.512499999999989</v>
          </cell>
          <cell r="C20">
            <v>37.1</v>
          </cell>
          <cell r="D20">
            <v>24.6</v>
          </cell>
          <cell r="E20">
            <v>72.291666666666671</v>
          </cell>
          <cell r="F20">
            <v>99</v>
          </cell>
          <cell r="G20">
            <v>36</v>
          </cell>
          <cell r="H20" t="str">
            <v>*</v>
          </cell>
          <cell r="J20">
            <v>0.36000000000000004</v>
          </cell>
          <cell r="K20">
            <v>0</v>
          </cell>
        </row>
        <row r="21">
          <cell r="B21">
            <v>27.862499999999997</v>
          </cell>
          <cell r="C21">
            <v>36.799999999999997</v>
          </cell>
          <cell r="D21">
            <v>22.5</v>
          </cell>
          <cell r="E21">
            <v>75.708333333333329</v>
          </cell>
          <cell r="F21">
            <v>100</v>
          </cell>
          <cell r="G21">
            <v>39</v>
          </cell>
          <cell r="H21" t="str">
            <v>*</v>
          </cell>
          <cell r="J21">
            <v>0.36000000000000004</v>
          </cell>
          <cell r="K21">
            <v>4.4000000000000004</v>
          </cell>
        </row>
        <row r="22">
          <cell r="B22">
            <v>26.733333333333331</v>
          </cell>
          <cell r="C22">
            <v>35</v>
          </cell>
          <cell r="D22">
            <v>23</v>
          </cell>
          <cell r="E22">
            <v>77.208333333333329</v>
          </cell>
          <cell r="F22">
            <v>96</v>
          </cell>
          <cell r="G22">
            <v>44</v>
          </cell>
          <cell r="H22" t="str">
            <v>*</v>
          </cell>
          <cell r="J22">
            <v>1.08</v>
          </cell>
          <cell r="K22">
            <v>0</v>
          </cell>
        </row>
        <row r="23">
          <cell r="B23">
            <v>27.1875</v>
          </cell>
          <cell r="C23">
            <v>36.700000000000003</v>
          </cell>
          <cell r="D23">
            <v>21.1</v>
          </cell>
          <cell r="E23">
            <v>72.333333333333329</v>
          </cell>
          <cell r="F23">
            <v>100</v>
          </cell>
          <cell r="G23">
            <v>31</v>
          </cell>
          <cell r="H23" t="str">
            <v>*</v>
          </cell>
          <cell r="J23">
            <v>0.36000000000000004</v>
          </cell>
          <cell r="K23">
            <v>0</v>
          </cell>
        </row>
        <row r="24">
          <cell r="B24">
            <v>27.554166666666671</v>
          </cell>
          <cell r="C24">
            <v>37.299999999999997</v>
          </cell>
          <cell r="D24">
            <v>22.6</v>
          </cell>
          <cell r="E24">
            <v>76.708333333333329</v>
          </cell>
          <cell r="F24">
            <v>98</v>
          </cell>
          <cell r="G24">
            <v>40</v>
          </cell>
          <cell r="H24" t="str">
            <v>*</v>
          </cell>
          <cell r="J24">
            <v>0.36000000000000004</v>
          </cell>
          <cell r="K24">
            <v>0</v>
          </cell>
        </row>
        <row r="25">
          <cell r="B25">
            <v>26.454166666666666</v>
          </cell>
          <cell r="C25">
            <v>37.700000000000003</v>
          </cell>
          <cell r="D25">
            <v>21.6</v>
          </cell>
          <cell r="E25">
            <v>79.291666666666671</v>
          </cell>
          <cell r="F25">
            <v>99</v>
          </cell>
          <cell r="G25">
            <v>35</v>
          </cell>
          <cell r="H25" t="str">
            <v>*</v>
          </cell>
          <cell r="J25">
            <v>0.36000000000000004</v>
          </cell>
          <cell r="K25">
            <v>5.4</v>
          </cell>
        </row>
        <row r="26">
          <cell r="B26">
            <v>27.695833333333326</v>
          </cell>
          <cell r="C26">
            <v>36.200000000000003</v>
          </cell>
          <cell r="D26">
            <v>22.8</v>
          </cell>
          <cell r="E26">
            <v>77.083333333333329</v>
          </cell>
          <cell r="F26">
            <v>99</v>
          </cell>
          <cell r="G26">
            <v>41</v>
          </cell>
          <cell r="H26" t="str">
            <v>*</v>
          </cell>
          <cell r="J26">
            <v>0</v>
          </cell>
          <cell r="K26">
            <v>0</v>
          </cell>
        </row>
        <row r="27">
          <cell r="B27">
            <v>26.950000000000003</v>
          </cell>
          <cell r="C27">
            <v>36.299999999999997</v>
          </cell>
          <cell r="D27">
            <v>22.6</v>
          </cell>
          <cell r="E27">
            <v>77.75</v>
          </cell>
          <cell r="F27">
            <v>100</v>
          </cell>
          <cell r="G27">
            <v>41</v>
          </cell>
          <cell r="H27" t="str">
            <v>*</v>
          </cell>
          <cell r="J27">
            <v>0.36000000000000004</v>
          </cell>
          <cell r="K27">
            <v>26.6</v>
          </cell>
        </row>
        <row r="28">
          <cell r="B28">
            <v>25.758333333333336</v>
          </cell>
          <cell r="C28">
            <v>31.8</v>
          </cell>
          <cell r="D28">
            <v>22</v>
          </cell>
          <cell r="E28">
            <v>84.833333333333329</v>
          </cell>
          <cell r="F28">
            <v>100</v>
          </cell>
          <cell r="G28">
            <v>60</v>
          </cell>
          <cell r="H28" t="str">
            <v>*</v>
          </cell>
          <cell r="J28">
            <v>0.36000000000000004</v>
          </cell>
          <cell r="K28">
            <v>0.60000000000000009</v>
          </cell>
        </row>
        <row r="29">
          <cell r="B29">
            <v>27.441666666666666</v>
          </cell>
          <cell r="C29">
            <v>34.9</v>
          </cell>
          <cell r="D29">
            <v>23.3</v>
          </cell>
          <cell r="E29">
            <v>75.25</v>
          </cell>
          <cell r="F29">
            <v>97</v>
          </cell>
          <cell r="G29">
            <v>40</v>
          </cell>
          <cell r="H29" t="str">
            <v>*</v>
          </cell>
          <cell r="J29">
            <v>0.36000000000000004</v>
          </cell>
          <cell r="K29">
            <v>0</v>
          </cell>
        </row>
        <row r="30">
          <cell r="B30">
            <v>25.533333333333335</v>
          </cell>
          <cell r="C30">
            <v>34.200000000000003</v>
          </cell>
          <cell r="D30">
            <v>22.2</v>
          </cell>
          <cell r="E30">
            <v>86.583333333333329</v>
          </cell>
          <cell r="F30">
            <v>100</v>
          </cell>
          <cell r="G30">
            <v>45</v>
          </cell>
          <cell r="H30" t="str">
            <v>*</v>
          </cell>
          <cell r="J30">
            <v>0.72000000000000008</v>
          </cell>
          <cell r="K30">
            <v>9.4000000000000021</v>
          </cell>
        </row>
        <row r="31">
          <cell r="B31">
            <v>26.074999999999999</v>
          </cell>
          <cell r="C31">
            <v>33</v>
          </cell>
          <cell r="D31">
            <v>21.8</v>
          </cell>
          <cell r="E31">
            <v>82.291666666666671</v>
          </cell>
          <cell r="F31">
            <v>100</v>
          </cell>
          <cell r="G31">
            <v>49</v>
          </cell>
          <cell r="H31" t="str">
            <v>*</v>
          </cell>
          <cell r="J31">
            <v>0.36000000000000004</v>
          </cell>
          <cell r="K31">
            <v>0.2</v>
          </cell>
        </row>
        <row r="32">
          <cell r="B32">
            <v>27.874999999999996</v>
          </cell>
          <cell r="C32">
            <v>36.1</v>
          </cell>
          <cell r="D32">
            <v>21.7</v>
          </cell>
          <cell r="E32">
            <v>73.916666666666671</v>
          </cell>
          <cell r="F32">
            <v>100</v>
          </cell>
          <cell r="G32">
            <v>35</v>
          </cell>
          <cell r="H32" t="str">
            <v>*</v>
          </cell>
          <cell r="J32">
            <v>0.36000000000000004</v>
          </cell>
          <cell r="K3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26.095833333333331</v>
          </cell>
          <cell r="C5">
            <v>34.299999999999997</v>
          </cell>
          <cell r="D5">
            <v>22.3</v>
          </cell>
          <cell r="E5">
            <v>75.916666666666671</v>
          </cell>
          <cell r="F5">
            <v>96</v>
          </cell>
          <cell r="G5">
            <v>40</v>
          </cell>
          <cell r="H5">
            <v>12.6</v>
          </cell>
          <cell r="J5">
            <v>42.84</v>
          </cell>
          <cell r="K5">
            <v>3.8</v>
          </cell>
        </row>
        <row r="6">
          <cell r="B6">
            <v>26.783333333333331</v>
          </cell>
          <cell r="C6">
            <v>33.6</v>
          </cell>
          <cell r="D6">
            <v>21.3</v>
          </cell>
          <cell r="E6">
            <v>69.666666666666671</v>
          </cell>
          <cell r="F6">
            <v>97</v>
          </cell>
          <cell r="G6">
            <v>40</v>
          </cell>
          <cell r="H6">
            <v>19.8</v>
          </cell>
          <cell r="J6">
            <v>33.119999999999997</v>
          </cell>
          <cell r="K6">
            <v>0</v>
          </cell>
        </row>
        <row r="7">
          <cell r="B7">
            <v>27.3</v>
          </cell>
          <cell r="C7">
            <v>34.9</v>
          </cell>
          <cell r="D7">
            <v>22.3</v>
          </cell>
          <cell r="E7">
            <v>71.125</v>
          </cell>
          <cell r="F7">
            <v>92</v>
          </cell>
          <cell r="G7">
            <v>40</v>
          </cell>
          <cell r="H7">
            <v>16.559999999999999</v>
          </cell>
          <cell r="J7">
            <v>35.64</v>
          </cell>
          <cell r="K7">
            <v>0</v>
          </cell>
        </row>
        <row r="8">
          <cell r="B8">
            <v>26.600000000000005</v>
          </cell>
          <cell r="C8">
            <v>34.5</v>
          </cell>
          <cell r="D8">
            <v>21.3</v>
          </cell>
          <cell r="E8">
            <v>76.5</v>
          </cell>
          <cell r="F8">
            <v>99</v>
          </cell>
          <cell r="G8">
            <v>44</v>
          </cell>
          <cell r="H8">
            <v>22.68</v>
          </cell>
          <cell r="J8">
            <v>33.840000000000003</v>
          </cell>
          <cell r="K8">
            <v>0</v>
          </cell>
        </row>
        <row r="9">
          <cell r="B9">
            <v>25.125</v>
          </cell>
          <cell r="C9">
            <v>34.1</v>
          </cell>
          <cell r="D9">
            <v>22.1</v>
          </cell>
          <cell r="E9">
            <v>83.916666666666671</v>
          </cell>
          <cell r="F9">
            <v>99</v>
          </cell>
          <cell r="G9">
            <v>46</v>
          </cell>
          <cell r="H9">
            <v>21.6</v>
          </cell>
          <cell r="J9">
            <v>63.72</v>
          </cell>
          <cell r="K9">
            <v>18</v>
          </cell>
        </row>
        <row r="10">
          <cell r="B10">
            <v>25.279166666666669</v>
          </cell>
          <cell r="C10">
            <v>30.8</v>
          </cell>
          <cell r="D10">
            <v>23.2</v>
          </cell>
          <cell r="E10">
            <v>88.125</v>
          </cell>
          <cell r="F10">
            <v>99</v>
          </cell>
          <cell r="G10">
            <v>58</v>
          </cell>
          <cell r="H10">
            <v>17.28</v>
          </cell>
          <cell r="J10">
            <v>30.6</v>
          </cell>
          <cell r="K10">
            <v>1.4</v>
          </cell>
        </row>
        <row r="11">
          <cell r="B11">
            <v>25.995833333333337</v>
          </cell>
          <cell r="C11">
            <v>31.9</v>
          </cell>
          <cell r="D11">
            <v>23.1</v>
          </cell>
          <cell r="E11">
            <v>80.958333333333329</v>
          </cell>
          <cell r="F11">
            <v>99</v>
          </cell>
          <cell r="G11">
            <v>47</v>
          </cell>
          <cell r="H11">
            <v>11.879999999999999</v>
          </cell>
          <cell r="J11">
            <v>31.680000000000003</v>
          </cell>
          <cell r="K11">
            <v>0.4</v>
          </cell>
        </row>
        <row r="12">
          <cell r="B12">
            <v>26.229166666666668</v>
          </cell>
          <cell r="C12">
            <v>33.799999999999997</v>
          </cell>
          <cell r="D12">
            <v>22.3</v>
          </cell>
          <cell r="E12">
            <v>79.666666666666671</v>
          </cell>
          <cell r="F12">
            <v>98</v>
          </cell>
          <cell r="G12">
            <v>47</v>
          </cell>
          <cell r="H12">
            <v>16.2</v>
          </cell>
          <cell r="J12">
            <v>46.440000000000005</v>
          </cell>
          <cell r="K12">
            <v>14.2</v>
          </cell>
        </row>
        <row r="13">
          <cell r="B13">
            <v>26.704166666666669</v>
          </cell>
          <cell r="C13">
            <v>34.799999999999997</v>
          </cell>
          <cell r="D13">
            <v>20.6</v>
          </cell>
          <cell r="E13">
            <v>74</v>
          </cell>
          <cell r="F13">
            <v>99</v>
          </cell>
          <cell r="G13">
            <v>37</v>
          </cell>
          <cell r="H13">
            <v>14.4</v>
          </cell>
          <cell r="J13">
            <v>43.56</v>
          </cell>
          <cell r="K13">
            <v>0.2</v>
          </cell>
        </row>
        <row r="14">
          <cell r="B14">
            <v>28.586956521739129</v>
          </cell>
          <cell r="C14">
            <v>35.700000000000003</v>
          </cell>
          <cell r="D14">
            <v>22</v>
          </cell>
          <cell r="E14">
            <v>62</v>
          </cell>
          <cell r="F14">
            <v>95</v>
          </cell>
          <cell r="G14">
            <v>30</v>
          </cell>
          <cell r="H14">
            <v>14.04</v>
          </cell>
          <cell r="J14">
            <v>35.28</v>
          </cell>
          <cell r="K14">
            <v>0</v>
          </cell>
        </row>
        <row r="15">
          <cell r="B15">
            <v>28.583333333333329</v>
          </cell>
          <cell r="C15">
            <v>35.200000000000003</v>
          </cell>
          <cell r="D15">
            <v>23.2</v>
          </cell>
          <cell r="E15">
            <v>56.708333333333336</v>
          </cell>
          <cell r="F15">
            <v>77</v>
          </cell>
          <cell r="G15">
            <v>31</v>
          </cell>
          <cell r="H15">
            <v>15.120000000000001</v>
          </cell>
          <cell r="J15">
            <v>39.96</v>
          </cell>
          <cell r="K15">
            <v>0</v>
          </cell>
        </row>
        <row r="16">
          <cell r="B16">
            <v>26.633333333333329</v>
          </cell>
          <cell r="C16">
            <v>34.200000000000003</v>
          </cell>
          <cell r="D16">
            <v>21.1</v>
          </cell>
          <cell r="E16">
            <v>68.333333333333329</v>
          </cell>
          <cell r="F16">
            <v>99</v>
          </cell>
          <cell r="G16">
            <v>37</v>
          </cell>
          <cell r="H16">
            <v>15.840000000000002</v>
          </cell>
          <cell r="J16">
            <v>32.04</v>
          </cell>
          <cell r="K16">
            <v>35</v>
          </cell>
        </row>
        <row r="17">
          <cell r="B17">
            <v>24.966666666666665</v>
          </cell>
          <cell r="C17">
            <v>34</v>
          </cell>
          <cell r="D17">
            <v>22.3</v>
          </cell>
          <cell r="E17">
            <v>83.75</v>
          </cell>
          <cell r="F17">
            <v>99</v>
          </cell>
          <cell r="G17">
            <v>44</v>
          </cell>
          <cell r="H17">
            <v>14.4</v>
          </cell>
          <cell r="J17">
            <v>46.800000000000004</v>
          </cell>
          <cell r="K17">
            <v>2</v>
          </cell>
        </row>
        <row r="18">
          <cell r="B18">
            <v>25.487500000000001</v>
          </cell>
          <cell r="C18">
            <v>33.1</v>
          </cell>
          <cell r="D18">
            <v>21.3</v>
          </cell>
          <cell r="E18">
            <v>82.416666666666671</v>
          </cell>
          <cell r="F18">
            <v>100</v>
          </cell>
          <cell r="G18">
            <v>50</v>
          </cell>
          <cell r="H18">
            <v>12.24</v>
          </cell>
          <cell r="J18">
            <v>30.6</v>
          </cell>
          <cell r="K18">
            <v>1.2</v>
          </cell>
        </row>
        <row r="19">
          <cell r="B19">
            <v>27.275000000000002</v>
          </cell>
          <cell r="C19">
            <v>35.6</v>
          </cell>
          <cell r="D19">
            <v>22.2</v>
          </cell>
          <cell r="E19">
            <v>74.458333333333329</v>
          </cell>
          <cell r="F19">
            <v>94</v>
          </cell>
          <cell r="G19">
            <v>41</v>
          </cell>
          <cell r="H19">
            <v>20.52</v>
          </cell>
          <cell r="J19">
            <v>65.160000000000011</v>
          </cell>
          <cell r="K19">
            <v>8.3999999999999986</v>
          </cell>
        </row>
        <row r="20">
          <cell r="B20">
            <v>28.720833333333331</v>
          </cell>
          <cell r="C20">
            <v>35.299999999999997</v>
          </cell>
          <cell r="D20">
            <v>24.3</v>
          </cell>
          <cell r="E20">
            <v>69.458333333333329</v>
          </cell>
          <cell r="F20">
            <v>93</v>
          </cell>
          <cell r="G20">
            <v>44</v>
          </cell>
          <cell r="H20">
            <v>13.32</v>
          </cell>
          <cell r="J20">
            <v>37.800000000000004</v>
          </cell>
          <cell r="K20">
            <v>0</v>
          </cell>
        </row>
        <row r="21">
          <cell r="B21">
            <v>29.108333333333334</v>
          </cell>
          <cell r="C21">
            <v>36.200000000000003</v>
          </cell>
          <cell r="D21">
            <v>24.6</v>
          </cell>
          <cell r="E21">
            <v>63.541666666666664</v>
          </cell>
          <cell r="F21">
            <v>84</v>
          </cell>
          <cell r="G21">
            <v>35</v>
          </cell>
          <cell r="H21">
            <v>14.04</v>
          </cell>
          <cell r="J21">
            <v>33.119999999999997</v>
          </cell>
          <cell r="K21">
            <v>0</v>
          </cell>
        </row>
        <row r="22">
          <cell r="B22">
            <v>25.891666666666666</v>
          </cell>
          <cell r="C22">
            <v>32.1</v>
          </cell>
          <cell r="D22">
            <v>22.1</v>
          </cell>
          <cell r="E22">
            <v>80.958333333333329</v>
          </cell>
          <cell r="F22">
            <v>99</v>
          </cell>
          <cell r="G22">
            <v>51</v>
          </cell>
          <cell r="H22">
            <v>20.52</v>
          </cell>
          <cell r="J22">
            <v>41.4</v>
          </cell>
          <cell r="K22">
            <v>47.2</v>
          </cell>
        </row>
        <row r="23">
          <cell r="B23">
            <v>24.383333333333336</v>
          </cell>
          <cell r="C23">
            <v>30.9</v>
          </cell>
          <cell r="D23">
            <v>21.3</v>
          </cell>
          <cell r="E23">
            <v>82.666666666666671</v>
          </cell>
          <cell r="F23">
            <v>98</v>
          </cell>
          <cell r="G23">
            <v>60</v>
          </cell>
          <cell r="H23">
            <v>21.240000000000002</v>
          </cell>
          <cell r="J23">
            <v>42.480000000000004</v>
          </cell>
          <cell r="K23">
            <v>0</v>
          </cell>
        </row>
        <row r="24">
          <cell r="B24">
            <v>25.933333333333334</v>
          </cell>
          <cell r="C24">
            <v>34.9</v>
          </cell>
          <cell r="D24">
            <v>21.6</v>
          </cell>
          <cell r="E24">
            <v>78.541666666666671</v>
          </cell>
          <cell r="F24">
            <v>99</v>
          </cell>
          <cell r="G24">
            <v>45</v>
          </cell>
          <cell r="H24">
            <v>20.16</v>
          </cell>
          <cell r="J24">
            <v>55.800000000000004</v>
          </cell>
          <cell r="K24">
            <v>28.599999999999998</v>
          </cell>
        </row>
        <row r="25">
          <cell r="B25">
            <v>25.895833333333332</v>
          </cell>
          <cell r="C25">
            <v>34.799999999999997</v>
          </cell>
          <cell r="D25">
            <v>21</v>
          </cell>
          <cell r="E25">
            <v>80.916666666666671</v>
          </cell>
          <cell r="F25">
            <v>99</v>
          </cell>
          <cell r="G25">
            <v>48</v>
          </cell>
          <cell r="H25">
            <v>20.52</v>
          </cell>
          <cell r="J25">
            <v>39.24</v>
          </cell>
          <cell r="K25">
            <v>4.8000000000000007</v>
          </cell>
        </row>
        <row r="26">
          <cell r="B26">
            <v>26.533333333333335</v>
          </cell>
          <cell r="C26">
            <v>33.1</v>
          </cell>
          <cell r="D26">
            <v>22.7</v>
          </cell>
          <cell r="E26">
            <v>80.458333333333329</v>
          </cell>
          <cell r="F26">
            <v>99</v>
          </cell>
          <cell r="G26">
            <v>49</v>
          </cell>
          <cell r="H26">
            <v>12.6</v>
          </cell>
          <cell r="J26">
            <v>27</v>
          </cell>
          <cell r="K26">
            <v>1.2</v>
          </cell>
        </row>
        <row r="27">
          <cell r="B27">
            <v>28.258333333333336</v>
          </cell>
          <cell r="C27">
            <v>34.700000000000003</v>
          </cell>
          <cell r="D27">
            <v>23.1</v>
          </cell>
          <cell r="E27">
            <v>68.625</v>
          </cell>
          <cell r="F27">
            <v>91</v>
          </cell>
          <cell r="G27">
            <v>43</v>
          </cell>
          <cell r="H27">
            <v>18.720000000000002</v>
          </cell>
          <cell r="J27">
            <v>41.04</v>
          </cell>
          <cell r="K27">
            <v>0</v>
          </cell>
        </row>
        <row r="28">
          <cell r="B28">
            <v>26.1875</v>
          </cell>
          <cell r="C28">
            <v>34.4</v>
          </cell>
          <cell r="D28">
            <v>22.1</v>
          </cell>
          <cell r="E28">
            <v>77</v>
          </cell>
          <cell r="F28">
            <v>97</v>
          </cell>
          <cell r="G28">
            <v>46</v>
          </cell>
          <cell r="H28">
            <v>14.76</v>
          </cell>
          <cell r="J28">
            <v>38.880000000000003</v>
          </cell>
          <cell r="K28">
            <v>2.6</v>
          </cell>
        </row>
        <row r="29">
          <cell r="B29">
            <v>25.462499999999995</v>
          </cell>
          <cell r="C29">
            <v>31.8</v>
          </cell>
          <cell r="D29">
            <v>22.5</v>
          </cell>
          <cell r="E29">
            <v>81.583333333333329</v>
          </cell>
          <cell r="F29">
            <v>97</v>
          </cell>
          <cell r="G29">
            <v>55</v>
          </cell>
          <cell r="H29">
            <v>20.16</v>
          </cell>
          <cell r="J29">
            <v>42.84</v>
          </cell>
          <cell r="K29">
            <v>1.2</v>
          </cell>
        </row>
        <row r="30">
          <cell r="B30">
            <v>24.745833333333334</v>
          </cell>
          <cell r="C30">
            <v>29.6</v>
          </cell>
          <cell r="D30">
            <v>22.5</v>
          </cell>
          <cell r="E30">
            <v>85.291666666666671</v>
          </cell>
          <cell r="F30">
            <v>98</v>
          </cell>
          <cell r="G30">
            <v>58</v>
          </cell>
          <cell r="H30">
            <v>14.76</v>
          </cell>
          <cell r="J30">
            <v>29.52</v>
          </cell>
          <cell r="K30">
            <v>0.8</v>
          </cell>
        </row>
        <row r="31">
          <cell r="B31">
            <v>25.5625</v>
          </cell>
          <cell r="C31">
            <v>32.299999999999997</v>
          </cell>
          <cell r="D31">
            <v>22</v>
          </cell>
          <cell r="E31">
            <v>81.833333333333329</v>
          </cell>
          <cell r="F31">
            <v>98</v>
          </cell>
          <cell r="G31">
            <v>51</v>
          </cell>
          <cell r="H31">
            <v>15.48</v>
          </cell>
          <cell r="J31">
            <v>50.04</v>
          </cell>
          <cell r="K31">
            <v>0</v>
          </cell>
        </row>
        <row r="32">
          <cell r="B32">
            <v>27.237500000000008</v>
          </cell>
          <cell r="C32">
            <v>34.200000000000003</v>
          </cell>
          <cell r="D32">
            <v>22.6</v>
          </cell>
          <cell r="E32">
            <v>72.916666666666671</v>
          </cell>
          <cell r="F32">
            <v>97</v>
          </cell>
          <cell r="G32">
            <v>44</v>
          </cell>
          <cell r="H32">
            <v>15.120000000000001</v>
          </cell>
          <cell r="J32">
            <v>29.52</v>
          </cell>
          <cell r="K3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22.759999999999998</v>
          </cell>
          <cell r="C5">
            <v>28.6</v>
          </cell>
          <cell r="D5">
            <v>19</v>
          </cell>
          <cell r="E5">
            <v>90.833333333333329</v>
          </cell>
          <cell r="F5">
            <v>100</v>
          </cell>
          <cell r="G5">
            <v>72</v>
          </cell>
          <cell r="H5" t="str">
            <v>*</v>
          </cell>
          <cell r="J5" t="str">
            <v>*</v>
          </cell>
          <cell r="K5">
            <v>3.8</v>
          </cell>
        </row>
        <row r="6">
          <cell r="B6">
            <v>24.004166666666666</v>
          </cell>
          <cell r="C6">
            <v>32.200000000000003</v>
          </cell>
          <cell r="D6">
            <v>20</v>
          </cell>
          <cell r="E6">
            <v>70.25</v>
          </cell>
          <cell r="F6">
            <v>100</v>
          </cell>
          <cell r="G6">
            <v>50</v>
          </cell>
          <cell r="H6" t="str">
            <v>*</v>
          </cell>
          <cell r="J6" t="str">
            <v>*</v>
          </cell>
          <cell r="K6">
            <v>11.799999999999999</v>
          </cell>
        </row>
        <row r="7">
          <cell r="B7">
            <v>23.9304347826087</v>
          </cell>
          <cell r="C7">
            <v>29.8</v>
          </cell>
          <cell r="D7">
            <v>20.3</v>
          </cell>
          <cell r="E7">
            <v>85.222222222222229</v>
          </cell>
          <cell r="F7">
            <v>100</v>
          </cell>
          <cell r="G7">
            <v>67</v>
          </cell>
          <cell r="H7" t="str">
            <v>*</v>
          </cell>
          <cell r="J7" t="str">
            <v>*</v>
          </cell>
          <cell r="K7">
            <v>2</v>
          </cell>
        </row>
        <row r="8">
          <cell r="B8">
            <v>24.3047619047619</v>
          </cell>
          <cell r="C8">
            <v>29.4</v>
          </cell>
          <cell r="D8">
            <v>21.1</v>
          </cell>
          <cell r="E8">
            <v>86.8</v>
          </cell>
          <cell r="F8">
            <v>100</v>
          </cell>
          <cell r="G8">
            <v>70</v>
          </cell>
          <cell r="H8" t="str">
            <v>*</v>
          </cell>
          <cell r="J8" t="str">
            <v>*</v>
          </cell>
          <cell r="K8">
            <v>0.4</v>
          </cell>
        </row>
        <row r="9">
          <cell r="B9">
            <v>24.609523809523807</v>
          </cell>
          <cell r="C9">
            <v>28.8</v>
          </cell>
          <cell r="D9">
            <v>21.5</v>
          </cell>
          <cell r="E9">
            <v>80.900000000000006</v>
          </cell>
          <cell r="F9">
            <v>100</v>
          </cell>
          <cell r="G9">
            <v>62</v>
          </cell>
          <cell r="H9" t="str">
            <v>*</v>
          </cell>
          <cell r="J9" t="str">
            <v>*</v>
          </cell>
          <cell r="K9">
            <v>2.8</v>
          </cell>
        </row>
        <row r="10">
          <cell r="B10">
            <v>25.295652173913041</v>
          </cell>
          <cell r="C10">
            <v>31</v>
          </cell>
          <cell r="D10">
            <v>21.6</v>
          </cell>
          <cell r="E10">
            <v>79.375</v>
          </cell>
          <cell r="F10">
            <v>100</v>
          </cell>
          <cell r="G10">
            <v>54</v>
          </cell>
          <cell r="H10" t="str">
            <v>*</v>
          </cell>
          <cell r="J10" t="str">
            <v>*</v>
          </cell>
          <cell r="K10">
            <v>0</v>
          </cell>
        </row>
        <row r="11">
          <cell r="B11">
            <v>24.963636363636372</v>
          </cell>
          <cell r="C11">
            <v>31.7</v>
          </cell>
          <cell r="D11">
            <v>21.1</v>
          </cell>
          <cell r="E11">
            <v>81.333333333333329</v>
          </cell>
          <cell r="F11">
            <v>100</v>
          </cell>
          <cell r="G11">
            <v>54</v>
          </cell>
          <cell r="H11" t="str">
            <v>*</v>
          </cell>
          <cell r="J11" t="str">
            <v>*</v>
          </cell>
          <cell r="K11">
            <v>2.2000000000000002</v>
          </cell>
        </row>
        <row r="12">
          <cell r="B12">
            <v>26.981818181818173</v>
          </cell>
          <cell r="C12">
            <v>33.299999999999997</v>
          </cell>
          <cell r="D12">
            <v>21.7</v>
          </cell>
          <cell r="E12">
            <v>53.307692307692307</v>
          </cell>
          <cell r="F12">
            <v>100</v>
          </cell>
          <cell r="G12">
            <v>40</v>
          </cell>
          <cell r="H12" t="str">
            <v>*</v>
          </cell>
          <cell r="J12" t="str">
            <v>*</v>
          </cell>
          <cell r="K12">
            <v>0</v>
          </cell>
        </row>
        <row r="13">
          <cell r="B13">
            <v>25.981818181818184</v>
          </cell>
          <cell r="C13">
            <v>34.4</v>
          </cell>
          <cell r="D13">
            <v>19.899999999999999</v>
          </cell>
          <cell r="E13">
            <v>72.25</v>
          </cell>
          <cell r="F13">
            <v>100</v>
          </cell>
          <cell r="G13">
            <v>63</v>
          </cell>
          <cell r="H13" t="str">
            <v>*</v>
          </cell>
          <cell r="J13" t="str">
            <v>*</v>
          </cell>
          <cell r="K13">
            <v>2</v>
          </cell>
        </row>
        <row r="14">
          <cell r="B14">
            <v>24.658333333333331</v>
          </cell>
          <cell r="C14">
            <v>33.6</v>
          </cell>
          <cell r="D14">
            <v>18.899999999999999</v>
          </cell>
          <cell r="E14">
            <v>53.875</v>
          </cell>
          <cell r="F14">
            <v>100</v>
          </cell>
          <cell r="G14">
            <v>41</v>
          </cell>
          <cell r="H14" t="str">
            <v>*</v>
          </cell>
          <cell r="J14" t="str">
            <v>*</v>
          </cell>
          <cell r="K14">
            <v>1.2</v>
          </cell>
        </row>
        <row r="15">
          <cell r="B15">
            <v>24.125</v>
          </cell>
          <cell r="C15">
            <v>31.7</v>
          </cell>
          <cell r="D15">
            <v>18.899999999999999</v>
          </cell>
          <cell r="E15">
            <v>77.714285714285708</v>
          </cell>
          <cell r="F15">
            <v>100</v>
          </cell>
          <cell r="G15">
            <v>54</v>
          </cell>
          <cell r="H15" t="str">
            <v>*</v>
          </cell>
          <cell r="J15" t="str">
            <v>*</v>
          </cell>
          <cell r="K15">
            <v>0</v>
          </cell>
        </row>
        <row r="16">
          <cell r="B16">
            <v>24</v>
          </cell>
          <cell r="C16">
            <v>30.2</v>
          </cell>
          <cell r="D16">
            <v>20.8</v>
          </cell>
          <cell r="E16">
            <v>97.333333333333329</v>
          </cell>
          <cell r="F16">
            <v>100</v>
          </cell>
          <cell r="G16">
            <v>71</v>
          </cell>
          <cell r="H16" t="str">
            <v>*</v>
          </cell>
          <cell r="J16" t="str">
            <v>*</v>
          </cell>
          <cell r="K16">
            <v>0</v>
          </cell>
        </row>
        <row r="17">
          <cell r="B17">
            <v>25.026086956521734</v>
          </cell>
          <cell r="C17">
            <v>31.9</v>
          </cell>
          <cell r="D17">
            <v>20.6</v>
          </cell>
          <cell r="E17">
            <v>87.142857142857139</v>
          </cell>
          <cell r="F17">
            <v>100</v>
          </cell>
          <cell r="G17">
            <v>54</v>
          </cell>
          <cell r="H17" t="str">
            <v>*</v>
          </cell>
          <cell r="J17" t="str">
            <v>*</v>
          </cell>
          <cell r="K17">
            <v>0</v>
          </cell>
        </row>
        <row r="18">
          <cell r="B18">
            <v>26.352380952380951</v>
          </cell>
          <cell r="C18">
            <v>33.1</v>
          </cell>
          <cell r="D18">
            <v>20.9</v>
          </cell>
          <cell r="E18">
            <v>65.125</v>
          </cell>
          <cell r="F18">
            <v>100</v>
          </cell>
          <cell r="G18">
            <v>44</v>
          </cell>
          <cell r="H18" t="str">
            <v>*</v>
          </cell>
          <cell r="J18" t="str">
            <v>*</v>
          </cell>
          <cell r="K18">
            <v>0</v>
          </cell>
        </row>
        <row r="19">
          <cell r="B19">
            <v>26.809523809523803</v>
          </cell>
          <cell r="C19">
            <v>33.6</v>
          </cell>
          <cell r="D19">
            <v>21.1</v>
          </cell>
          <cell r="E19">
            <v>62.555555555555557</v>
          </cell>
          <cell r="F19">
            <v>100</v>
          </cell>
          <cell r="G19">
            <v>46</v>
          </cell>
          <cell r="H19" t="str">
            <v>*</v>
          </cell>
          <cell r="J19" t="str">
            <v>*</v>
          </cell>
          <cell r="K19">
            <v>0</v>
          </cell>
        </row>
        <row r="20">
          <cell r="B20">
            <v>25.327272727272724</v>
          </cell>
          <cell r="C20">
            <v>32.700000000000003</v>
          </cell>
          <cell r="D20">
            <v>21.9</v>
          </cell>
          <cell r="E20">
            <v>66.5</v>
          </cell>
          <cell r="F20">
            <v>100</v>
          </cell>
          <cell r="G20">
            <v>61</v>
          </cell>
          <cell r="H20" t="str">
            <v>*</v>
          </cell>
          <cell r="J20" t="str">
            <v>*</v>
          </cell>
          <cell r="K20">
            <v>21.599999999999998</v>
          </cell>
        </row>
        <row r="21">
          <cell r="B21">
            <v>25.650000000000002</v>
          </cell>
          <cell r="C21">
            <v>32.4</v>
          </cell>
          <cell r="D21">
            <v>22</v>
          </cell>
          <cell r="E21">
            <v>89.428571428571431</v>
          </cell>
          <cell r="F21">
            <v>100</v>
          </cell>
          <cell r="G21">
            <v>60</v>
          </cell>
          <cell r="H21" t="str">
            <v>*</v>
          </cell>
          <cell r="J21" t="str">
            <v>*</v>
          </cell>
          <cell r="K21">
            <v>0</v>
          </cell>
        </row>
        <row r="22">
          <cell r="B22">
            <v>25.74545454545455</v>
          </cell>
          <cell r="C22">
            <v>33</v>
          </cell>
          <cell r="D22">
            <v>22.1</v>
          </cell>
          <cell r="E22">
            <v>75.555555555555557</v>
          </cell>
          <cell r="F22">
            <v>100</v>
          </cell>
          <cell r="G22">
            <v>46</v>
          </cell>
          <cell r="H22" t="str">
            <v>*</v>
          </cell>
          <cell r="J22" t="str">
            <v>*</v>
          </cell>
          <cell r="K22">
            <v>0.2</v>
          </cell>
        </row>
        <row r="23">
          <cell r="B23">
            <v>22.700000000000003</v>
          </cell>
          <cell r="C23">
            <v>33.299999999999997</v>
          </cell>
          <cell r="D23">
            <v>20.5</v>
          </cell>
          <cell r="E23">
            <v>44</v>
          </cell>
          <cell r="F23">
            <v>53</v>
          </cell>
          <cell r="G23">
            <v>42</v>
          </cell>
          <cell r="H23" t="str">
            <v>*</v>
          </cell>
          <cell r="J23" t="str">
            <v>*</v>
          </cell>
          <cell r="K23">
            <v>0</v>
          </cell>
        </row>
        <row r="24">
          <cell r="B24" t="str">
            <v>*</v>
          </cell>
          <cell r="C24">
            <v>34.700000000000003</v>
          </cell>
          <cell r="D24">
            <v>21.5</v>
          </cell>
          <cell r="E24" t="str">
            <v>*</v>
          </cell>
          <cell r="F24">
            <v>92</v>
          </cell>
          <cell r="G24">
            <v>39</v>
          </cell>
          <cell r="H24" t="str">
            <v>*</v>
          </cell>
          <cell r="J24" t="str">
            <v>*</v>
          </cell>
          <cell r="K24">
            <v>34.799999999999997</v>
          </cell>
        </row>
        <row r="25">
          <cell r="B25">
            <v>31.424999999999997</v>
          </cell>
          <cell r="C25">
            <v>36.6</v>
          </cell>
          <cell r="D25">
            <v>25</v>
          </cell>
          <cell r="E25">
            <v>54</v>
          </cell>
          <cell r="F25">
            <v>78</v>
          </cell>
          <cell r="G25">
            <v>38</v>
          </cell>
          <cell r="H25">
            <v>21.240000000000002</v>
          </cell>
          <cell r="J25">
            <v>53.64</v>
          </cell>
          <cell r="K25">
            <v>0</v>
          </cell>
        </row>
        <row r="26">
          <cell r="B26">
            <v>27.439999999999998</v>
          </cell>
          <cell r="C26">
            <v>34.700000000000003</v>
          </cell>
          <cell r="D26">
            <v>21.8</v>
          </cell>
          <cell r="E26">
            <v>69.25</v>
          </cell>
          <cell r="F26">
            <v>90</v>
          </cell>
          <cell r="G26">
            <v>43</v>
          </cell>
          <cell r="H26">
            <v>12.6</v>
          </cell>
          <cell r="J26">
            <v>36.36</v>
          </cell>
          <cell r="K26">
            <v>0</v>
          </cell>
        </row>
        <row r="27">
          <cell r="B27">
            <v>26.349999999999998</v>
          </cell>
          <cell r="C27">
            <v>33.4</v>
          </cell>
          <cell r="D27">
            <v>22.2</v>
          </cell>
          <cell r="E27">
            <v>74.25</v>
          </cell>
          <cell r="F27">
            <v>91</v>
          </cell>
          <cell r="G27">
            <v>49</v>
          </cell>
          <cell r="H27">
            <v>11.16</v>
          </cell>
          <cell r="J27">
            <v>30.96</v>
          </cell>
          <cell r="K27">
            <v>0</v>
          </cell>
        </row>
        <row r="28">
          <cell r="B28">
            <v>25.223809523809525</v>
          </cell>
          <cell r="C28">
            <v>32.299999999999997</v>
          </cell>
          <cell r="D28">
            <v>20.100000000000001</v>
          </cell>
          <cell r="E28">
            <v>75.523809523809518</v>
          </cell>
          <cell r="F28">
            <v>93</v>
          </cell>
          <cell r="G28">
            <v>49</v>
          </cell>
          <cell r="H28">
            <v>14.4</v>
          </cell>
          <cell r="J28">
            <v>30.240000000000002</v>
          </cell>
          <cell r="K28">
            <v>1</v>
          </cell>
        </row>
        <row r="29">
          <cell r="B29">
            <v>24.731818181818184</v>
          </cell>
          <cell r="C29">
            <v>29.6</v>
          </cell>
          <cell r="D29">
            <v>22.1</v>
          </cell>
          <cell r="E29">
            <v>81.409090909090907</v>
          </cell>
          <cell r="F29">
            <v>93</v>
          </cell>
          <cell r="G29">
            <v>59</v>
          </cell>
          <cell r="H29">
            <v>12.6</v>
          </cell>
          <cell r="J29">
            <v>33.119999999999997</v>
          </cell>
          <cell r="K29">
            <v>2</v>
          </cell>
        </row>
        <row r="30">
          <cell r="B30">
            <v>24.282608695652169</v>
          </cell>
          <cell r="C30">
            <v>30</v>
          </cell>
          <cell r="D30">
            <v>21.3</v>
          </cell>
          <cell r="E30">
            <v>81.434782608695656</v>
          </cell>
          <cell r="F30">
            <v>93</v>
          </cell>
          <cell r="G30">
            <v>56</v>
          </cell>
          <cell r="H30">
            <v>14.76</v>
          </cell>
          <cell r="J30">
            <v>52.56</v>
          </cell>
          <cell r="K30">
            <v>22.4</v>
          </cell>
        </row>
        <row r="31">
          <cell r="B31">
            <v>24.078260869565216</v>
          </cell>
          <cell r="C31">
            <v>30.5</v>
          </cell>
          <cell r="D31">
            <v>20.9</v>
          </cell>
          <cell r="E31">
            <v>82.913043478260875</v>
          </cell>
          <cell r="F31">
            <v>94</v>
          </cell>
          <cell r="G31">
            <v>51</v>
          </cell>
          <cell r="H31">
            <v>11.520000000000001</v>
          </cell>
          <cell r="J31">
            <v>34.56</v>
          </cell>
          <cell r="K31">
            <v>20.8</v>
          </cell>
        </row>
        <row r="32">
          <cell r="B32">
            <v>25.399999999999995</v>
          </cell>
          <cell r="C32">
            <v>33.6</v>
          </cell>
          <cell r="D32">
            <v>20.8</v>
          </cell>
          <cell r="E32">
            <v>78.25</v>
          </cell>
          <cell r="F32">
            <v>94</v>
          </cell>
          <cell r="G32">
            <v>41</v>
          </cell>
          <cell r="H32">
            <v>12.96</v>
          </cell>
          <cell r="J32">
            <v>39.24</v>
          </cell>
          <cell r="K32">
            <v>3.8000000000000003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23.541666666666671</v>
          </cell>
          <cell r="C5">
            <v>31.9</v>
          </cell>
          <cell r="D5">
            <v>18.399999999999999</v>
          </cell>
          <cell r="E5">
            <v>75.541666666666671</v>
          </cell>
          <cell r="F5">
            <v>92</v>
          </cell>
          <cell r="G5">
            <v>45</v>
          </cell>
          <cell r="H5">
            <v>18</v>
          </cell>
          <cell r="J5">
            <v>64.08</v>
          </cell>
          <cell r="K5">
            <v>1.2</v>
          </cell>
        </row>
        <row r="6">
          <cell r="B6">
            <v>24.612500000000001</v>
          </cell>
          <cell r="C6">
            <v>32.200000000000003</v>
          </cell>
          <cell r="D6">
            <v>20.3</v>
          </cell>
          <cell r="E6">
            <v>74.458333333333329</v>
          </cell>
          <cell r="F6">
            <v>90</v>
          </cell>
          <cell r="G6">
            <v>42</v>
          </cell>
          <cell r="H6">
            <v>11.879999999999999</v>
          </cell>
          <cell r="J6">
            <v>28.8</v>
          </cell>
          <cell r="K6">
            <v>0.2</v>
          </cell>
        </row>
        <row r="7">
          <cell r="B7">
            <v>25.345833333333342</v>
          </cell>
          <cell r="C7">
            <v>32.5</v>
          </cell>
          <cell r="D7">
            <v>20.9</v>
          </cell>
          <cell r="E7">
            <v>72</v>
          </cell>
          <cell r="F7">
            <v>90</v>
          </cell>
          <cell r="G7">
            <v>45</v>
          </cell>
          <cell r="H7">
            <v>16.559999999999999</v>
          </cell>
          <cell r="J7">
            <v>34.92</v>
          </cell>
          <cell r="K7">
            <v>5.6</v>
          </cell>
        </row>
        <row r="8">
          <cell r="B8">
            <v>24.120833333333337</v>
          </cell>
          <cell r="C8">
            <v>30.8</v>
          </cell>
          <cell r="D8">
            <v>20.100000000000001</v>
          </cell>
          <cell r="E8">
            <v>79.5</v>
          </cell>
          <cell r="F8">
            <v>92</v>
          </cell>
          <cell r="G8">
            <v>50</v>
          </cell>
          <cell r="H8">
            <v>16.2</v>
          </cell>
          <cell r="J8">
            <v>30.96</v>
          </cell>
          <cell r="K8">
            <v>0.2</v>
          </cell>
        </row>
        <row r="9">
          <cell r="B9">
            <v>23.599999999999998</v>
          </cell>
          <cell r="C9">
            <v>26.2</v>
          </cell>
          <cell r="D9">
            <v>20.8</v>
          </cell>
          <cell r="E9">
            <v>85.625</v>
          </cell>
          <cell r="F9">
            <v>93</v>
          </cell>
          <cell r="G9">
            <v>76</v>
          </cell>
          <cell r="H9">
            <v>20.88</v>
          </cell>
          <cell r="J9">
            <v>35.28</v>
          </cell>
          <cell r="K9">
            <v>18.999999999999996</v>
          </cell>
        </row>
        <row r="10">
          <cell r="B10">
            <v>24.175000000000001</v>
          </cell>
          <cell r="C10">
            <v>29.1</v>
          </cell>
          <cell r="D10">
            <v>21.9</v>
          </cell>
          <cell r="E10">
            <v>76.416666666666671</v>
          </cell>
          <cell r="F10">
            <v>88</v>
          </cell>
          <cell r="G10">
            <v>54</v>
          </cell>
          <cell r="H10">
            <v>15.840000000000002</v>
          </cell>
          <cell r="J10">
            <v>41.4</v>
          </cell>
          <cell r="K10">
            <v>0.2</v>
          </cell>
        </row>
        <row r="11">
          <cell r="B11">
            <v>24.504166666666666</v>
          </cell>
          <cell r="C11">
            <v>31.7</v>
          </cell>
          <cell r="D11">
            <v>21.4</v>
          </cell>
          <cell r="E11">
            <v>76.833333333333329</v>
          </cell>
          <cell r="F11">
            <v>91</v>
          </cell>
          <cell r="G11">
            <v>41</v>
          </cell>
          <cell r="H11">
            <v>14.4</v>
          </cell>
          <cell r="J11">
            <v>37.800000000000004</v>
          </cell>
          <cell r="K11">
            <v>5</v>
          </cell>
        </row>
        <row r="12">
          <cell r="B12">
            <v>26.983333333333331</v>
          </cell>
          <cell r="C12">
            <v>33.9</v>
          </cell>
          <cell r="D12">
            <v>22.3</v>
          </cell>
          <cell r="E12">
            <v>62.791666666666664</v>
          </cell>
          <cell r="F12">
            <v>88</v>
          </cell>
          <cell r="G12">
            <v>32</v>
          </cell>
          <cell r="H12">
            <v>15.840000000000002</v>
          </cell>
          <cell r="J12">
            <v>30.240000000000002</v>
          </cell>
          <cell r="K12">
            <v>0</v>
          </cell>
        </row>
        <row r="13">
          <cell r="B13">
            <v>27</v>
          </cell>
          <cell r="C13">
            <v>34.700000000000003</v>
          </cell>
          <cell r="D13">
            <v>20.399999999999999</v>
          </cell>
          <cell r="E13">
            <v>62</v>
          </cell>
          <cell r="F13">
            <v>89</v>
          </cell>
          <cell r="G13">
            <v>29</v>
          </cell>
          <cell r="H13">
            <v>19.440000000000001</v>
          </cell>
          <cell r="J13">
            <v>47.519999999999996</v>
          </cell>
          <cell r="K13">
            <v>0</v>
          </cell>
        </row>
        <row r="14">
          <cell r="B14">
            <v>26.362500000000001</v>
          </cell>
          <cell r="C14">
            <v>33.799999999999997</v>
          </cell>
          <cell r="D14">
            <v>20.3</v>
          </cell>
          <cell r="E14">
            <v>65</v>
          </cell>
          <cell r="F14">
            <v>87</v>
          </cell>
          <cell r="G14">
            <v>35</v>
          </cell>
          <cell r="H14">
            <v>16.920000000000002</v>
          </cell>
          <cell r="J14">
            <v>34.200000000000003</v>
          </cell>
          <cell r="K14">
            <v>4.8</v>
          </cell>
        </row>
        <row r="15">
          <cell r="B15">
            <v>25.737500000000001</v>
          </cell>
          <cell r="C15">
            <v>32.200000000000003</v>
          </cell>
          <cell r="D15">
            <v>20.9</v>
          </cell>
          <cell r="E15">
            <v>61.958333333333336</v>
          </cell>
          <cell r="F15">
            <v>87</v>
          </cell>
          <cell r="G15">
            <v>39</v>
          </cell>
          <cell r="H15">
            <v>17.28</v>
          </cell>
          <cell r="J15">
            <v>34.200000000000003</v>
          </cell>
          <cell r="K15">
            <v>1.4</v>
          </cell>
        </row>
        <row r="16">
          <cell r="B16">
            <v>25.379166666666663</v>
          </cell>
          <cell r="C16">
            <v>31.8</v>
          </cell>
          <cell r="D16">
            <v>21.9</v>
          </cell>
          <cell r="E16">
            <v>68.708333333333329</v>
          </cell>
          <cell r="F16">
            <v>84</v>
          </cell>
          <cell r="G16">
            <v>43</v>
          </cell>
          <cell r="H16">
            <v>17.64</v>
          </cell>
          <cell r="J16">
            <v>36.36</v>
          </cell>
          <cell r="K16">
            <v>0</v>
          </cell>
        </row>
        <row r="17">
          <cell r="B17">
            <v>25.75</v>
          </cell>
          <cell r="C17">
            <v>32.4</v>
          </cell>
          <cell r="D17">
            <v>21.5</v>
          </cell>
          <cell r="E17">
            <v>69.333333333333329</v>
          </cell>
          <cell r="F17">
            <v>87</v>
          </cell>
          <cell r="G17">
            <v>44</v>
          </cell>
          <cell r="H17">
            <v>14.04</v>
          </cell>
          <cell r="J17">
            <v>34.92</v>
          </cell>
          <cell r="K17">
            <v>0</v>
          </cell>
        </row>
        <row r="18">
          <cell r="B18">
            <v>25.304166666666664</v>
          </cell>
          <cell r="C18">
            <v>31.7</v>
          </cell>
          <cell r="D18">
            <v>21.5</v>
          </cell>
          <cell r="E18">
            <v>74.958333333333329</v>
          </cell>
          <cell r="F18">
            <v>91</v>
          </cell>
          <cell r="G18">
            <v>45</v>
          </cell>
          <cell r="H18">
            <v>14.4</v>
          </cell>
          <cell r="J18">
            <v>29.16</v>
          </cell>
          <cell r="K18">
            <v>1.8</v>
          </cell>
        </row>
        <row r="19">
          <cell r="B19">
            <v>26.724999999999998</v>
          </cell>
          <cell r="C19">
            <v>32.6</v>
          </cell>
          <cell r="D19">
            <v>21.8</v>
          </cell>
          <cell r="E19">
            <v>69.5</v>
          </cell>
          <cell r="F19">
            <v>88</v>
          </cell>
          <cell r="G19">
            <v>45</v>
          </cell>
          <cell r="H19">
            <v>13.32</v>
          </cell>
          <cell r="J19">
            <v>27.36</v>
          </cell>
          <cell r="K19">
            <v>0</v>
          </cell>
        </row>
        <row r="20">
          <cell r="B20">
            <v>26.604166666666671</v>
          </cell>
          <cell r="C20">
            <v>34.9</v>
          </cell>
          <cell r="D20">
            <v>22.1</v>
          </cell>
          <cell r="E20">
            <v>69.75</v>
          </cell>
          <cell r="F20">
            <v>86</v>
          </cell>
          <cell r="G20">
            <v>36</v>
          </cell>
          <cell r="H20">
            <v>25.2</v>
          </cell>
          <cell r="J20">
            <v>66.239999999999995</v>
          </cell>
          <cell r="K20">
            <v>0</v>
          </cell>
        </row>
        <row r="21">
          <cell r="B21">
            <v>26.741666666666671</v>
          </cell>
          <cell r="C21">
            <v>34</v>
          </cell>
          <cell r="D21">
            <v>20.6</v>
          </cell>
          <cell r="E21">
            <v>64.958333333333329</v>
          </cell>
          <cell r="F21">
            <v>89</v>
          </cell>
          <cell r="G21">
            <v>39</v>
          </cell>
          <cell r="H21">
            <v>14.4</v>
          </cell>
          <cell r="J21">
            <v>32.4</v>
          </cell>
          <cell r="K21">
            <v>0</v>
          </cell>
        </row>
        <row r="22">
          <cell r="B22">
            <v>25.329166666666666</v>
          </cell>
          <cell r="C22">
            <v>32.1</v>
          </cell>
          <cell r="D22">
            <v>20.5</v>
          </cell>
          <cell r="E22">
            <v>73.916666666666671</v>
          </cell>
          <cell r="F22">
            <v>92</v>
          </cell>
          <cell r="G22">
            <v>51</v>
          </cell>
          <cell r="H22">
            <v>15.48</v>
          </cell>
          <cell r="J22">
            <v>39.24</v>
          </cell>
          <cell r="K22">
            <v>12.600000000000001</v>
          </cell>
        </row>
        <row r="23">
          <cell r="B23">
            <v>25.599999999999998</v>
          </cell>
          <cell r="C23">
            <v>33.299999999999997</v>
          </cell>
          <cell r="D23">
            <v>19.899999999999999</v>
          </cell>
          <cell r="E23">
            <v>69.541666666666671</v>
          </cell>
          <cell r="F23">
            <v>92</v>
          </cell>
          <cell r="G23">
            <v>35</v>
          </cell>
          <cell r="H23">
            <v>12.6</v>
          </cell>
          <cell r="J23">
            <v>25.2</v>
          </cell>
          <cell r="K23">
            <v>0.2</v>
          </cell>
        </row>
        <row r="24">
          <cell r="B24">
            <v>25.129166666666666</v>
          </cell>
          <cell r="C24">
            <v>34.4</v>
          </cell>
          <cell r="D24">
            <v>21.5</v>
          </cell>
          <cell r="E24">
            <v>74.458333333333329</v>
          </cell>
          <cell r="F24">
            <v>91</v>
          </cell>
          <cell r="G24">
            <v>41</v>
          </cell>
          <cell r="H24">
            <v>22.32</v>
          </cell>
          <cell r="J24">
            <v>45</v>
          </cell>
          <cell r="K24">
            <v>3.8000000000000003</v>
          </cell>
        </row>
        <row r="25">
          <cell r="B25">
            <v>26.333333333333339</v>
          </cell>
          <cell r="C25">
            <v>34.700000000000003</v>
          </cell>
          <cell r="D25">
            <v>20.6</v>
          </cell>
          <cell r="E25">
            <v>69.333333333333329</v>
          </cell>
          <cell r="F25">
            <v>91</v>
          </cell>
          <cell r="G25">
            <v>41</v>
          </cell>
          <cell r="H25">
            <v>12.96</v>
          </cell>
          <cell r="J25">
            <v>28.44</v>
          </cell>
          <cell r="K25">
            <v>1.2</v>
          </cell>
        </row>
        <row r="26">
          <cell r="B26">
            <v>27.074999999999992</v>
          </cell>
          <cell r="C26">
            <v>35.1</v>
          </cell>
          <cell r="D26">
            <v>21.8</v>
          </cell>
          <cell r="E26">
            <v>67.041666666666671</v>
          </cell>
          <cell r="F26">
            <v>91</v>
          </cell>
          <cell r="G26">
            <v>38</v>
          </cell>
          <cell r="H26">
            <v>18.36</v>
          </cell>
          <cell r="J26">
            <v>37.080000000000005</v>
          </cell>
          <cell r="K26">
            <v>5.4</v>
          </cell>
        </row>
        <row r="27">
          <cell r="B27">
            <v>26.383333333333329</v>
          </cell>
          <cell r="C27">
            <v>33.9</v>
          </cell>
          <cell r="D27">
            <v>22.3</v>
          </cell>
          <cell r="E27">
            <v>70.291666666666671</v>
          </cell>
          <cell r="F27">
            <v>89</v>
          </cell>
          <cell r="G27">
            <v>37</v>
          </cell>
          <cell r="H27">
            <v>15.120000000000001</v>
          </cell>
          <cell r="J27">
            <v>25.56</v>
          </cell>
          <cell r="K27">
            <v>0</v>
          </cell>
        </row>
        <row r="28">
          <cell r="B28">
            <v>25.862499999999997</v>
          </cell>
          <cell r="C28">
            <v>32</v>
          </cell>
          <cell r="D28">
            <v>20</v>
          </cell>
          <cell r="E28">
            <v>68.083333333333329</v>
          </cell>
          <cell r="F28">
            <v>90</v>
          </cell>
          <cell r="G28">
            <v>40</v>
          </cell>
          <cell r="H28">
            <v>11.520000000000001</v>
          </cell>
          <cell r="J28">
            <v>37.440000000000005</v>
          </cell>
          <cell r="K28">
            <v>3</v>
          </cell>
        </row>
        <row r="29">
          <cell r="B29">
            <v>24.387499999999999</v>
          </cell>
          <cell r="C29">
            <v>31.1</v>
          </cell>
          <cell r="D29">
            <v>21</v>
          </cell>
          <cell r="E29">
            <v>78.875</v>
          </cell>
          <cell r="F29">
            <v>93</v>
          </cell>
          <cell r="G29">
            <v>54</v>
          </cell>
          <cell r="H29">
            <v>19.440000000000001</v>
          </cell>
          <cell r="J29">
            <v>42.12</v>
          </cell>
          <cell r="K29">
            <v>35.4</v>
          </cell>
        </row>
        <row r="30">
          <cell r="B30">
            <v>23.691666666666666</v>
          </cell>
          <cell r="C30">
            <v>28</v>
          </cell>
          <cell r="D30">
            <v>22</v>
          </cell>
          <cell r="E30">
            <v>81.083333333333329</v>
          </cell>
          <cell r="F30">
            <v>92</v>
          </cell>
          <cell r="G30">
            <v>60</v>
          </cell>
          <cell r="H30">
            <v>14.4</v>
          </cell>
          <cell r="J30">
            <v>35.28</v>
          </cell>
          <cell r="K30">
            <v>0.4</v>
          </cell>
        </row>
        <row r="31">
          <cell r="B31">
            <v>23.962499999999995</v>
          </cell>
          <cell r="C31">
            <v>31.1</v>
          </cell>
          <cell r="D31">
            <v>20.7</v>
          </cell>
          <cell r="E31">
            <v>78.541666666666671</v>
          </cell>
          <cell r="F31">
            <v>92</v>
          </cell>
          <cell r="G31">
            <v>48</v>
          </cell>
          <cell r="H31">
            <v>19.440000000000001</v>
          </cell>
          <cell r="J31">
            <v>32.76</v>
          </cell>
          <cell r="K31">
            <v>14.6</v>
          </cell>
        </row>
        <row r="32">
          <cell r="B32">
            <v>24.8125</v>
          </cell>
          <cell r="C32">
            <v>32</v>
          </cell>
          <cell r="D32">
            <v>20.9</v>
          </cell>
          <cell r="E32">
            <v>78.458333333333329</v>
          </cell>
          <cell r="F32">
            <v>91</v>
          </cell>
          <cell r="G32">
            <v>47</v>
          </cell>
          <cell r="H32">
            <v>18.720000000000002</v>
          </cell>
          <cell r="J32">
            <v>32.04</v>
          </cell>
          <cell r="K32">
            <v>0.8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24.379166666666659</v>
          </cell>
          <cell r="C5">
            <v>30.7</v>
          </cell>
          <cell r="D5">
            <v>21.7</v>
          </cell>
          <cell r="E5">
            <v>72.777777777777771</v>
          </cell>
          <cell r="F5">
            <v>100</v>
          </cell>
          <cell r="G5">
            <v>53</v>
          </cell>
          <cell r="J5">
            <v>39.96</v>
          </cell>
        </row>
        <row r="6">
          <cell r="B6">
            <v>24.150000000000006</v>
          </cell>
          <cell r="C6">
            <v>31.4</v>
          </cell>
          <cell r="D6">
            <v>20.9</v>
          </cell>
          <cell r="E6">
            <v>66</v>
          </cell>
          <cell r="F6">
            <v>100</v>
          </cell>
          <cell r="G6">
            <v>51</v>
          </cell>
          <cell r="J6">
            <v>33.840000000000003</v>
          </cell>
        </row>
        <row r="7">
          <cell r="B7">
            <v>23.658333333333331</v>
          </cell>
          <cell r="C7">
            <v>27.5</v>
          </cell>
          <cell r="D7">
            <v>21.6</v>
          </cell>
          <cell r="E7">
            <v>85</v>
          </cell>
          <cell r="F7">
            <v>100</v>
          </cell>
          <cell r="G7">
            <v>71</v>
          </cell>
          <cell r="J7">
            <v>52.2</v>
          </cell>
        </row>
        <row r="8">
          <cell r="B8">
            <v>23.070833333333336</v>
          </cell>
          <cell r="C8">
            <v>28.6</v>
          </cell>
          <cell r="D8">
            <v>21.9</v>
          </cell>
          <cell r="E8">
            <v>82.666666666666671</v>
          </cell>
          <cell r="F8">
            <v>100</v>
          </cell>
          <cell r="G8">
            <v>69</v>
          </cell>
          <cell r="J8">
            <v>28.8</v>
          </cell>
        </row>
        <row r="9">
          <cell r="B9">
            <v>23.658333333333331</v>
          </cell>
          <cell r="C9">
            <v>28.9</v>
          </cell>
          <cell r="D9">
            <v>21.7</v>
          </cell>
          <cell r="E9">
            <v>75.111111111111114</v>
          </cell>
          <cell r="F9">
            <v>99</v>
          </cell>
          <cell r="G9">
            <v>62</v>
          </cell>
          <cell r="J9">
            <v>28.44</v>
          </cell>
        </row>
        <row r="10">
          <cell r="B10">
            <v>24.395833333333332</v>
          </cell>
          <cell r="C10">
            <v>31.2</v>
          </cell>
          <cell r="D10">
            <v>21.4</v>
          </cell>
          <cell r="E10">
            <v>66.900000000000006</v>
          </cell>
          <cell r="F10">
            <v>91</v>
          </cell>
          <cell r="G10">
            <v>50</v>
          </cell>
          <cell r="J10">
            <v>26.64</v>
          </cell>
        </row>
        <row r="11">
          <cell r="B11">
            <v>25.745833333333334</v>
          </cell>
          <cell r="C11">
            <v>33</v>
          </cell>
          <cell r="D11">
            <v>20.7</v>
          </cell>
          <cell r="E11">
            <v>61.230769230769234</v>
          </cell>
          <cell r="F11">
            <v>100</v>
          </cell>
          <cell r="G11">
            <v>39</v>
          </cell>
          <cell r="J11">
            <v>25.2</v>
          </cell>
        </row>
        <row r="12">
          <cell r="B12">
            <v>25.237499999999997</v>
          </cell>
          <cell r="C12">
            <v>31.8</v>
          </cell>
          <cell r="D12">
            <v>20.5</v>
          </cell>
          <cell r="E12">
            <v>68.047619047619051</v>
          </cell>
          <cell r="F12">
            <v>100</v>
          </cell>
          <cell r="G12">
            <v>44</v>
          </cell>
          <cell r="J12">
            <v>52.2</v>
          </cell>
        </row>
        <row r="13">
          <cell r="B13">
            <v>24.954166666666666</v>
          </cell>
          <cell r="C13">
            <v>32.799999999999997</v>
          </cell>
          <cell r="D13">
            <v>19.2</v>
          </cell>
          <cell r="E13">
            <v>62.421052631578945</v>
          </cell>
          <cell r="F13">
            <v>100</v>
          </cell>
          <cell r="G13">
            <v>42</v>
          </cell>
          <cell r="J13">
            <v>47.16</v>
          </cell>
        </row>
        <row r="14">
          <cell r="B14">
            <v>24.104166666666671</v>
          </cell>
          <cell r="C14">
            <v>31.9</v>
          </cell>
          <cell r="D14">
            <v>18.7</v>
          </cell>
          <cell r="E14">
            <v>58.833333333333336</v>
          </cell>
          <cell r="F14">
            <v>74</v>
          </cell>
          <cell r="G14">
            <v>42</v>
          </cell>
          <cell r="J14">
            <v>46.800000000000004</v>
          </cell>
        </row>
        <row r="15">
          <cell r="B15">
            <v>23.958333333333339</v>
          </cell>
          <cell r="C15">
            <v>29.3</v>
          </cell>
          <cell r="D15">
            <v>19.399999999999999</v>
          </cell>
          <cell r="E15">
            <v>74.695652173913047</v>
          </cell>
          <cell r="F15">
            <v>100</v>
          </cell>
          <cell r="G15">
            <v>53</v>
          </cell>
          <cell r="J15">
            <v>39.96</v>
          </cell>
        </row>
        <row r="16">
          <cell r="B16">
            <v>24.324999999999992</v>
          </cell>
          <cell r="C16">
            <v>30.7</v>
          </cell>
          <cell r="D16">
            <v>20.100000000000001</v>
          </cell>
          <cell r="E16">
            <v>58.833333333333336</v>
          </cell>
          <cell r="F16">
            <v>100</v>
          </cell>
          <cell r="G16">
            <v>41</v>
          </cell>
          <cell r="J16">
            <v>39.24</v>
          </cell>
        </row>
        <row r="17">
          <cell r="B17">
            <v>25.975000000000005</v>
          </cell>
          <cell r="C17">
            <v>30.7</v>
          </cell>
          <cell r="D17">
            <v>22.1</v>
          </cell>
          <cell r="E17">
            <v>71.571428571428569</v>
          </cell>
          <cell r="F17">
            <v>100</v>
          </cell>
          <cell r="G17">
            <v>46</v>
          </cell>
          <cell r="J17">
            <v>26.64</v>
          </cell>
        </row>
        <row r="18">
          <cell r="B18">
            <v>26.270833333333332</v>
          </cell>
          <cell r="C18">
            <v>31.8</v>
          </cell>
          <cell r="D18">
            <v>22.1</v>
          </cell>
          <cell r="E18">
            <v>71.82352941176471</v>
          </cell>
          <cell r="F18">
            <v>100</v>
          </cell>
          <cell r="G18">
            <v>46</v>
          </cell>
          <cell r="J18">
            <v>41.4</v>
          </cell>
        </row>
        <row r="19">
          <cell r="B19">
            <v>26.287499999999998</v>
          </cell>
          <cell r="C19">
            <v>33.4</v>
          </cell>
          <cell r="D19">
            <v>21.8</v>
          </cell>
          <cell r="E19">
            <v>69.235294117647058</v>
          </cell>
          <cell r="F19">
            <v>100</v>
          </cell>
          <cell r="G19">
            <v>43</v>
          </cell>
          <cell r="J19">
            <v>36.72</v>
          </cell>
        </row>
        <row r="20">
          <cell r="B20">
            <v>28.008333333333329</v>
          </cell>
          <cell r="C20">
            <v>34.1</v>
          </cell>
          <cell r="D20">
            <v>23.2</v>
          </cell>
          <cell r="E20">
            <v>66</v>
          </cell>
          <cell r="F20">
            <v>100</v>
          </cell>
          <cell r="G20">
            <v>42</v>
          </cell>
          <cell r="J20">
            <v>24.12</v>
          </cell>
        </row>
        <row r="21">
          <cell r="B21">
            <v>26.483333333333338</v>
          </cell>
          <cell r="C21">
            <v>33.9</v>
          </cell>
          <cell r="D21">
            <v>22.4</v>
          </cell>
          <cell r="E21">
            <v>71.75</v>
          </cell>
          <cell r="F21">
            <v>100</v>
          </cell>
          <cell r="G21">
            <v>40</v>
          </cell>
          <cell r="J21">
            <v>45</v>
          </cell>
        </row>
        <row r="22">
          <cell r="B22">
            <v>26.554166666666664</v>
          </cell>
          <cell r="C22">
            <v>33.799999999999997</v>
          </cell>
          <cell r="D22">
            <v>22</v>
          </cell>
          <cell r="E22">
            <v>58.53846153846154</v>
          </cell>
          <cell r="F22">
            <v>96</v>
          </cell>
          <cell r="G22">
            <v>39</v>
          </cell>
          <cell r="J22">
            <v>33.119999999999997</v>
          </cell>
        </row>
        <row r="23">
          <cell r="B23">
            <v>25.849999999999998</v>
          </cell>
          <cell r="C23">
            <v>33.5</v>
          </cell>
          <cell r="D23">
            <v>20.7</v>
          </cell>
          <cell r="E23">
            <v>63.53846153846154</v>
          </cell>
          <cell r="F23">
            <v>100</v>
          </cell>
          <cell r="G23">
            <v>46</v>
          </cell>
          <cell r="J23">
            <v>42.12</v>
          </cell>
        </row>
        <row r="24">
          <cell r="B24">
            <v>27.641666666666666</v>
          </cell>
          <cell r="C24">
            <v>34.5</v>
          </cell>
          <cell r="D24">
            <v>22.2</v>
          </cell>
          <cell r="E24">
            <v>67.388888888888886</v>
          </cell>
          <cell r="F24">
            <v>100</v>
          </cell>
          <cell r="G24">
            <v>41</v>
          </cell>
          <cell r="J24">
            <v>25.56</v>
          </cell>
        </row>
        <row r="25">
          <cell r="B25">
            <v>27.808333333333337</v>
          </cell>
          <cell r="C25">
            <v>35</v>
          </cell>
          <cell r="D25">
            <v>22.1</v>
          </cell>
          <cell r="E25">
            <v>67.650000000000006</v>
          </cell>
          <cell r="F25">
            <v>100</v>
          </cell>
          <cell r="G25">
            <v>41</v>
          </cell>
          <cell r="J25">
            <v>22.32</v>
          </cell>
        </row>
        <row r="26">
          <cell r="B26">
            <v>26.466666666666672</v>
          </cell>
          <cell r="C26">
            <v>32.799999999999997</v>
          </cell>
          <cell r="D26">
            <v>22.6</v>
          </cell>
          <cell r="E26">
            <v>80.125</v>
          </cell>
          <cell r="F26">
            <v>100</v>
          </cell>
          <cell r="G26">
            <v>51</v>
          </cell>
          <cell r="J26">
            <v>39.6</v>
          </cell>
        </row>
        <row r="27">
          <cell r="B27">
            <v>26.012500000000003</v>
          </cell>
          <cell r="C27">
            <v>33.299999999999997</v>
          </cell>
          <cell r="D27">
            <v>22.2</v>
          </cell>
          <cell r="E27">
            <v>76.954545454545453</v>
          </cell>
          <cell r="F27">
            <v>100</v>
          </cell>
          <cell r="G27">
            <v>39</v>
          </cell>
          <cell r="J27">
            <v>39.6</v>
          </cell>
        </row>
        <row r="28">
          <cell r="B28">
            <v>24.433333333333337</v>
          </cell>
          <cell r="C28">
            <v>29.6</v>
          </cell>
          <cell r="D28">
            <v>21.7</v>
          </cell>
          <cell r="E28">
            <v>82.2</v>
          </cell>
          <cell r="F28">
            <v>100</v>
          </cell>
          <cell r="G28">
            <v>59</v>
          </cell>
          <cell r="J28">
            <v>35.64</v>
          </cell>
        </row>
        <row r="29">
          <cell r="B29">
            <v>24.820833333333336</v>
          </cell>
          <cell r="C29">
            <v>32</v>
          </cell>
          <cell r="D29">
            <v>21.4</v>
          </cell>
          <cell r="E29">
            <v>67.583333333333329</v>
          </cell>
          <cell r="F29">
            <v>100</v>
          </cell>
          <cell r="G29">
            <v>49</v>
          </cell>
          <cell r="J29">
            <v>39.24</v>
          </cell>
        </row>
        <row r="30">
          <cell r="B30">
            <v>24.587500000000002</v>
          </cell>
          <cell r="C30">
            <v>32</v>
          </cell>
          <cell r="D30">
            <v>21.7</v>
          </cell>
          <cell r="E30">
            <v>74.333333333333329</v>
          </cell>
          <cell r="F30">
            <v>100</v>
          </cell>
          <cell r="G30">
            <v>49</v>
          </cell>
          <cell r="J30">
            <v>41.04</v>
          </cell>
        </row>
        <row r="31">
          <cell r="B31">
            <v>24.400000000000006</v>
          </cell>
          <cell r="C31">
            <v>30.3</v>
          </cell>
          <cell r="D31">
            <v>21.1</v>
          </cell>
          <cell r="E31">
            <v>73.142857142857139</v>
          </cell>
          <cell r="F31">
            <v>100</v>
          </cell>
          <cell r="G31">
            <v>50</v>
          </cell>
          <cell r="J31">
            <v>20.16</v>
          </cell>
        </row>
        <row r="32">
          <cell r="B32">
            <v>25.329166666666676</v>
          </cell>
          <cell r="C32">
            <v>32.6</v>
          </cell>
          <cell r="D32">
            <v>20.8</v>
          </cell>
          <cell r="E32">
            <v>63</v>
          </cell>
          <cell r="F32">
            <v>98</v>
          </cell>
          <cell r="G32">
            <v>44</v>
          </cell>
          <cell r="J32">
            <v>35.28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J32" t="str">
            <v>*</v>
          </cell>
          <cell r="K32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27.683333333333334</v>
          </cell>
          <cell r="C5">
            <v>38</v>
          </cell>
          <cell r="D5">
            <v>23.5</v>
          </cell>
          <cell r="E5">
            <v>69.375</v>
          </cell>
          <cell r="F5">
            <v>89</v>
          </cell>
          <cell r="G5">
            <v>29</v>
          </cell>
          <cell r="H5">
            <v>0.36000000000000004</v>
          </cell>
          <cell r="J5">
            <v>3.6</v>
          </cell>
          <cell r="K5">
            <v>1.8</v>
          </cell>
        </row>
        <row r="6">
          <cell r="B6">
            <v>28.020833333333339</v>
          </cell>
          <cell r="C6">
            <v>36</v>
          </cell>
          <cell r="D6">
            <v>22.2</v>
          </cell>
          <cell r="E6">
            <v>65.291666666666671</v>
          </cell>
          <cell r="F6">
            <v>90</v>
          </cell>
          <cell r="G6">
            <v>37</v>
          </cell>
          <cell r="H6">
            <v>0</v>
          </cell>
          <cell r="J6">
            <v>1.08</v>
          </cell>
          <cell r="K6">
            <v>0</v>
          </cell>
        </row>
        <row r="7">
          <cell r="B7">
            <v>30.600000000000009</v>
          </cell>
          <cell r="C7">
            <v>37.4</v>
          </cell>
          <cell r="D7">
            <v>25.3</v>
          </cell>
          <cell r="E7">
            <v>56.833333333333336</v>
          </cell>
          <cell r="F7">
            <v>85</v>
          </cell>
          <cell r="G7">
            <v>22</v>
          </cell>
          <cell r="H7">
            <v>0</v>
          </cell>
          <cell r="J7">
            <v>0.72000000000000008</v>
          </cell>
          <cell r="K7">
            <v>0</v>
          </cell>
        </row>
        <row r="8">
          <cell r="B8">
            <v>28.595833333333331</v>
          </cell>
          <cell r="C8">
            <v>33.6</v>
          </cell>
          <cell r="D8">
            <v>25.1</v>
          </cell>
          <cell r="E8">
            <v>66.416666666666671</v>
          </cell>
          <cell r="F8">
            <v>82</v>
          </cell>
          <cell r="G8">
            <v>48</v>
          </cell>
          <cell r="H8">
            <v>0</v>
          </cell>
          <cell r="J8">
            <v>4.32</v>
          </cell>
          <cell r="K8">
            <v>0</v>
          </cell>
        </row>
        <row r="9">
          <cell r="B9">
            <v>29.404166666666665</v>
          </cell>
          <cell r="C9">
            <v>36.700000000000003</v>
          </cell>
          <cell r="D9">
            <v>26.2</v>
          </cell>
          <cell r="E9">
            <v>65.666666666666671</v>
          </cell>
          <cell r="F9">
            <v>81</v>
          </cell>
          <cell r="G9">
            <v>35</v>
          </cell>
          <cell r="H9">
            <v>0.72000000000000008</v>
          </cell>
          <cell r="J9">
            <v>7.2</v>
          </cell>
          <cell r="K9">
            <v>0</v>
          </cell>
        </row>
        <row r="10">
          <cell r="B10">
            <v>26.533333333333331</v>
          </cell>
          <cell r="C10">
            <v>34.1</v>
          </cell>
          <cell r="D10">
            <v>23.6</v>
          </cell>
          <cell r="E10">
            <v>77.666666666666671</v>
          </cell>
          <cell r="F10">
            <v>89</v>
          </cell>
          <cell r="G10">
            <v>47</v>
          </cell>
          <cell r="H10">
            <v>0.36000000000000004</v>
          </cell>
          <cell r="J10">
            <v>4.6800000000000006</v>
          </cell>
          <cell r="K10">
            <v>14.399999999999999</v>
          </cell>
        </row>
        <row r="11">
          <cell r="B11">
            <v>25.670833333333338</v>
          </cell>
          <cell r="C11">
            <v>30.9</v>
          </cell>
          <cell r="D11">
            <v>22.5</v>
          </cell>
          <cell r="E11">
            <v>82.375</v>
          </cell>
          <cell r="F11">
            <v>90</v>
          </cell>
          <cell r="G11">
            <v>59</v>
          </cell>
          <cell r="H11">
            <v>0</v>
          </cell>
          <cell r="J11">
            <v>11.16</v>
          </cell>
          <cell r="K11">
            <v>26.2</v>
          </cell>
        </row>
        <row r="12">
          <cell r="B12">
            <v>26.870833333333337</v>
          </cell>
          <cell r="C12">
            <v>35</v>
          </cell>
          <cell r="D12">
            <v>23.9</v>
          </cell>
          <cell r="E12">
            <v>74.583333333333329</v>
          </cell>
          <cell r="F12">
            <v>89</v>
          </cell>
          <cell r="G12">
            <v>40</v>
          </cell>
          <cell r="H12">
            <v>0.36000000000000004</v>
          </cell>
          <cell r="J12">
            <v>5.4</v>
          </cell>
          <cell r="K12">
            <v>0.4</v>
          </cell>
        </row>
        <row r="13">
          <cell r="B13">
            <v>28.587500000000002</v>
          </cell>
          <cell r="C13">
            <v>35.6</v>
          </cell>
          <cell r="D13">
            <v>23.7</v>
          </cell>
          <cell r="E13">
            <v>67.833333333333329</v>
          </cell>
          <cell r="F13">
            <v>89</v>
          </cell>
          <cell r="G13">
            <v>37</v>
          </cell>
          <cell r="H13">
            <v>0</v>
          </cell>
          <cell r="J13">
            <v>3.24</v>
          </cell>
          <cell r="K13">
            <v>0.8</v>
          </cell>
        </row>
        <row r="14">
          <cell r="B14">
            <v>29.362500000000001</v>
          </cell>
          <cell r="C14">
            <v>34.9</v>
          </cell>
          <cell r="D14">
            <v>23.8</v>
          </cell>
          <cell r="E14">
            <v>58.666666666666664</v>
          </cell>
          <cell r="F14">
            <v>86</v>
          </cell>
          <cell r="G14">
            <v>38</v>
          </cell>
          <cell r="H14">
            <v>0</v>
          </cell>
          <cell r="J14">
            <v>3.6</v>
          </cell>
          <cell r="K14">
            <v>0</v>
          </cell>
        </row>
        <row r="15">
          <cell r="B15">
            <v>27.533333333333331</v>
          </cell>
          <cell r="C15">
            <v>34.5</v>
          </cell>
          <cell r="D15">
            <v>24.1</v>
          </cell>
          <cell r="E15">
            <v>66.958333333333329</v>
          </cell>
          <cell r="F15">
            <v>85</v>
          </cell>
          <cell r="G15">
            <v>43</v>
          </cell>
          <cell r="H15">
            <v>0.36000000000000004</v>
          </cell>
          <cell r="J15">
            <v>6.48</v>
          </cell>
          <cell r="K15">
            <v>4.8</v>
          </cell>
        </row>
        <row r="16">
          <cell r="B16">
            <v>27.454166666666666</v>
          </cell>
          <cell r="C16">
            <v>34.1</v>
          </cell>
          <cell r="D16">
            <v>24.7</v>
          </cell>
          <cell r="E16">
            <v>72.458333333333329</v>
          </cell>
          <cell r="F16">
            <v>85</v>
          </cell>
          <cell r="G16">
            <v>45</v>
          </cell>
          <cell r="H16">
            <v>0</v>
          </cell>
          <cell r="J16">
            <v>2.8800000000000003</v>
          </cell>
          <cell r="K16">
            <v>3.8</v>
          </cell>
        </row>
        <row r="17">
          <cell r="B17">
            <v>27.729166666666671</v>
          </cell>
          <cell r="C17">
            <v>34.1</v>
          </cell>
          <cell r="D17">
            <v>24</v>
          </cell>
          <cell r="E17">
            <v>72.541666666666671</v>
          </cell>
          <cell r="F17">
            <v>89</v>
          </cell>
          <cell r="G17">
            <v>43</v>
          </cell>
          <cell r="H17">
            <v>0</v>
          </cell>
          <cell r="J17">
            <v>4.6800000000000006</v>
          </cell>
          <cell r="K17">
            <v>0.2</v>
          </cell>
        </row>
        <row r="18">
          <cell r="B18">
            <v>29.008333333333329</v>
          </cell>
          <cell r="C18">
            <v>34.5</v>
          </cell>
          <cell r="D18">
            <v>24.8</v>
          </cell>
          <cell r="E18">
            <v>66.791666666666671</v>
          </cell>
          <cell r="F18">
            <v>86</v>
          </cell>
          <cell r="G18">
            <v>43</v>
          </cell>
          <cell r="H18">
            <v>0</v>
          </cell>
          <cell r="J18">
            <v>4.6800000000000006</v>
          </cell>
          <cell r="K18">
            <v>1.8</v>
          </cell>
        </row>
        <row r="19">
          <cell r="B19">
            <v>28.787499999999998</v>
          </cell>
          <cell r="C19">
            <v>35.4</v>
          </cell>
          <cell r="D19">
            <v>24.3</v>
          </cell>
          <cell r="E19">
            <v>65.916666666666671</v>
          </cell>
          <cell r="F19">
            <v>86</v>
          </cell>
          <cell r="G19">
            <v>37</v>
          </cell>
          <cell r="H19">
            <v>0</v>
          </cell>
          <cell r="J19">
            <v>4.6800000000000006</v>
          </cell>
          <cell r="K19">
            <v>0</v>
          </cell>
        </row>
        <row r="20">
          <cell r="B20">
            <v>29.579166666666666</v>
          </cell>
          <cell r="C20">
            <v>36.5</v>
          </cell>
          <cell r="D20">
            <v>26.2</v>
          </cell>
          <cell r="E20">
            <v>63.458333333333336</v>
          </cell>
          <cell r="F20">
            <v>78</v>
          </cell>
          <cell r="G20">
            <v>39</v>
          </cell>
          <cell r="H20">
            <v>0.36000000000000004</v>
          </cell>
          <cell r="J20">
            <v>5.4</v>
          </cell>
          <cell r="K20">
            <v>0</v>
          </cell>
        </row>
        <row r="21">
          <cell r="B21">
            <v>29.19583333333334</v>
          </cell>
          <cell r="C21">
            <v>37</v>
          </cell>
          <cell r="D21">
            <v>24.7</v>
          </cell>
          <cell r="E21">
            <v>67.666666666666671</v>
          </cell>
          <cell r="F21">
            <v>88</v>
          </cell>
          <cell r="G21">
            <v>37</v>
          </cell>
          <cell r="H21">
            <v>0</v>
          </cell>
          <cell r="J21">
            <v>3.24</v>
          </cell>
          <cell r="K21">
            <v>0</v>
          </cell>
        </row>
        <row r="22">
          <cell r="B22">
            <v>29.962499999999995</v>
          </cell>
          <cell r="C22">
            <v>35.5</v>
          </cell>
          <cell r="D22">
            <v>26.3</v>
          </cell>
          <cell r="E22">
            <v>60.666666666666664</v>
          </cell>
          <cell r="F22">
            <v>80</v>
          </cell>
          <cell r="G22">
            <v>40</v>
          </cell>
          <cell r="H22">
            <v>0</v>
          </cell>
          <cell r="J22">
            <v>2.8800000000000003</v>
          </cell>
          <cell r="K22">
            <v>0</v>
          </cell>
        </row>
        <row r="23">
          <cell r="B23">
            <v>26.679166666666671</v>
          </cell>
          <cell r="C23">
            <v>36.4</v>
          </cell>
          <cell r="D23">
            <v>22.2</v>
          </cell>
          <cell r="E23">
            <v>74.166666666666671</v>
          </cell>
          <cell r="F23">
            <v>87</v>
          </cell>
          <cell r="G23">
            <v>39</v>
          </cell>
          <cell r="H23">
            <v>1.8</v>
          </cell>
          <cell r="J23">
            <v>9.7200000000000006</v>
          </cell>
          <cell r="K23">
            <v>8.6</v>
          </cell>
        </row>
        <row r="24">
          <cell r="B24">
            <v>27.112500000000001</v>
          </cell>
          <cell r="C24">
            <v>35</v>
          </cell>
          <cell r="D24">
            <v>23.4</v>
          </cell>
          <cell r="E24">
            <v>71.958333333333329</v>
          </cell>
          <cell r="F24">
            <v>88</v>
          </cell>
          <cell r="G24">
            <v>41</v>
          </cell>
          <cell r="H24">
            <v>0</v>
          </cell>
          <cell r="J24">
            <v>2.52</v>
          </cell>
          <cell r="K24">
            <v>0</v>
          </cell>
        </row>
        <row r="25">
          <cell r="B25">
            <v>28.245833333333341</v>
          </cell>
          <cell r="C25">
            <v>34.5</v>
          </cell>
          <cell r="D25">
            <v>24</v>
          </cell>
          <cell r="E25">
            <v>66.916666666666671</v>
          </cell>
          <cell r="F25">
            <v>87</v>
          </cell>
          <cell r="G25">
            <v>37</v>
          </cell>
          <cell r="H25">
            <v>0</v>
          </cell>
          <cell r="J25">
            <v>9.3600000000000012</v>
          </cell>
          <cell r="K25">
            <v>0</v>
          </cell>
        </row>
        <row r="26">
          <cell r="B26">
            <v>27.537499999999998</v>
          </cell>
          <cell r="C26">
            <v>38.4</v>
          </cell>
          <cell r="D26">
            <v>23.4</v>
          </cell>
          <cell r="E26">
            <v>74.416666666666671</v>
          </cell>
          <cell r="F26">
            <v>89</v>
          </cell>
          <cell r="G26">
            <v>32</v>
          </cell>
          <cell r="H26">
            <v>0.36000000000000004</v>
          </cell>
          <cell r="J26">
            <v>7.2</v>
          </cell>
          <cell r="K26">
            <v>16.600000000000001</v>
          </cell>
        </row>
        <row r="27">
          <cell r="B27">
            <v>26.879166666666663</v>
          </cell>
          <cell r="C27">
            <v>33.1</v>
          </cell>
          <cell r="D27">
            <v>22.8</v>
          </cell>
          <cell r="E27">
            <v>69.916666666666671</v>
          </cell>
          <cell r="F27">
            <v>88</v>
          </cell>
          <cell r="G27">
            <v>33</v>
          </cell>
          <cell r="H27">
            <v>0.36000000000000004</v>
          </cell>
          <cell r="J27">
            <v>5.04</v>
          </cell>
          <cell r="K27">
            <v>0</v>
          </cell>
        </row>
        <row r="28">
          <cell r="B28">
            <v>27.537499999999998</v>
          </cell>
          <cell r="C28">
            <v>35.6</v>
          </cell>
          <cell r="D28">
            <v>23.4</v>
          </cell>
          <cell r="E28">
            <v>69.75</v>
          </cell>
          <cell r="F28">
            <v>84</v>
          </cell>
          <cell r="G28">
            <v>42</v>
          </cell>
          <cell r="H28">
            <v>0</v>
          </cell>
          <cell r="J28">
            <v>5.4</v>
          </cell>
          <cell r="K28">
            <v>7</v>
          </cell>
        </row>
        <row r="29">
          <cell r="B29">
            <v>25.933333333333337</v>
          </cell>
          <cell r="C29">
            <v>32.9</v>
          </cell>
          <cell r="D29">
            <v>23.1</v>
          </cell>
          <cell r="E29">
            <v>77.416666666666671</v>
          </cell>
          <cell r="F29">
            <v>87</v>
          </cell>
          <cell r="G29">
            <v>53</v>
          </cell>
          <cell r="H29">
            <v>0.36000000000000004</v>
          </cell>
          <cell r="J29">
            <v>3.6</v>
          </cell>
          <cell r="K29">
            <v>28.6</v>
          </cell>
        </row>
        <row r="30">
          <cell r="B30">
            <v>26.279166666666672</v>
          </cell>
          <cell r="C30">
            <v>30.4</v>
          </cell>
          <cell r="D30">
            <v>24.7</v>
          </cell>
          <cell r="E30">
            <v>78</v>
          </cell>
          <cell r="F30">
            <v>86</v>
          </cell>
          <cell r="G30">
            <v>62</v>
          </cell>
          <cell r="H30">
            <v>0.36000000000000004</v>
          </cell>
          <cell r="J30">
            <v>5.4</v>
          </cell>
          <cell r="K30">
            <v>0.2</v>
          </cell>
        </row>
        <row r="31">
          <cell r="B31">
            <v>25.908333333333331</v>
          </cell>
          <cell r="C31">
            <v>31.6</v>
          </cell>
          <cell r="D31">
            <v>24</v>
          </cell>
          <cell r="E31">
            <v>79</v>
          </cell>
          <cell r="F31">
            <v>88</v>
          </cell>
          <cell r="G31">
            <v>55</v>
          </cell>
          <cell r="H31">
            <v>0</v>
          </cell>
          <cell r="J31">
            <v>3.9600000000000004</v>
          </cell>
          <cell r="K31">
            <v>5.6000000000000005</v>
          </cell>
        </row>
        <row r="32">
          <cell r="B32">
            <v>27.099999999999998</v>
          </cell>
          <cell r="C32">
            <v>33.1</v>
          </cell>
          <cell r="D32">
            <v>23.8</v>
          </cell>
          <cell r="E32">
            <v>76.375</v>
          </cell>
          <cell r="F32">
            <v>88</v>
          </cell>
          <cell r="G32">
            <v>49</v>
          </cell>
          <cell r="H32">
            <v>0</v>
          </cell>
          <cell r="J32">
            <v>1.4400000000000002</v>
          </cell>
          <cell r="K3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J32" t="str">
            <v>*</v>
          </cell>
          <cell r="K32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25.966666666666661</v>
          </cell>
          <cell r="C5">
            <v>31.1</v>
          </cell>
          <cell r="D5">
            <v>22</v>
          </cell>
          <cell r="E5">
            <v>80.466666666666669</v>
          </cell>
          <cell r="F5">
            <v>98</v>
          </cell>
          <cell r="G5">
            <v>58</v>
          </cell>
          <cell r="H5">
            <v>12.24</v>
          </cell>
          <cell r="J5">
            <v>28.08</v>
          </cell>
          <cell r="K5">
            <v>0</v>
          </cell>
        </row>
        <row r="6">
          <cell r="B6">
            <v>25.533333333333335</v>
          </cell>
          <cell r="C6">
            <v>31.9</v>
          </cell>
          <cell r="D6">
            <v>21.6</v>
          </cell>
          <cell r="E6">
            <v>79.791666666666671</v>
          </cell>
          <cell r="F6">
            <v>98</v>
          </cell>
          <cell r="G6">
            <v>49</v>
          </cell>
          <cell r="H6">
            <v>9.3600000000000012</v>
          </cell>
          <cell r="J6">
            <v>28.08</v>
          </cell>
          <cell r="K6">
            <v>0.2</v>
          </cell>
        </row>
        <row r="7">
          <cell r="B7">
            <v>24.971428571428572</v>
          </cell>
          <cell r="C7">
            <v>30.4</v>
          </cell>
          <cell r="D7">
            <v>21.8</v>
          </cell>
          <cell r="E7">
            <v>87.857142857142861</v>
          </cell>
          <cell r="F7">
            <v>98</v>
          </cell>
          <cell r="G7">
            <v>62</v>
          </cell>
          <cell r="H7">
            <v>10.08</v>
          </cell>
          <cell r="J7">
            <v>26.28</v>
          </cell>
          <cell r="K7">
            <v>34.6</v>
          </cell>
        </row>
        <row r="8">
          <cell r="B8">
            <v>25.513636363636362</v>
          </cell>
          <cell r="C8">
            <v>31.1</v>
          </cell>
          <cell r="D8">
            <v>22.5</v>
          </cell>
          <cell r="E8">
            <v>86.454545454545453</v>
          </cell>
          <cell r="F8">
            <v>98</v>
          </cell>
          <cell r="G8">
            <v>61</v>
          </cell>
          <cell r="H8">
            <v>13.68</v>
          </cell>
          <cell r="J8">
            <v>30.240000000000002</v>
          </cell>
          <cell r="K8">
            <v>5.8</v>
          </cell>
        </row>
        <row r="9">
          <cell r="B9">
            <v>25.56190476190476</v>
          </cell>
          <cell r="C9">
            <v>31.1</v>
          </cell>
          <cell r="D9">
            <v>22.4</v>
          </cell>
          <cell r="E9">
            <v>81.38095238095238</v>
          </cell>
          <cell r="F9">
            <v>98</v>
          </cell>
          <cell r="G9">
            <v>55</v>
          </cell>
          <cell r="H9">
            <v>12.24</v>
          </cell>
          <cell r="J9">
            <v>37.080000000000005</v>
          </cell>
          <cell r="K9">
            <v>2.2000000000000002</v>
          </cell>
        </row>
        <row r="10">
          <cell r="B10">
            <v>25.972727272727273</v>
          </cell>
          <cell r="C10">
            <v>32.299999999999997</v>
          </cell>
          <cell r="D10">
            <v>22.6</v>
          </cell>
          <cell r="E10">
            <v>81.13636363636364</v>
          </cell>
          <cell r="F10">
            <v>98</v>
          </cell>
          <cell r="G10">
            <v>47</v>
          </cell>
          <cell r="H10">
            <v>13.32</v>
          </cell>
          <cell r="J10">
            <v>39.96</v>
          </cell>
          <cell r="K10">
            <v>1.8</v>
          </cell>
        </row>
        <row r="11">
          <cell r="B11">
            <v>26.480952380952377</v>
          </cell>
          <cell r="C11">
            <v>34.1</v>
          </cell>
          <cell r="D11">
            <v>21.9</v>
          </cell>
          <cell r="E11">
            <v>78</v>
          </cell>
          <cell r="F11">
            <v>98</v>
          </cell>
          <cell r="G11">
            <v>42</v>
          </cell>
          <cell r="H11">
            <v>9.7200000000000006</v>
          </cell>
          <cell r="J11">
            <v>33.840000000000003</v>
          </cell>
          <cell r="K11">
            <v>0</v>
          </cell>
        </row>
        <row r="12">
          <cell r="B12">
            <v>28.013636363636362</v>
          </cell>
          <cell r="C12">
            <v>35.9</v>
          </cell>
          <cell r="D12">
            <v>22.9</v>
          </cell>
          <cell r="E12">
            <v>68.909090909090907</v>
          </cell>
          <cell r="F12">
            <v>96</v>
          </cell>
          <cell r="G12">
            <v>33</v>
          </cell>
          <cell r="H12">
            <v>11.520000000000001</v>
          </cell>
          <cell r="J12">
            <v>24.840000000000003</v>
          </cell>
          <cell r="K12">
            <v>0</v>
          </cell>
        </row>
        <row r="13">
          <cell r="B13">
            <v>27.033333333333331</v>
          </cell>
          <cell r="C13">
            <v>35.9</v>
          </cell>
          <cell r="D13">
            <v>21.1</v>
          </cell>
          <cell r="E13">
            <v>70.666666666666671</v>
          </cell>
          <cell r="F13">
            <v>97</v>
          </cell>
          <cell r="G13">
            <v>31</v>
          </cell>
          <cell r="H13">
            <v>11.879999999999999</v>
          </cell>
          <cell r="K13">
            <v>0.4</v>
          </cell>
        </row>
        <row r="14">
          <cell r="B14">
            <v>26.608695652173918</v>
          </cell>
          <cell r="C14">
            <v>34.799999999999997</v>
          </cell>
          <cell r="D14">
            <v>20.399999999999999</v>
          </cell>
          <cell r="E14">
            <v>71.478260869565219</v>
          </cell>
          <cell r="F14">
            <v>98</v>
          </cell>
          <cell r="G14">
            <v>35</v>
          </cell>
          <cell r="H14">
            <v>11.520000000000001</v>
          </cell>
          <cell r="J14">
            <v>38.159999999999997</v>
          </cell>
          <cell r="K14">
            <v>0.2</v>
          </cell>
        </row>
        <row r="15">
          <cell r="B15">
            <v>24.366666666666671</v>
          </cell>
          <cell r="C15">
            <v>31.9</v>
          </cell>
          <cell r="D15">
            <v>20.9</v>
          </cell>
          <cell r="E15">
            <v>83</v>
          </cell>
          <cell r="F15">
            <v>97</v>
          </cell>
          <cell r="G15">
            <v>47</v>
          </cell>
          <cell r="H15">
            <v>15.840000000000002</v>
          </cell>
          <cell r="J15">
            <v>42.12</v>
          </cell>
          <cell r="K15">
            <v>18.2</v>
          </cell>
        </row>
        <row r="16">
          <cell r="B16">
            <v>24.40909090909091</v>
          </cell>
          <cell r="C16">
            <v>30.9</v>
          </cell>
          <cell r="D16">
            <v>21.7</v>
          </cell>
          <cell r="E16">
            <v>88.181818181818187</v>
          </cell>
          <cell r="F16">
            <v>98</v>
          </cell>
          <cell r="G16">
            <v>53</v>
          </cell>
          <cell r="H16">
            <v>14.04</v>
          </cell>
          <cell r="J16">
            <v>34.200000000000003</v>
          </cell>
          <cell r="K16">
            <v>21.400000000000002</v>
          </cell>
        </row>
        <row r="17">
          <cell r="B17">
            <v>25.704545454545453</v>
          </cell>
          <cell r="C17">
            <v>31.9</v>
          </cell>
          <cell r="D17">
            <v>22.1</v>
          </cell>
          <cell r="E17">
            <v>84.272727272727266</v>
          </cell>
          <cell r="F17">
            <v>98</v>
          </cell>
          <cell r="G17">
            <v>56</v>
          </cell>
          <cell r="H17">
            <v>9.7200000000000006</v>
          </cell>
          <cell r="J17">
            <v>22.32</v>
          </cell>
          <cell r="K17">
            <v>0.4</v>
          </cell>
        </row>
        <row r="18">
          <cell r="B18">
            <v>26.72</v>
          </cell>
          <cell r="C18">
            <v>32.799999999999997</v>
          </cell>
          <cell r="D18">
            <v>23.8</v>
          </cell>
          <cell r="E18">
            <v>81.55</v>
          </cell>
          <cell r="F18">
            <v>98</v>
          </cell>
          <cell r="G18">
            <v>51</v>
          </cell>
          <cell r="H18">
            <v>13.32</v>
          </cell>
          <cell r="J18">
            <v>28.44</v>
          </cell>
          <cell r="K18">
            <v>0</v>
          </cell>
        </row>
        <row r="19">
          <cell r="B19">
            <v>26.981818181818188</v>
          </cell>
          <cell r="C19">
            <v>33.9</v>
          </cell>
          <cell r="D19">
            <v>22.5</v>
          </cell>
          <cell r="E19">
            <v>77.36363636363636</v>
          </cell>
          <cell r="F19">
            <v>98</v>
          </cell>
          <cell r="G19">
            <v>43</v>
          </cell>
          <cell r="H19">
            <v>11.16</v>
          </cell>
          <cell r="J19">
            <v>24.48</v>
          </cell>
          <cell r="K19">
            <v>0</v>
          </cell>
        </row>
        <row r="20">
          <cell r="B20">
            <v>25.914285714285722</v>
          </cell>
          <cell r="C20">
            <v>30.7</v>
          </cell>
          <cell r="D20">
            <v>21.6</v>
          </cell>
          <cell r="E20">
            <v>86.238095238095241</v>
          </cell>
          <cell r="F20">
            <v>98</v>
          </cell>
          <cell r="G20">
            <v>63</v>
          </cell>
          <cell r="H20">
            <v>19.440000000000001</v>
          </cell>
          <cell r="J20">
            <v>52.56</v>
          </cell>
          <cell r="K20">
            <v>24</v>
          </cell>
        </row>
        <row r="21">
          <cell r="B21">
            <v>26.662500000000005</v>
          </cell>
          <cell r="C21">
            <v>34</v>
          </cell>
          <cell r="D21">
            <v>22.7</v>
          </cell>
          <cell r="E21">
            <v>83.333333333333329</v>
          </cell>
          <cell r="F21">
            <v>98</v>
          </cell>
          <cell r="G21">
            <v>46</v>
          </cell>
          <cell r="H21">
            <v>7.2</v>
          </cell>
          <cell r="J21">
            <v>34.56</v>
          </cell>
          <cell r="K21">
            <v>5</v>
          </cell>
        </row>
        <row r="22">
          <cell r="B22">
            <v>27.586363636363636</v>
          </cell>
          <cell r="C22">
            <v>34.700000000000003</v>
          </cell>
          <cell r="D22">
            <v>22.4</v>
          </cell>
          <cell r="E22">
            <v>72.409090909090907</v>
          </cell>
          <cell r="F22">
            <v>97</v>
          </cell>
          <cell r="G22">
            <v>45</v>
          </cell>
          <cell r="H22">
            <v>15.840000000000002</v>
          </cell>
          <cell r="J22">
            <v>38.159999999999997</v>
          </cell>
          <cell r="K22">
            <v>0</v>
          </cell>
        </row>
        <row r="23">
          <cell r="B23">
            <v>27.547619047619044</v>
          </cell>
          <cell r="C23">
            <v>35.1</v>
          </cell>
          <cell r="D23">
            <v>21.6</v>
          </cell>
          <cell r="E23">
            <v>72.571428571428569</v>
          </cell>
          <cell r="F23">
            <v>98</v>
          </cell>
          <cell r="G23">
            <v>41</v>
          </cell>
          <cell r="H23">
            <v>11.16</v>
          </cell>
          <cell r="J23">
            <v>27.36</v>
          </cell>
          <cell r="K23">
            <v>0</v>
          </cell>
        </row>
        <row r="24">
          <cell r="B24">
            <v>27.586956521739129</v>
          </cell>
          <cell r="C24">
            <v>36.200000000000003</v>
          </cell>
          <cell r="D24">
            <v>22.2</v>
          </cell>
          <cell r="E24">
            <v>73.695652173913047</v>
          </cell>
          <cell r="F24">
            <v>97</v>
          </cell>
          <cell r="G24">
            <v>38</v>
          </cell>
          <cell r="H24">
            <v>9.3600000000000012</v>
          </cell>
          <cell r="J24">
            <v>28.8</v>
          </cell>
          <cell r="K24">
            <v>3.4</v>
          </cell>
        </row>
        <row r="25">
          <cell r="B25">
            <v>28.371428571428574</v>
          </cell>
          <cell r="C25">
            <v>35.799999999999997</v>
          </cell>
          <cell r="D25">
            <v>22.8</v>
          </cell>
          <cell r="E25">
            <v>73</v>
          </cell>
          <cell r="F25">
            <v>98</v>
          </cell>
          <cell r="G25">
            <v>31</v>
          </cell>
          <cell r="H25">
            <v>7.9200000000000008</v>
          </cell>
          <cell r="J25">
            <v>21.96</v>
          </cell>
          <cell r="K25">
            <v>2.4000000000000004</v>
          </cell>
        </row>
        <row r="26">
          <cell r="B26">
            <v>27.70454545454546</v>
          </cell>
          <cell r="C26">
            <v>35.200000000000003</v>
          </cell>
          <cell r="D26">
            <v>22.7</v>
          </cell>
          <cell r="E26">
            <v>74.63636363636364</v>
          </cell>
          <cell r="F26">
            <v>98</v>
          </cell>
          <cell r="G26">
            <v>43</v>
          </cell>
          <cell r="H26">
            <v>7.2</v>
          </cell>
          <cell r="J26">
            <v>16.920000000000002</v>
          </cell>
          <cell r="K26">
            <v>0</v>
          </cell>
        </row>
        <row r="27">
          <cell r="B27">
            <v>27.574999999999999</v>
          </cell>
          <cell r="C27">
            <v>36</v>
          </cell>
          <cell r="D27">
            <v>22.9</v>
          </cell>
          <cell r="E27">
            <v>72.958333333333329</v>
          </cell>
          <cell r="F27">
            <v>96</v>
          </cell>
          <cell r="G27">
            <v>35</v>
          </cell>
          <cell r="H27">
            <v>14.76</v>
          </cell>
          <cell r="J27">
            <v>34.92</v>
          </cell>
          <cell r="K27">
            <v>0</v>
          </cell>
        </row>
        <row r="28">
          <cell r="B28">
            <v>26.485714285714284</v>
          </cell>
          <cell r="C28">
            <v>33.9</v>
          </cell>
          <cell r="D28">
            <v>21.9</v>
          </cell>
          <cell r="E28">
            <v>76.61904761904762</v>
          </cell>
          <cell r="F28">
            <v>97</v>
          </cell>
          <cell r="G28">
            <v>47</v>
          </cell>
          <cell r="H28">
            <v>10.08</v>
          </cell>
          <cell r="J28">
            <v>38.519999999999996</v>
          </cell>
          <cell r="K28">
            <v>0.4</v>
          </cell>
        </row>
        <row r="29">
          <cell r="B29">
            <v>25.31904761904762</v>
          </cell>
          <cell r="C29">
            <v>31.1</v>
          </cell>
          <cell r="D29">
            <v>22.1</v>
          </cell>
          <cell r="E29">
            <v>85.666666666666671</v>
          </cell>
          <cell r="F29">
            <v>97</v>
          </cell>
          <cell r="G29">
            <v>58</v>
          </cell>
          <cell r="H29">
            <v>11.16</v>
          </cell>
          <cell r="J29">
            <v>38.519999999999996</v>
          </cell>
          <cell r="K29">
            <v>12.4</v>
          </cell>
        </row>
        <row r="30">
          <cell r="B30">
            <v>25.491304347826084</v>
          </cell>
          <cell r="C30">
            <v>30.7</v>
          </cell>
          <cell r="D30">
            <v>23</v>
          </cell>
          <cell r="E30">
            <v>85.478260869565219</v>
          </cell>
          <cell r="F30">
            <v>98</v>
          </cell>
          <cell r="G30">
            <v>55</v>
          </cell>
          <cell r="H30">
            <v>7.5600000000000005</v>
          </cell>
          <cell r="J30">
            <v>32.76</v>
          </cell>
          <cell r="K30">
            <v>12</v>
          </cell>
        </row>
        <row r="31">
          <cell r="B31">
            <v>24.45</v>
          </cell>
          <cell r="C31">
            <v>29.7</v>
          </cell>
          <cell r="D31">
            <v>22.2</v>
          </cell>
          <cell r="E31">
            <v>89.954545454545453</v>
          </cell>
          <cell r="F31">
            <v>98</v>
          </cell>
          <cell r="G31">
            <v>62</v>
          </cell>
          <cell r="H31">
            <v>13.68</v>
          </cell>
          <cell r="J31">
            <v>30.6</v>
          </cell>
          <cell r="K31">
            <v>2.6</v>
          </cell>
        </row>
        <row r="32">
          <cell r="B32">
            <v>26.11904761904762</v>
          </cell>
          <cell r="C32">
            <v>33.5</v>
          </cell>
          <cell r="D32">
            <v>22.3</v>
          </cell>
          <cell r="E32">
            <v>81.857142857142861</v>
          </cell>
          <cell r="F32">
            <v>98</v>
          </cell>
          <cell r="G32">
            <v>47</v>
          </cell>
          <cell r="H32">
            <v>11.520000000000001</v>
          </cell>
          <cell r="J32">
            <v>25.56</v>
          </cell>
          <cell r="K32">
            <v>0.2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J32" t="str">
            <v>*</v>
          </cell>
          <cell r="K32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25.612499999999997</v>
          </cell>
          <cell r="C5">
            <v>32.5</v>
          </cell>
          <cell r="D5">
            <v>21.2</v>
          </cell>
          <cell r="E5">
            <v>83.041666666666671</v>
          </cell>
          <cell r="F5">
            <v>100</v>
          </cell>
          <cell r="G5">
            <v>46</v>
          </cell>
          <cell r="H5">
            <v>16.920000000000002</v>
          </cell>
          <cell r="J5">
            <v>57.6</v>
          </cell>
          <cell r="K5">
            <v>1.4</v>
          </cell>
        </row>
        <row r="6">
          <cell r="B6">
            <v>26.037499999999998</v>
          </cell>
          <cell r="C6">
            <v>34.299999999999997</v>
          </cell>
          <cell r="D6">
            <v>20.399999999999999</v>
          </cell>
          <cell r="E6">
            <v>77.75</v>
          </cell>
          <cell r="F6">
            <v>100</v>
          </cell>
          <cell r="G6">
            <v>35</v>
          </cell>
          <cell r="H6">
            <v>12.96</v>
          </cell>
          <cell r="J6">
            <v>23.400000000000002</v>
          </cell>
          <cell r="K6">
            <v>0.2</v>
          </cell>
        </row>
        <row r="7">
          <cell r="B7">
            <v>26.991666666666671</v>
          </cell>
          <cell r="C7">
            <v>34.9</v>
          </cell>
          <cell r="D7">
            <v>21.4</v>
          </cell>
          <cell r="E7">
            <v>75.416666666666671</v>
          </cell>
          <cell r="F7">
            <v>97</v>
          </cell>
          <cell r="G7">
            <v>42</v>
          </cell>
          <cell r="H7">
            <v>17.64</v>
          </cell>
          <cell r="J7">
            <v>32.76</v>
          </cell>
          <cell r="K7">
            <v>0</v>
          </cell>
        </row>
        <row r="8">
          <cell r="B8">
            <v>26.795833333333334</v>
          </cell>
          <cell r="C8">
            <v>34.299999999999997</v>
          </cell>
          <cell r="D8">
            <v>21.6</v>
          </cell>
          <cell r="E8">
            <v>78.125</v>
          </cell>
          <cell r="F8">
            <v>100</v>
          </cell>
          <cell r="G8">
            <v>43</v>
          </cell>
          <cell r="H8">
            <v>26.28</v>
          </cell>
          <cell r="J8">
            <v>41.76</v>
          </cell>
          <cell r="K8">
            <v>0</v>
          </cell>
        </row>
        <row r="9">
          <cell r="B9">
            <v>24.375</v>
          </cell>
          <cell r="C9">
            <v>31.3</v>
          </cell>
          <cell r="D9">
            <v>21.6</v>
          </cell>
          <cell r="E9">
            <v>92.208333333333329</v>
          </cell>
          <cell r="F9">
            <v>100</v>
          </cell>
          <cell r="G9">
            <v>63</v>
          </cell>
          <cell r="H9">
            <v>30.6</v>
          </cell>
          <cell r="J9">
            <v>50.04</v>
          </cell>
          <cell r="K9">
            <v>14.2</v>
          </cell>
        </row>
        <row r="10">
          <cell r="B10">
            <v>24.883333333333336</v>
          </cell>
          <cell r="C10">
            <v>28.9</v>
          </cell>
          <cell r="D10">
            <v>22.1</v>
          </cell>
          <cell r="E10">
            <v>92.416666666666671</v>
          </cell>
          <cell r="F10">
            <v>100</v>
          </cell>
          <cell r="G10">
            <v>64</v>
          </cell>
          <cell r="H10">
            <v>24.12</v>
          </cell>
          <cell r="J10">
            <v>43.56</v>
          </cell>
          <cell r="K10">
            <v>7</v>
          </cell>
        </row>
        <row r="11">
          <cell r="B11">
            <v>25.983333333333331</v>
          </cell>
          <cell r="C11">
            <v>31.3</v>
          </cell>
          <cell r="D11">
            <v>22.6</v>
          </cell>
          <cell r="E11">
            <v>82.666666666666671</v>
          </cell>
          <cell r="F11">
            <v>100</v>
          </cell>
          <cell r="G11">
            <v>46</v>
          </cell>
          <cell r="H11">
            <v>9.7200000000000006</v>
          </cell>
          <cell r="J11">
            <v>20.88</v>
          </cell>
          <cell r="K11">
            <v>0.2</v>
          </cell>
        </row>
        <row r="12">
          <cell r="B12">
            <v>26.762499999999999</v>
          </cell>
          <cell r="C12">
            <v>33.6</v>
          </cell>
          <cell r="D12">
            <v>22.1</v>
          </cell>
          <cell r="E12">
            <v>78.166666666666671</v>
          </cell>
          <cell r="F12">
            <v>100</v>
          </cell>
          <cell r="G12">
            <v>46</v>
          </cell>
          <cell r="H12">
            <v>13.68</v>
          </cell>
          <cell r="J12">
            <v>26.64</v>
          </cell>
          <cell r="K12">
            <v>0.2</v>
          </cell>
        </row>
        <row r="13">
          <cell r="B13">
            <v>27.654166666666669</v>
          </cell>
          <cell r="C13">
            <v>35.200000000000003</v>
          </cell>
          <cell r="D13">
            <v>22.3</v>
          </cell>
          <cell r="E13">
            <v>71.166666666666671</v>
          </cell>
          <cell r="F13">
            <v>96</v>
          </cell>
          <cell r="G13">
            <v>37</v>
          </cell>
          <cell r="H13">
            <v>18.36</v>
          </cell>
          <cell r="J13">
            <v>36.36</v>
          </cell>
          <cell r="K13">
            <v>0</v>
          </cell>
        </row>
        <row r="14">
          <cell r="B14">
            <v>28.524999999999995</v>
          </cell>
          <cell r="C14">
            <v>35.200000000000003</v>
          </cell>
          <cell r="D14">
            <v>21.7</v>
          </cell>
          <cell r="E14">
            <v>66.333333333333329</v>
          </cell>
          <cell r="F14">
            <v>99</v>
          </cell>
          <cell r="G14">
            <v>36</v>
          </cell>
          <cell r="H14">
            <v>20.88</v>
          </cell>
          <cell r="J14">
            <v>32.04</v>
          </cell>
          <cell r="K14">
            <v>0</v>
          </cell>
        </row>
        <row r="15">
          <cell r="B15">
            <v>27.699999999999992</v>
          </cell>
          <cell r="C15">
            <v>35</v>
          </cell>
          <cell r="D15">
            <v>20.7</v>
          </cell>
          <cell r="E15">
            <v>64.458333333333329</v>
          </cell>
          <cell r="F15">
            <v>95</v>
          </cell>
          <cell r="G15">
            <v>35</v>
          </cell>
          <cell r="H15">
            <v>22.68</v>
          </cell>
          <cell r="J15">
            <v>37.440000000000005</v>
          </cell>
          <cell r="K15">
            <v>0</v>
          </cell>
        </row>
        <row r="16">
          <cell r="B16">
            <v>26.683333333333334</v>
          </cell>
          <cell r="C16">
            <v>34</v>
          </cell>
          <cell r="D16">
            <v>21.2</v>
          </cell>
          <cell r="E16">
            <v>71.666666666666671</v>
          </cell>
          <cell r="F16">
            <v>96</v>
          </cell>
          <cell r="G16">
            <v>43</v>
          </cell>
          <cell r="H16">
            <v>24.48</v>
          </cell>
          <cell r="J16">
            <v>37.080000000000005</v>
          </cell>
          <cell r="K16">
            <v>0</v>
          </cell>
        </row>
        <row r="17">
          <cell r="B17">
            <v>25.775000000000002</v>
          </cell>
          <cell r="C17">
            <v>34.1</v>
          </cell>
          <cell r="D17">
            <v>23</v>
          </cell>
          <cell r="E17">
            <v>82.291666666666671</v>
          </cell>
          <cell r="F17">
            <v>100</v>
          </cell>
          <cell r="G17">
            <v>44</v>
          </cell>
          <cell r="H17">
            <v>15.840000000000002</v>
          </cell>
          <cell r="J17">
            <v>37.080000000000005</v>
          </cell>
          <cell r="K17">
            <v>1</v>
          </cell>
        </row>
        <row r="18">
          <cell r="B18">
            <v>24.954166666666666</v>
          </cell>
          <cell r="C18">
            <v>33.4</v>
          </cell>
          <cell r="D18">
            <v>21.3</v>
          </cell>
          <cell r="E18">
            <v>88.833333333333329</v>
          </cell>
          <cell r="F18">
            <v>100</v>
          </cell>
          <cell r="G18">
            <v>51</v>
          </cell>
          <cell r="H18">
            <v>18.720000000000002</v>
          </cell>
          <cell r="J18">
            <v>51.480000000000004</v>
          </cell>
          <cell r="K18">
            <v>20</v>
          </cell>
        </row>
        <row r="19">
          <cell r="B19">
            <v>26.812499999999996</v>
          </cell>
          <cell r="C19">
            <v>35.299999999999997</v>
          </cell>
          <cell r="D19">
            <v>22.4</v>
          </cell>
          <cell r="E19">
            <v>82.708333333333329</v>
          </cell>
          <cell r="F19">
            <v>100</v>
          </cell>
          <cell r="G19">
            <v>43</v>
          </cell>
          <cell r="H19">
            <v>17.64</v>
          </cell>
          <cell r="J19">
            <v>37.800000000000004</v>
          </cell>
          <cell r="K19">
            <v>1.2</v>
          </cell>
        </row>
        <row r="20">
          <cell r="B20">
            <v>28.124999999999996</v>
          </cell>
          <cell r="C20">
            <v>36.4</v>
          </cell>
          <cell r="D20">
            <v>23.6</v>
          </cell>
          <cell r="E20">
            <v>79.666666666666671</v>
          </cell>
          <cell r="F20">
            <v>100</v>
          </cell>
          <cell r="G20">
            <v>43</v>
          </cell>
          <cell r="H20">
            <v>26.64</v>
          </cell>
          <cell r="J20">
            <v>49.32</v>
          </cell>
          <cell r="K20">
            <v>1.2</v>
          </cell>
        </row>
        <row r="21">
          <cell r="B21">
            <v>28.387499999999999</v>
          </cell>
          <cell r="C21">
            <v>36.200000000000003</v>
          </cell>
          <cell r="D21">
            <v>22.7</v>
          </cell>
          <cell r="E21">
            <v>74.083333333333329</v>
          </cell>
          <cell r="F21">
            <v>100</v>
          </cell>
          <cell r="G21">
            <v>38</v>
          </cell>
          <cell r="H21">
            <v>18</v>
          </cell>
          <cell r="J21">
            <v>33.480000000000004</v>
          </cell>
          <cell r="K21">
            <v>0.2</v>
          </cell>
        </row>
        <row r="22">
          <cell r="B22">
            <v>25.229166666666661</v>
          </cell>
          <cell r="C22">
            <v>33.1</v>
          </cell>
          <cell r="D22">
            <v>20.5</v>
          </cell>
          <cell r="E22">
            <v>84.791666666666671</v>
          </cell>
          <cell r="F22">
            <v>100</v>
          </cell>
          <cell r="G22">
            <v>54</v>
          </cell>
          <cell r="H22">
            <v>20.16</v>
          </cell>
          <cell r="J22">
            <v>60.12</v>
          </cell>
          <cell r="K22">
            <v>14.6</v>
          </cell>
        </row>
        <row r="23">
          <cell r="B23">
            <v>25.304166666666671</v>
          </cell>
          <cell r="C23">
            <v>33.6</v>
          </cell>
          <cell r="D23">
            <v>21.8</v>
          </cell>
          <cell r="E23">
            <v>83.166666666666671</v>
          </cell>
          <cell r="F23">
            <v>100</v>
          </cell>
          <cell r="G23">
            <v>50</v>
          </cell>
          <cell r="H23">
            <v>14.76</v>
          </cell>
          <cell r="J23">
            <v>33.840000000000003</v>
          </cell>
          <cell r="K23">
            <v>0.2</v>
          </cell>
        </row>
        <row r="24">
          <cell r="B24">
            <v>26.391666666666666</v>
          </cell>
          <cell r="C24">
            <v>35.4</v>
          </cell>
          <cell r="D24">
            <v>21.4</v>
          </cell>
          <cell r="E24">
            <v>79.208333333333329</v>
          </cell>
          <cell r="F24">
            <v>100</v>
          </cell>
          <cell r="G24">
            <v>40</v>
          </cell>
          <cell r="H24">
            <v>22.32</v>
          </cell>
          <cell r="J24">
            <v>46.800000000000004</v>
          </cell>
          <cell r="K24">
            <v>18.799999999999997</v>
          </cell>
        </row>
        <row r="25">
          <cell r="B25">
            <v>26.737500000000008</v>
          </cell>
          <cell r="C25">
            <v>35.6</v>
          </cell>
          <cell r="D25">
            <v>21.4</v>
          </cell>
          <cell r="E25">
            <v>79.333333333333329</v>
          </cell>
          <cell r="F25">
            <v>100</v>
          </cell>
          <cell r="G25">
            <v>42</v>
          </cell>
          <cell r="H25">
            <v>19.8</v>
          </cell>
          <cell r="J25">
            <v>35.28</v>
          </cell>
          <cell r="K25">
            <v>2.8000000000000007</v>
          </cell>
        </row>
        <row r="26">
          <cell r="B26">
            <v>27.237500000000001</v>
          </cell>
          <cell r="C26">
            <v>32.799999999999997</v>
          </cell>
          <cell r="D26">
            <v>22.5</v>
          </cell>
          <cell r="E26">
            <v>76.625</v>
          </cell>
          <cell r="F26">
            <v>99</v>
          </cell>
          <cell r="G26">
            <v>52</v>
          </cell>
          <cell r="J26">
            <v>42.12</v>
          </cell>
          <cell r="K26">
            <v>0</v>
          </cell>
        </row>
        <row r="27">
          <cell r="B27">
            <v>29.024999999999995</v>
          </cell>
          <cell r="C27">
            <v>36.1</v>
          </cell>
          <cell r="D27">
            <v>23.3</v>
          </cell>
          <cell r="E27">
            <v>69.086956521739125</v>
          </cell>
          <cell r="F27">
            <v>96</v>
          </cell>
          <cell r="G27">
            <v>41</v>
          </cell>
          <cell r="H27">
            <v>18.36</v>
          </cell>
          <cell r="J27">
            <v>29.16</v>
          </cell>
          <cell r="K27">
            <v>0</v>
          </cell>
        </row>
        <row r="28">
          <cell r="B28">
            <v>26.391666666666669</v>
          </cell>
          <cell r="C28">
            <v>35.5</v>
          </cell>
          <cell r="D28">
            <v>22.5</v>
          </cell>
          <cell r="E28">
            <v>78.625</v>
          </cell>
          <cell r="F28">
            <v>98</v>
          </cell>
          <cell r="G28">
            <v>45</v>
          </cell>
          <cell r="H28">
            <v>18.720000000000002</v>
          </cell>
          <cell r="J28">
            <v>56.88</v>
          </cell>
          <cell r="K28">
            <v>3.4000000000000004</v>
          </cell>
        </row>
        <row r="29">
          <cell r="B29">
            <v>25.537499999999998</v>
          </cell>
          <cell r="C29">
            <v>33.799999999999997</v>
          </cell>
          <cell r="D29">
            <v>23.2</v>
          </cell>
          <cell r="E29">
            <v>85.041666666666671</v>
          </cell>
          <cell r="F29">
            <v>100</v>
          </cell>
          <cell r="G29">
            <v>49</v>
          </cell>
          <cell r="H29">
            <v>15.48</v>
          </cell>
          <cell r="J29">
            <v>33.119999999999997</v>
          </cell>
          <cell r="K29">
            <v>1.6</v>
          </cell>
        </row>
        <row r="30">
          <cell r="B30">
            <v>25.454166666666666</v>
          </cell>
          <cell r="C30">
            <v>31.9</v>
          </cell>
          <cell r="D30">
            <v>22.5</v>
          </cell>
          <cell r="E30">
            <v>85.791666666666671</v>
          </cell>
          <cell r="F30">
            <v>100</v>
          </cell>
          <cell r="G30">
            <v>50</v>
          </cell>
          <cell r="H30">
            <v>12.96</v>
          </cell>
          <cell r="J30">
            <v>40.680000000000007</v>
          </cell>
          <cell r="K30">
            <v>3.2</v>
          </cell>
        </row>
        <row r="31">
          <cell r="B31">
            <v>24.862500000000001</v>
          </cell>
          <cell r="C31">
            <v>32.700000000000003</v>
          </cell>
          <cell r="D31">
            <v>22.4</v>
          </cell>
          <cell r="E31">
            <v>89.625</v>
          </cell>
          <cell r="F31">
            <v>100</v>
          </cell>
          <cell r="G31">
            <v>54</v>
          </cell>
          <cell r="H31">
            <v>24.840000000000003</v>
          </cell>
          <cell r="J31">
            <v>42.84</v>
          </cell>
          <cell r="K31">
            <v>2</v>
          </cell>
        </row>
        <row r="32">
          <cell r="B32">
            <v>27.237499999999997</v>
          </cell>
          <cell r="C32">
            <v>36</v>
          </cell>
          <cell r="D32">
            <v>21.8</v>
          </cell>
          <cell r="E32">
            <v>76.458333333333329</v>
          </cell>
          <cell r="F32">
            <v>100</v>
          </cell>
          <cell r="G32">
            <v>39</v>
          </cell>
          <cell r="H32">
            <v>22.68</v>
          </cell>
          <cell r="J32">
            <v>42.84</v>
          </cell>
          <cell r="K32">
            <v>0.2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27.037499999999994</v>
          </cell>
          <cell r="C5">
            <v>35.200000000000003</v>
          </cell>
          <cell r="D5">
            <v>20.5</v>
          </cell>
          <cell r="E5">
            <v>68.583333333333329</v>
          </cell>
          <cell r="F5">
            <v>99</v>
          </cell>
          <cell r="G5">
            <v>30</v>
          </cell>
          <cell r="H5">
            <v>12.6</v>
          </cell>
          <cell r="J5">
            <v>27.36</v>
          </cell>
          <cell r="K5">
            <v>0</v>
          </cell>
        </row>
        <row r="6">
          <cell r="B6">
            <v>26.495833333333334</v>
          </cell>
          <cell r="C6">
            <v>35</v>
          </cell>
          <cell r="D6">
            <v>19.2</v>
          </cell>
          <cell r="E6">
            <v>64.208333333333329</v>
          </cell>
          <cell r="F6">
            <v>95</v>
          </cell>
          <cell r="G6">
            <v>26</v>
          </cell>
          <cell r="H6">
            <v>9.7200000000000006</v>
          </cell>
          <cell r="J6">
            <v>53.28</v>
          </cell>
          <cell r="K6">
            <v>0</v>
          </cell>
        </row>
        <row r="7">
          <cell r="B7">
            <v>27.141666666666662</v>
          </cell>
          <cell r="C7">
            <v>35.9</v>
          </cell>
          <cell r="D7">
            <v>20.7</v>
          </cell>
          <cell r="E7">
            <v>65.125</v>
          </cell>
          <cell r="F7">
            <v>93</v>
          </cell>
          <cell r="G7">
            <v>28</v>
          </cell>
          <cell r="H7">
            <v>13.32</v>
          </cell>
          <cell r="J7">
            <v>31.680000000000003</v>
          </cell>
          <cell r="K7">
            <v>0</v>
          </cell>
        </row>
        <row r="8">
          <cell r="B8">
            <v>25.420833333333334</v>
          </cell>
          <cell r="C8">
            <v>35.1</v>
          </cell>
          <cell r="D8">
            <v>21.2</v>
          </cell>
          <cell r="E8">
            <v>76.304347826086953</v>
          </cell>
          <cell r="F8">
            <v>100</v>
          </cell>
          <cell r="G8">
            <v>39</v>
          </cell>
          <cell r="H8">
            <v>10.44</v>
          </cell>
          <cell r="J8">
            <v>30.6</v>
          </cell>
          <cell r="K8">
            <v>0</v>
          </cell>
        </row>
        <row r="9">
          <cell r="B9">
            <v>24.925000000000008</v>
          </cell>
          <cell r="C9">
            <v>33.299999999999997</v>
          </cell>
          <cell r="D9">
            <v>21.6</v>
          </cell>
          <cell r="E9">
            <v>79.652173913043484</v>
          </cell>
          <cell r="F9">
            <v>100</v>
          </cell>
          <cell r="G9">
            <v>50</v>
          </cell>
          <cell r="H9">
            <v>17.28</v>
          </cell>
          <cell r="J9">
            <v>46.440000000000005</v>
          </cell>
          <cell r="K9">
            <v>2.2000000000000002</v>
          </cell>
        </row>
        <row r="10">
          <cell r="B10">
            <v>25.379166666666663</v>
          </cell>
          <cell r="C10">
            <v>32.1</v>
          </cell>
          <cell r="D10">
            <v>21.8</v>
          </cell>
          <cell r="E10">
            <v>77.421052631578945</v>
          </cell>
          <cell r="F10">
            <v>100</v>
          </cell>
          <cell r="G10">
            <v>52</v>
          </cell>
          <cell r="H10">
            <v>12.24</v>
          </cell>
          <cell r="J10">
            <v>31.319999999999997</v>
          </cell>
          <cell r="K10">
            <v>1</v>
          </cell>
        </row>
        <row r="11">
          <cell r="B11">
            <v>25.191666666666674</v>
          </cell>
          <cell r="C11">
            <v>33.4</v>
          </cell>
          <cell r="D11">
            <v>22.1</v>
          </cell>
          <cell r="E11">
            <v>77.125</v>
          </cell>
          <cell r="F11">
            <v>93</v>
          </cell>
          <cell r="G11">
            <v>37</v>
          </cell>
          <cell r="H11">
            <v>10.44</v>
          </cell>
          <cell r="J11">
            <v>30.96</v>
          </cell>
          <cell r="K11">
            <v>0.2</v>
          </cell>
        </row>
        <row r="12">
          <cell r="B12">
            <v>24.883333333333336</v>
          </cell>
          <cell r="C12">
            <v>34.4</v>
          </cell>
          <cell r="D12">
            <v>20.5</v>
          </cell>
          <cell r="E12">
            <v>74.352941176470594</v>
          </cell>
          <cell r="F12">
            <v>100</v>
          </cell>
          <cell r="G12">
            <v>33</v>
          </cell>
          <cell r="H12">
            <v>11.879999999999999</v>
          </cell>
          <cell r="J12">
            <v>28.8</v>
          </cell>
          <cell r="K12">
            <v>11.799999999999999</v>
          </cell>
        </row>
        <row r="13">
          <cell r="B13">
            <v>25.662500000000005</v>
          </cell>
          <cell r="C13">
            <v>35.200000000000003</v>
          </cell>
          <cell r="D13">
            <v>19.2</v>
          </cell>
          <cell r="E13">
            <v>62.666666666666664</v>
          </cell>
          <cell r="F13">
            <v>100</v>
          </cell>
          <cell r="G13">
            <v>31</v>
          </cell>
          <cell r="H13">
            <v>16.559999999999999</v>
          </cell>
          <cell r="J13">
            <v>31.319999999999997</v>
          </cell>
          <cell r="K13">
            <v>0.4</v>
          </cell>
        </row>
        <row r="14">
          <cell r="B14">
            <v>27.5625</v>
          </cell>
          <cell r="C14">
            <v>36.1</v>
          </cell>
          <cell r="D14">
            <v>20.100000000000001</v>
          </cell>
          <cell r="E14">
            <v>61.25</v>
          </cell>
          <cell r="F14">
            <v>93</v>
          </cell>
          <cell r="G14">
            <v>25</v>
          </cell>
          <cell r="H14">
            <v>19.079999999999998</v>
          </cell>
          <cell r="J14">
            <v>33.480000000000004</v>
          </cell>
          <cell r="K14">
            <v>0</v>
          </cell>
        </row>
        <row r="15">
          <cell r="B15">
            <v>27.5625</v>
          </cell>
          <cell r="C15">
            <v>35</v>
          </cell>
          <cell r="D15">
            <v>20.9</v>
          </cell>
          <cell r="E15">
            <v>56.875</v>
          </cell>
          <cell r="F15">
            <v>86</v>
          </cell>
          <cell r="G15">
            <v>26</v>
          </cell>
          <cell r="H15">
            <v>12.6</v>
          </cell>
          <cell r="J15">
            <v>37.800000000000004</v>
          </cell>
          <cell r="K15">
            <v>0</v>
          </cell>
        </row>
        <row r="16">
          <cell r="B16">
            <v>25.495833333333334</v>
          </cell>
          <cell r="C16">
            <v>33.700000000000003</v>
          </cell>
          <cell r="D16">
            <v>20.399999999999999</v>
          </cell>
          <cell r="E16">
            <v>68.75</v>
          </cell>
          <cell r="F16">
            <v>90</v>
          </cell>
          <cell r="G16">
            <v>39</v>
          </cell>
          <cell r="H16">
            <v>12.24</v>
          </cell>
          <cell r="J16">
            <v>34.92</v>
          </cell>
          <cell r="K16">
            <v>0</v>
          </cell>
        </row>
        <row r="17">
          <cell r="B17">
            <v>23.762500000000003</v>
          </cell>
          <cell r="C17">
            <v>33.9</v>
          </cell>
          <cell r="D17">
            <v>19.899999999999999</v>
          </cell>
          <cell r="E17">
            <v>84.333333333333329</v>
          </cell>
          <cell r="F17">
            <v>100</v>
          </cell>
          <cell r="G17">
            <v>41</v>
          </cell>
          <cell r="H17">
            <v>24.840000000000003</v>
          </cell>
          <cell r="J17">
            <v>62.28</v>
          </cell>
          <cell r="K17">
            <v>3.8000000000000003</v>
          </cell>
        </row>
        <row r="18">
          <cell r="B18">
            <v>25.083333333333332</v>
          </cell>
          <cell r="C18">
            <v>34.6</v>
          </cell>
          <cell r="D18">
            <v>20.2</v>
          </cell>
          <cell r="E18">
            <v>75.0625</v>
          </cell>
          <cell r="F18">
            <v>100</v>
          </cell>
          <cell r="G18">
            <v>40</v>
          </cell>
          <cell r="H18">
            <v>10.44</v>
          </cell>
          <cell r="J18">
            <v>24.12</v>
          </cell>
          <cell r="K18">
            <v>2.8000000000000003</v>
          </cell>
        </row>
        <row r="19">
          <cell r="B19">
            <v>26.191666666666663</v>
          </cell>
          <cell r="C19">
            <v>34.700000000000003</v>
          </cell>
          <cell r="D19">
            <v>21.6</v>
          </cell>
          <cell r="E19">
            <v>77.625</v>
          </cell>
          <cell r="F19">
            <v>92</v>
          </cell>
          <cell r="G19">
            <v>38</v>
          </cell>
          <cell r="H19">
            <v>8.2799999999999994</v>
          </cell>
          <cell r="J19">
            <v>32.4</v>
          </cell>
          <cell r="K19">
            <v>3.6</v>
          </cell>
        </row>
        <row r="20">
          <cell r="B20">
            <v>27.749999999999996</v>
          </cell>
          <cell r="C20">
            <v>37.5</v>
          </cell>
          <cell r="D20">
            <v>22.1</v>
          </cell>
          <cell r="E20">
            <v>70.541666666666671</v>
          </cell>
          <cell r="F20">
            <v>94</v>
          </cell>
          <cell r="G20">
            <v>29</v>
          </cell>
          <cell r="H20">
            <v>11.16</v>
          </cell>
          <cell r="J20">
            <v>37.440000000000005</v>
          </cell>
          <cell r="K20">
            <v>0</v>
          </cell>
        </row>
        <row r="21">
          <cell r="B21">
            <v>28.820833333333336</v>
          </cell>
          <cell r="C21">
            <v>36.299999999999997</v>
          </cell>
          <cell r="D21">
            <v>22.5</v>
          </cell>
          <cell r="E21">
            <v>59.958333333333336</v>
          </cell>
          <cell r="F21">
            <v>86</v>
          </cell>
          <cell r="G21">
            <v>28</v>
          </cell>
          <cell r="H21">
            <v>11.520000000000001</v>
          </cell>
          <cell r="J21">
            <v>33.119999999999997</v>
          </cell>
          <cell r="K21">
            <v>0</v>
          </cell>
        </row>
        <row r="22">
          <cell r="B22">
            <v>25.662500000000005</v>
          </cell>
          <cell r="C22">
            <v>32.200000000000003</v>
          </cell>
          <cell r="D22">
            <v>21.3</v>
          </cell>
          <cell r="E22">
            <v>75.291666666666671</v>
          </cell>
          <cell r="F22">
            <v>100</v>
          </cell>
          <cell r="G22">
            <v>50</v>
          </cell>
          <cell r="H22">
            <v>11.16</v>
          </cell>
          <cell r="J22">
            <v>27.720000000000002</v>
          </cell>
          <cell r="K22">
            <v>3.2</v>
          </cell>
        </row>
        <row r="23">
          <cell r="B23">
            <v>25.225000000000005</v>
          </cell>
          <cell r="C23">
            <v>31.7</v>
          </cell>
          <cell r="D23">
            <v>21.7</v>
          </cell>
          <cell r="E23">
            <v>79.833333333333329</v>
          </cell>
          <cell r="F23">
            <v>100</v>
          </cell>
          <cell r="G23">
            <v>42</v>
          </cell>
          <cell r="H23">
            <v>7.5600000000000005</v>
          </cell>
          <cell r="J23">
            <v>26.64</v>
          </cell>
          <cell r="K23">
            <v>0</v>
          </cell>
        </row>
        <row r="24">
          <cell r="B24">
            <v>24.879166666666663</v>
          </cell>
          <cell r="C24">
            <v>35.1</v>
          </cell>
          <cell r="D24">
            <v>21</v>
          </cell>
          <cell r="E24">
            <v>78</v>
          </cell>
          <cell r="F24">
            <v>96</v>
          </cell>
          <cell r="G24">
            <v>37</v>
          </cell>
          <cell r="H24">
            <v>15.48</v>
          </cell>
          <cell r="J24">
            <v>51.480000000000004</v>
          </cell>
          <cell r="K24">
            <v>26</v>
          </cell>
        </row>
        <row r="25">
          <cell r="B25">
            <v>24.350000000000005</v>
          </cell>
          <cell r="C25">
            <v>33.700000000000003</v>
          </cell>
          <cell r="D25">
            <v>19.7</v>
          </cell>
          <cell r="E25">
            <v>74.352941176470594</v>
          </cell>
          <cell r="F25">
            <v>100</v>
          </cell>
          <cell r="G25">
            <v>41</v>
          </cell>
          <cell r="H25">
            <v>12.6</v>
          </cell>
          <cell r="J25">
            <v>28.44</v>
          </cell>
          <cell r="K25">
            <v>2.6000000000000005</v>
          </cell>
        </row>
        <row r="26">
          <cell r="B26">
            <v>26.812500000000004</v>
          </cell>
          <cell r="C26">
            <v>34.200000000000003</v>
          </cell>
          <cell r="D26">
            <v>22.3</v>
          </cell>
          <cell r="E26">
            <v>72.25</v>
          </cell>
          <cell r="F26">
            <v>92</v>
          </cell>
          <cell r="G26">
            <v>34</v>
          </cell>
          <cell r="H26">
            <v>10.08</v>
          </cell>
          <cell r="J26">
            <v>25.56</v>
          </cell>
          <cell r="K26">
            <v>0</v>
          </cell>
        </row>
        <row r="27">
          <cell r="B27">
            <v>26.779166666666665</v>
          </cell>
          <cell r="C27">
            <v>35.299999999999997</v>
          </cell>
          <cell r="D27">
            <v>20.7</v>
          </cell>
          <cell r="E27">
            <v>72.583333333333329</v>
          </cell>
          <cell r="F27">
            <v>95</v>
          </cell>
          <cell r="G27">
            <v>36</v>
          </cell>
          <cell r="H27">
            <v>14.04</v>
          </cell>
          <cell r="J27">
            <v>29.52</v>
          </cell>
          <cell r="K27">
            <v>18</v>
          </cell>
        </row>
        <row r="28">
          <cell r="B28">
            <v>25.520833333333332</v>
          </cell>
          <cell r="C28">
            <v>34.1</v>
          </cell>
          <cell r="D28">
            <v>21.2</v>
          </cell>
          <cell r="E28">
            <v>70.4375</v>
          </cell>
          <cell r="F28">
            <v>100</v>
          </cell>
          <cell r="G28">
            <v>38</v>
          </cell>
          <cell r="H28">
            <v>18.720000000000002</v>
          </cell>
          <cell r="J28">
            <v>52.56</v>
          </cell>
          <cell r="K28">
            <v>7.8</v>
          </cell>
        </row>
        <row r="29">
          <cell r="B29">
            <v>25.395833333333332</v>
          </cell>
          <cell r="C29">
            <v>32.9</v>
          </cell>
          <cell r="D29">
            <v>21.7</v>
          </cell>
          <cell r="E29">
            <v>78.904761904761898</v>
          </cell>
          <cell r="F29">
            <v>100</v>
          </cell>
          <cell r="G29">
            <v>46</v>
          </cell>
          <cell r="H29">
            <v>15.840000000000002</v>
          </cell>
          <cell r="J29">
            <v>34.56</v>
          </cell>
          <cell r="K29">
            <v>0.8</v>
          </cell>
        </row>
        <row r="30">
          <cell r="B30">
            <v>24.804166666666664</v>
          </cell>
          <cell r="C30">
            <v>32.700000000000003</v>
          </cell>
          <cell r="D30">
            <v>22</v>
          </cell>
          <cell r="E30">
            <v>79.869565217391298</v>
          </cell>
          <cell r="F30">
            <v>100</v>
          </cell>
          <cell r="G30">
            <v>48</v>
          </cell>
          <cell r="H30">
            <v>14.4</v>
          </cell>
          <cell r="J30">
            <v>30.96</v>
          </cell>
          <cell r="K30">
            <v>0</v>
          </cell>
        </row>
        <row r="31">
          <cell r="B31">
            <v>25.95</v>
          </cell>
          <cell r="C31">
            <v>32.9</v>
          </cell>
          <cell r="D31">
            <v>22.1</v>
          </cell>
          <cell r="E31">
            <v>73.904761904761898</v>
          </cell>
          <cell r="F31">
            <v>100</v>
          </cell>
          <cell r="G31">
            <v>40</v>
          </cell>
          <cell r="H31">
            <v>24.840000000000003</v>
          </cell>
          <cell r="J31">
            <v>38.159999999999997</v>
          </cell>
          <cell r="K31">
            <v>0</v>
          </cell>
        </row>
        <row r="32">
          <cell r="B32">
            <v>26.216666666666669</v>
          </cell>
          <cell r="C32">
            <v>34.700000000000003</v>
          </cell>
          <cell r="D32">
            <v>20.9</v>
          </cell>
          <cell r="E32">
            <v>73.666666666666671</v>
          </cell>
          <cell r="F32">
            <v>98</v>
          </cell>
          <cell r="G32">
            <v>38</v>
          </cell>
          <cell r="H32">
            <v>14.4</v>
          </cell>
          <cell r="J32">
            <v>29.16</v>
          </cell>
          <cell r="K3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27.083333333333332</v>
          </cell>
          <cell r="C5">
            <v>34.700000000000003</v>
          </cell>
          <cell r="D5">
            <v>20.9</v>
          </cell>
          <cell r="E5">
            <v>67.375</v>
          </cell>
          <cell r="F5">
            <v>94</v>
          </cell>
          <cell r="G5">
            <v>35</v>
          </cell>
          <cell r="H5">
            <v>20.52</v>
          </cell>
          <cell r="K5">
            <v>0.2</v>
          </cell>
        </row>
        <row r="6">
          <cell r="B6">
            <v>27.674999999999997</v>
          </cell>
          <cell r="C6">
            <v>36</v>
          </cell>
          <cell r="D6">
            <v>21.4</v>
          </cell>
          <cell r="E6">
            <v>65.333333333333329</v>
          </cell>
          <cell r="F6">
            <v>91</v>
          </cell>
          <cell r="G6">
            <v>35</v>
          </cell>
          <cell r="H6">
            <v>21.6</v>
          </cell>
          <cell r="K6">
            <v>0</v>
          </cell>
        </row>
        <row r="7">
          <cell r="B7">
            <v>28.783333333333335</v>
          </cell>
          <cell r="C7">
            <v>37</v>
          </cell>
          <cell r="D7">
            <v>22.1</v>
          </cell>
          <cell r="E7">
            <v>61.666666666666664</v>
          </cell>
          <cell r="F7">
            <v>91</v>
          </cell>
          <cell r="G7">
            <v>33</v>
          </cell>
          <cell r="H7">
            <v>17.28</v>
          </cell>
          <cell r="K7">
            <v>0</v>
          </cell>
        </row>
        <row r="8">
          <cell r="B8">
            <v>27.783333333333335</v>
          </cell>
          <cell r="C8">
            <v>36.299999999999997</v>
          </cell>
          <cell r="D8">
            <v>22.3</v>
          </cell>
          <cell r="E8">
            <v>68.291666666666671</v>
          </cell>
          <cell r="F8">
            <v>93</v>
          </cell>
          <cell r="G8">
            <v>39</v>
          </cell>
          <cell r="H8">
            <v>24.12</v>
          </cell>
          <cell r="K8">
            <v>0</v>
          </cell>
        </row>
        <row r="9">
          <cell r="B9">
            <v>26.241666666666674</v>
          </cell>
          <cell r="C9">
            <v>34.1</v>
          </cell>
          <cell r="D9">
            <v>22.1</v>
          </cell>
          <cell r="E9">
            <v>79.333333333333329</v>
          </cell>
          <cell r="F9">
            <v>95</v>
          </cell>
          <cell r="G9">
            <v>50</v>
          </cell>
          <cell r="H9">
            <v>29.16</v>
          </cell>
          <cell r="K9">
            <v>7.0000000000000009</v>
          </cell>
        </row>
        <row r="10">
          <cell r="B10">
            <v>26.479166666666668</v>
          </cell>
          <cell r="C10">
            <v>32.9</v>
          </cell>
          <cell r="D10">
            <v>23.5</v>
          </cell>
          <cell r="E10">
            <v>79.083333333333329</v>
          </cell>
          <cell r="F10">
            <v>95</v>
          </cell>
          <cell r="G10">
            <v>51</v>
          </cell>
          <cell r="H10">
            <v>26.64</v>
          </cell>
          <cell r="K10">
            <v>0.4</v>
          </cell>
        </row>
        <row r="11">
          <cell r="B11">
            <v>24.441666666666666</v>
          </cell>
          <cell r="C11">
            <v>32</v>
          </cell>
          <cell r="D11">
            <v>21.6</v>
          </cell>
          <cell r="E11">
            <v>84.875</v>
          </cell>
          <cell r="F11">
            <v>95</v>
          </cell>
          <cell r="G11">
            <v>53</v>
          </cell>
          <cell r="H11">
            <v>27.720000000000002</v>
          </cell>
          <cell r="K11">
            <v>4.8</v>
          </cell>
        </row>
        <row r="12">
          <cell r="B12">
            <v>25.163636363636364</v>
          </cell>
          <cell r="C12">
            <v>35.4</v>
          </cell>
          <cell r="D12">
            <v>22.5</v>
          </cell>
          <cell r="E12">
            <v>85.545454545454547</v>
          </cell>
          <cell r="F12">
            <v>96</v>
          </cell>
          <cell r="G12">
            <v>42</v>
          </cell>
          <cell r="H12">
            <v>21.96</v>
          </cell>
          <cell r="K12">
            <v>2.4000000000000004</v>
          </cell>
        </row>
        <row r="13">
          <cell r="B13">
            <v>27.312500000000004</v>
          </cell>
          <cell r="C13">
            <v>35.9</v>
          </cell>
          <cell r="D13">
            <v>21.1</v>
          </cell>
          <cell r="E13">
            <v>73.708333333333329</v>
          </cell>
          <cell r="F13">
            <v>97</v>
          </cell>
          <cell r="G13">
            <v>37</v>
          </cell>
          <cell r="H13">
            <v>21.96</v>
          </cell>
          <cell r="K13">
            <v>0</v>
          </cell>
        </row>
        <row r="14">
          <cell r="B14">
            <v>28.845833333333331</v>
          </cell>
          <cell r="C14">
            <v>37.6</v>
          </cell>
          <cell r="D14">
            <v>21.1</v>
          </cell>
          <cell r="E14">
            <v>63.458333333333336</v>
          </cell>
          <cell r="F14">
            <v>96</v>
          </cell>
          <cell r="G14">
            <v>32</v>
          </cell>
          <cell r="H14">
            <v>18.36</v>
          </cell>
          <cell r="K14">
            <v>0</v>
          </cell>
        </row>
        <row r="15">
          <cell r="B15">
            <v>29.875000000000011</v>
          </cell>
          <cell r="C15">
            <v>37.299999999999997</v>
          </cell>
          <cell r="D15">
            <v>23.2</v>
          </cell>
          <cell r="E15">
            <v>54.833333333333336</v>
          </cell>
          <cell r="F15">
            <v>81</v>
          </cell>
          <cell r="G15">
            <v>30</v>
          </cell>
          <cell r="H15">
            <v>23.040000000000003</v>
          </cell>
          <cell r="K15">
            <v>0</v>
          </cell>
        </row>
        <row r="16">
          <cell r="B16">
            <v>26.320833333333336</v>
          </cell>
          <cell r="C16">
            <v>32.6</v>
          </cell>
          <cell r="D16">
            <v>22</v>
          </cell>
          <cell r="E16">
            <v>71.416666666666671</v>
          </cell>
          <cell r="F16">
            <v>90</v>
          </cell>
          <cell r="G16">
            <v>49</v>
          </cell>
          <cell r="H16">
            <v>21.6</v>
          </cell>
          <cell r="K16">
            <v>5.8</v>
          </cell>
        </row>
        <row r="17">
          <cell r="B17">
            <v>25.845833333333331</v>
          </cell>
          <cell r="C17">
            <v>33.4</v>
          </cell>
          <cell r="D17">
            <v>21.6</v>
          </cell>
          <cell r="E17">
            <v>79</v>
          </cell>
          <cell r="F17">
            <v>96</v>
          </cell>
          <cell r="G17">
            <v>49</v>
          </cell>
          <cell r="H17">
            <v>23.040000000000003</v>
          </cell>
          <cell r="K17">
            <v>0</v>
          </cell>
        </row>
        <row r="18">
          <cell r="B18">
            <v>27.062499999999996</v>
          </cell>
          <cell r="C18">
            <v>36.799999999999997</v>
          </cell>
          <cell r="D18">
            <v>21.6</v>
          </cell>
          <cell r="E18">
            <v>74.791666666666671</v>
          </cell>
          <cell r="F18">
            <v>96</v>
          </cell>
          <cell r="G18">
            <v>35</v>
          </cell>
          <cell r="H18">
            <v>18.36</v>
          </cell>
          <cell r="K18">
            <v>0</v>
          </cell>
        </row>
        <row r="19">
          <cell r="B19">
            <v>29.120833333333334</v>
          </cell>
          <cell r="C19">
            <v>37.299999999999997</v>
          </cell>
          <cell r="D19">
            <v>23.8</v>
          </cell>
          <cell r="E19">
            <v>68.708333333333329</v>
          </cell>
          <cell r="F19">
            <v>93</v>
          </cell>
          <cell r="G19">
            <v>36</v>
          </cell>
          <cell r="H19">
            <v>15.840000000000002</v>
          </cell>
          <cell r="K19">
            <v>0</v>
          </cell>
        </row>
        <row r="20">
          <cell r="B20">
            <v>30.045833333333331</v>
          </cell>
          <cell r="C20">
            <v>39</v>
          </cell>
          <cell r="D20">
            <v>24</v>
          </cell>
          <cell r="E20">
            <v>67.75</v>
          </cell>
          <cell r="F20">
            <v>93</v>
          </cell>
          <cell r="G20">
            <v>34</v>
          </cell>
          <cell r="H20">
            <v>19.079999999999998</v>
          </cell>
          <cell r="K20">
            <v>5.6</v>
          </cell>
        </row>
        <row r="21">
          <cell r="B21">
            <v>30.258333333333336</v>
          </cell>
          <cell r="C21">
            <v>37.5</v>
          </cell>
          <cell r="D21">
            <v>24.1</v>
          </cell>
          <cell r="E21">
            <v>62.541666666666664</v>
          </cell>
          <cell r="F21">
            <v>92</v>
          </cell>
          <cell r="G21">
            <v>36</v>
          </cell>
          <cell r="H21">
            <v>27</v>
          </cell>
          <cell r="K21">
            <v>0</v>
          </cell>
        </row>
        <row r="22">
          <cell r="B22">
            <v>26.787499999999994</v>
          </cell>
          <cell r="C22">
            <v>32.6</v>
          </cell>
          <cell r="D22">
            <v>22.4</v>
          </cell>
          <cell r="E22">
            <v>74.708333333333329</v>
          </cell>
          <cell r="F22">
            <v>96</v>
          </cell>
          <cell r="G22">
            <v>47</v>
          </cell>
          <cell r="H22">
            <v>25.92</v>
          </cell>
          <cell r="K22">
            <v>0</v>
          </cell>
        </row>
        <row r="23">
          <cell r="B23">
            <v>24.487500000000001</v>
          </cell>
          <cell r="C23">
            <v>31.2</v>
          </cell>
          <cell r="D23">
            <v>21.7</v>
          </cell>
          <cell r="E23">
            <v>84.625</v>
          </cell>
          <cell r="F23">
            <v>95</v>
          </cell>
          <cell r="G23">
            <v>57</v>
          </cell>
          <cell r="H23">
            <v>16.920000000000002</v>
          </cell>
          <cell r="K23">
            <v>1.2</v>
          </cell>
        </row>
        <row r="24">
          <cell r="B24">
            <v>26.754166666666666</v>
          </cell>
          <cell r="C24">
            <v>35.4</v>
          </cell>
          <cell r="D24">
            <v>21.4</v>
          </cell>
          <cell r="E24">
            <v>75.333333333333329</v>
          </cell>
          <cell r="F24">
            <v>97</v>
          </cell>
          <cell r="G24">
            <v>42</v>
          </cell>
          <cell r="H24">
            <v>28.08</v>
          </cell>
          <cell r="K24">
            <v>0.2</v>
          </cell>
        </row>
        <row r="25">
          <cell r="B25">
            <v>26.900000000000002</v>
          </cell>
          <cell r="C25">
            <v>35.799999999999997</v>
          </cell>
          <cell r="D25">
            <v>21.2</v>
          </cell>
          <cell r="E25">
            <v>71.958333333333329</v>
          </cell>
          <cell r="F25">
            <v>95</v>
          </cell>
          <cell r="G25">
            <v>39</v>
          </cell>
          <cell r="H25">
            <v>17.28</v>
          </cell>
          <cell r="K25">
            <v>1.5999999999999999</v>
          </cell>
        </row>
        <row r="26">
          <cell r="B26">
            <v>28.1875</v>
          </cell>
          <cell r="C26">
            <v>36.799999999999997</v>
          </cell>
          <cell r="D26">
            <v>21.8</v>
          </cell>
          <cell r="E26">
            <v>68.625</v>
          </cell>
          <cell r="F26">
            <v>95</v>
          </cell>
          <cell r="G26">
            <v>39</v>
          </cell>
          <cell r="H26">
            <v>30.6</v>
          </cell>
          <cell r="K26">
            <v>0</v>
          </cell>
        </row>
        <row r="27">
          <cell r="B27">
            <v>28.079166666666669</v>
          </cell>
          <cell r="C27">
            <v>36.799999999999997</v>
          </cell>
          <cell r="D27">
            <v>22.1</v>
          </cell>
          <cell r="E27">
            <v>68.458333333333329</v>
          </cell>
          <cell r="F27">
            <v>91</v>
          </cell>
          <cell r="G27">
            <v>38</v>
          </cell>
          <cell r="H27">
            <v>24.840000000000003</v>
          </cell>
          <cell r="K27">
            <v>0</v>
          </cell>
        </row>
        <row r="28">
          <cell r="B28">
            <v>27.578260869565209</v>
          </cell>
          <cell r="C28">
            <v>36.6</v>
          </cell>
          <cell r="D28">
            <v>21.9</v>
          </cell>
          <cell r="E28">
            <v>71.086956521739125</v>
          </cell>
          <cell r="F28">
            <v>95</v>
          </cell>
          <cell r="G28">
            <v>36</v>
          </cell>
          <cell r="H28">
            <v>28.08</v>
          </cell>
          <cell r="K28">
            <v>0.2</v>
          </cell>
        </row>
        <row r="29">
          <cell r="B29">
            <v>28.091666666666669</v>
          </cell>
          <cell r="C29">
            <v>36.1</v>
          </cell>
          <cell r="D29">
            <v>22.5</v>
          </cell>
          <cell r="E29">
            <v>66.625</v>
          </cell>
          <cell r="F29">
            <v>89</v>
          </cell>
          <cell r="G29">
            <v>40</v>
          </cell>
          <cell r="H29">
            <v>24.840000000000003</v>
          </cell>
          <cell r="K29">
            <v>0</v>
          </cell>
        </row>
        <row r="30">
          <cell r="B30">
            <v>26.604166666666671</v>
          </cell>
          <cell r="C30">
            <v>33.9</v>
          </cell>
          <cell r="D30">
            <v>23.1</v>
          </cell>
          <cell r="E30">
            <v>73.333333333333329</v>
          </cell>
          <cell r="F30">
            <v>93</v>
          </cell>
          <cell r="G30">
            <v>45</v>
          </cell>
          <cell r="H30">
            <v>22.68</v>
          </cell>
          <cell r="K30">
            <v>0.4</v>
          </cell>
        </row>
        <row r="31">
          <cell r="B31">
            <v>27.408333333333335</v>
          </cell>
          <cell r="C31">
            <v>35.5</v>
          </cell>
          <cell r="D31">
            <v>21.8</v>
          </cell>
          <cell r="E31">
            <v>68.875</v>
          </cell>
          <cell r="F31">
            <v>92</v>
          </cell>
          <cell r="G31">
            <v>43</v>
          </cell>
          <cell r="H31">
            <v>30.96</v>
          </cell>
          <cell r="K31">
            <v>0</v>
          </cell>
        </row>
        <row r="32">
          <cell r="B32">
            <v>28.600000000000005</v>
          </cell>
          <cell r="C32">
            <v>37.200000000000003</v>
          </cell>
          <cell r="D32">
            <v>21.9</v>
          </cell>
          <cell r="E32">
            <v>64.166666666666671</v>
          </cell>
          <cell r="F32">
            <v>91</v>
          </cell>
          <cell r="G32">
            <v>29</v>
          </cell>
          <cell r="H32">
            <v>21.240000000000002</v>
          </cell>
          <cell r="K3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25.204166666666669</v>
          </cell>
          <cell r="C5">
            <v>32.799999999999997</v>
          </cell>
          <cell r="D5">
            <v>20.3</v>
          </cell>
          <cell r="E5">
            <v>83.041666666666671</v>
          </cell>
          <cell r="F5">
            <v>100</v>
          </cell>
          <cell r="G5">
            <v>38</v>
          </cell>
          <cell r="H5">
            <v>11.879999999999999</v>
          </cell>
          <cell r="J5">
            <v>51.84</v>
          </cell>
          <cell r="K5">
            <v>9.1999999999999993</v>
          </cell>
        </row>
        <row r="6">
          <cell r="B6">
            <v>26.412499999999998</v>
          </cell>
          <cell r="C6">
            <v>34.4</v>
          </cell>
          <cell r="D6">
            <v>20.8</v>
          </cell>
          <cell r="E6">
            <v>77.958333333333329</v>
          </cell>
          <cell r="F6">
            <v>100</v>
          </cell>
          <cell r="G6">
            <v>39</v>
          </cell>
          <cell r="H6">
            <v>14.04</v>
          </cell>
          <cell r="J6">
            <v>34.200000000000003</v>
          </cell>
          <cell r="K6">
            <v>0</v>
          </cell>
        </row>
        <row r="7">
          <cell r="B7">
            <v>26.970833333333331</v>
          </cell>
          <cell r="C7">
            <v>33.700000000000003</v>
          </cell>
          <cell r="D7">
            <v>22.3</v>
          </cell>
          <cell r="E7">
            <v>77.625</v>
          </cell>
          <cell r="F7">
            <v>100</v>
          </cell>
          <cell r="G7">
            <v>44</v>
          </cell>
          <cell r="H7">
            <v>8.2799999999999994</v>
          </cell>
          <cell r="J7">
            <v>21.96</v>
          </cell>
          <cell r="K7">
            <v>3.6</v>
          </cell>
        </row>
        <row r="8">
          <cell r="B8">
            <v>26.516666666666666</v>
          </cell>
          <cell r="C8">
            <v>34</v>
          </cell>
          <cell r="D8">
            <v>21.8</v>
          </cell>
          <cell r="E8">
            <v>81.291666666666671</v>
          </cell>
          <cell r="F8">
            <v>100</v>
          </cell>
          <cell r="G8">
            <v>48</v>
          </cell>
          <cell r="H8">
            <v>16.559999999999999</v>
          </cell>
          <cell r="J8">
            <v>42.480000000000004</v>
          </cell>
          <cell r="K8">
            <v>18.399999999999999</v>
          </cell>
        </row>
        <row r="9">
          <cell r="B9">
            <v>25.974999999999998</v>
          </cell>
          <cell r="C9">
            <v>33</v>
          </cell>
          <cell r="D9">
            <v>22.1</v>
          </cell>
          <cell r="E9">
            <v>84.583333333333329</v>
          </cell>
          <cell r="F9">
            <v>100</v>
          </cell>
          <cell r="G9">
            <v>54</v>
          </cell>
          <cell r="H9">
            <v>25.92</v>
          </cell>
          <cell r="J9">
            <v>45</v>
          </cell>
          <cell r="K9">
            <v>0</v>
          </cell>
        </row>
        <row r="10">
          <cell r="B10">
            <v>26.095833333333335</v>
          </cell>
          <cell r="C10">
            <v>32.4</v>
          </cell>
          <cell r="D10">
            <v>23.8</v>
          </cell>
          <cell r="E10">
            <v>86.166666666666671</v>
          </cell>
          <cell r="F10">
            <v>100</v>
          </cell>
          <cell r="G10">
            <v>53</v>
          </cell>
          <cell r="H10">
            <v>15.120000000000001</v>
          </cell>
          <cell r="J10">
            <v>29.52</v>
          </cell>
          <cell r="K10">
            <v>0.2</v>
          </cell>
        </row>
        <row r="11">
          <cell r="B11">
            <v>26.208333333333339</v>
          </cell>
          <cell r="C11">
            <v>32.299999999999997</v>
          </cell>
          <cell r="D11">
            <v>23.6</v>
          </cell>
          <cell r="E11">
            <v>79.666666666666671</v>
          </cell>
          <cell r="F11">
            <v>100</v>
          </cell>
          <cell r="G11">
            <v>45</v>
          </cell>
          <cell r="H11">
            <v>17.28</v>
          </cell>
          <cell r="J11">
            <v>42.84</v>
          </cell>
          <cell r="K11">
            <v>0</v>
          </cell>
        </row>
        <row r="12">
          <cell r="B12">
            <v>27.233333333333331</v>
          </cell>
          <cell r="C12">
            <v>35</v>
          </cell>
          <cell r="D12">
            <v>23.3</v>
          </cell>
          <cell r="E12">
            <v>74.916666666666671</v>
          </cell>
          <cell r="F12">
            <v>100</v>
          </cell>
          <cell r="G12">
            <v>40</v>
          </cell>
          <cell r="H12">
            <v>15.840000000000002</v>
          </cell>
          <cell r="J12">
            <v>29.52</v>
          </cell>
          <cell r="K12">
            <v>0</v>
          </cell>
        </row>
        <row r="13">
          <cell r="B13">
            <v>28.570833333333336</v>
          </cell>
          <cell r="C13">
            <v>36.1</v>
          </cell>
          <cell r="D13">
            <v>22.1</v>
          </cell>
          <cell r="E13">
            <v>65.791666666666671</v>
          </cell>
          <cell r="F13">
            <v>100</v>
          </cell>
          <cell r="G13">
            <v>32</v>
          </cell>
          <cell r="H13">
            <v>14.04</v>
          </cell>
          <cell r="J13">
            <v>35.64</v>
          </cell>
          <cell r="K13">
            <v>0</v>
          </cell>
        </row>
        <row r="14">
          <cell r="B14">
            <v>29.641666666666666</v>
          </cell>
          <cell r="C14">
            <v>36</v>
          </cell>
          <cell r="D14">
            <v>22.6</v>
          </cell>
          <cell r="E14">
            <v>57.375</v>
          </cell>
          <cell r="F14">
            <v>98</v>
          </cell>
          <cell r="G14">
            <v>31</v>
          </cell>
          <cell r="H14">
            <v>12.24</v>
          </cell>
          <cell r="J14">
            <v>31.680000000000003</v>
          </cell>
          <cell r="K14">
            <v>0</v>
          </cell>
        </row>
        <row r="15">
          <cell r="B15">
            <v>28.650000000000002</v>
          </cell>
          <cell r="C15">
            <v>35.5</v>
          </cell>
          <cell r="D15">
            <v>22.1</v>
          </cell>
          <cell r="E15">
            <v>57.666666666666664</v>
          </cell>
          <cell r="F15">
            <v>88</v>
          </cell>
          <cell r="G15">
            <v>31</v>
          </cell>
          <cell r="H15">
            <v>14.76</v>
          </cell>
          <cell r="J15">
            <v>31.319999999999997</v>
          </cell>
          <cell r="K15">
            <v>0</v>
          </cell>
        </row>
        <row r="16">
          <cell r="B16">
            <v>27.600000000000012</v>
          </cell>
          <cell r="C16">
            <v>35.1</v>
          </cell>
          <cell r="D16">
            <v>22.1</v>
          </cell>
          <cell r="E16">
            <v>68.333333333333329</v>
          </cell>
          <cell r="F16">
            <v>100</v>
          </cell>
          <cell r="G16">
            <v>37</v>
          </cell>
          <cell r="H16">
            <v>18.720000000000002</v>
          </cell>
          <cell r="J16">
            <v>38.519999999999996</v>
          </cell>
          <cell r="K16">
            <v>0</v>
          </cell>
        </row>
        <row r="17">
          <cell r="B17">
            <v>26.837500000000006</v>
          </cell>
          <cell r="C17">
            <v>34.5</v>
          </cell>
          <cell r="D17">
            <v>22.5</v>
          </cell>
          <cell r="E17">
            <v>76.916666666666671</v>
          </cell>
          <cell r="F17">
            <v>100</v>
          </cell>
          <cell r="G17">
            <v>43</v>
          </cell>
          <cell r="H17">
            <v>16.2</v>
          </cell>
          <cell r="J17">
            <v>36</v>
          </cell>
          <cell r="K17">
            <v>0</v>
          </cell>
        </row>
        <row r="18">
          <cell r="B18">
            <v>26.083333333333332</v>
          </cell>
          <cell r="C18">
            <v>35.700000000000003</v>
          </cell>
          <cell r="D18">
            <v>22.1</v>
          </cell>
          <cell r="E18">
            <v>84.625</v>
          </cell>
          <cell r="F18">
            <v>100</v>
          </cell>
          <cell r="G18">
            <v>43</v>
          </cell>
          <cell r="H18">
            <v>14.76</v>
          </cell>
          <cell r="J18">
            <v>42.480000000000004</v>
          </cell>
          <cell r="K18">
            <v>4</v>
          </cell>
        </row>
        <row r="19">
          <cell r="B19">
            <v>27.366666666666671</v>
          </cell>
          <cell r="C19">
            <v>36.5</v>
          </cell>
          <cell r="D19">
            <v>22.9</v>
          </cell>
          <cell r="E19">
            <v>81.125</v>
          </cell>
          <cell r="F19">
            <v>100</v>
          </cell>
          <cell r="G19">
            <v>41</v>
          </cell>
          <cell r="H19">
            <v>10.8</v>
          </cell>
          <cell r="J19">
            <v>29.52</v>
          </cell>
          <cell r="K19">
            <v>0.4</v>
          </cell>
        </row>
        <row r="20">
          <cell r="B20">
            <v>28.6875</v>
          </cell>
          <cell r="C20">
            <v>37.5</v>
          </cell>
          <cell r="D20">
            <v>24</v>
          </cell>
          <cell r="E20">
            <v>73.166666666666671</v>
          </cell>
          <cell r="F20">
            <v>100</v>
          </cell>
          <cell r="G20">
            <v>34</v>
          </cell>
          <cell r="H20">
            <v>17.64</v>
          </cell>
          <cell r="J20">
            <v>45</v>
          </cell>
          <cell r="K20">
            <v>0</v>
          </cell>
        </row>
        <row r="21">
          <cell r="B21">
            <v>28.950000000000003</v>
          </cell>
          <cell r="C21">
            <v>37.9</v>
          </cell>
          <cell r="D21">
            <v>22.6</v>
          </cell>
          <cell r="E21">
            <v>70.666666666666671</v>
          </cell>
          <cell r="F21">
            <v>100</v>
          </cell>
          <cell r="G21">
            <v>32</v>
          </cell>
          <cell r="H21">
            <v>15.48</v>
          </cell>
          <cell r="J21">
            <v>34.92</v>
          </cell>
          <cell r="K21">
            <v>0</v>
          </cell>
        </row>
        <row r="22">
          <cell r="B22">
            <v>26.258333333333336</v>
          </cell>
          <cell r="C22">
            <v>32.6</v>
          </cell>
          <cell r="D22">
            <v>22.2</v>
          </cell>
          <cell r="E22">
            <v>79.541666666666671</v>
          </cell>
          <cell r="F22">
            <v>100</v>
          </cell>
          <cell r="G22">
            <v>50</v>
          </cell>
          <cell r="H22">
            <v>21.6</v>
          </cell>
          <cell r="J22">
            <v>46.440000000000005</v>
          </cell>
          <cell r="K22">
            <v>14.6</v>
          </cell>
        </row>
        <row r="23">
          <cell r="B23">
            <v>25.595833333333331</v>
          </cell>
          <cell r="C23">
            <v>33.5</v>
          </cell>
          <cell r="D23">
            <v>21.1</v>
          </cell>
          <cell r="E23">
            <v>80.958333333333329</v>
          </cell>
          <cell r="F23">
            <v>100</v>
          </cell>
          <cell r="G23">
            <v>46</v>
          </cell>
          <cell r="H23">
            <v>19.440000000000001</v>
          </cell>
          <cell r="J23">
            <v>36.36</v>
          </cell>
          <cell r="K23">
            <v>0</v>
          </cell>
        </row>
        <row r="24">
          <cell r="B24">
            <v>26.758333333333336</v>
          </cell>
          <cell r="C24">
            <v>35.9</v>
          </cell>
          <cell r="D24">
            <v>21.9</v>
          </cell>
          <cell r="E24">
            <v>78.125</v>
          </cell>
          <cell r="F24">
            <v>100</v>
          </cell>
          <cell r="G24">
            <v>38</v>
          </cell>
          <cell r="H24">
            <v>11.879999999999999</v>
          </cell>
          <cell r="J24">
            <v>67.319999999999993</v>
          </cell>
          <cell r="K24">
            <v>11.6</v>
          </cell>
        </row>
        <row r="25">
          <cell r="B25">
            <v>26.32083333333334</v>
          </cell>
          <cell r="C25">
            <v>35.6</v>
          </cell>
          <cell r="D25">
            <v>21.7</v>
          </cell>
          <cell r="E25">
            <v>80.416666666666671</v>
          </cell>
          <cell r="F25">
            <v>100</v>
          </cell>
          <cell r="G25">
            <v>44</v>
          </cell>
          <cell r="H25">
            <v>18.36</v>
          </cell>
          <cell r="J25">
            <v>46.440000000000005</v>
          </cell>
          <cell r="K25">
            <v>2</v>
          </cell>
        </row>
        <row r="26">
          <cell r="B26">
            <v>28.070833333333329</v>
          </cell>
          <cell r="C26">
            <v>34.4</v>
          </cell>
          <cell r="D26">
            <v>22.6</v>
          </cell>
          <cell r="E26">
            <v>73.25</v>
          </cell>
          <cell r="F26">
            <v>100</v>
          </cell>
          <cell r="G26">
            <v>48</v>
          </cell>
          <cell r="H26">
            <v>12.96</v>
          </cell>
          <cell r="J26">
            <v>27.36</v>
          </cell>
          <cell r="K26">
            <v>0</v>
          </cell>
        </row>
        <row r="27">
          <cell r="B27">
            <v>29.433333333333334</v>
          </cell>
          <cell r="C27">
            <v>35.9</v>
          </cell>
          <cell r="D27">
            <v>22.9</v>
          </cell>
          <cell r="E27">
            <v>65.75</v>
          </cell>
          <cell r="F27">
            <v>100</v>
          </cell>
          <cell r="G27">
            <v>39</v>
          </cell>
          <cell r="H27">
            <v>10.08</v>
          </cell>
          <cell r="J27">
            <v>37.440000000000005</v>
          </cell>
          <cell r="K27">
            <v>0</v>
          </cell>
        </row>
        <row r="28">
          <cell r="B28">
            <v>26.454166666666666</v>
          </cell>
          <cell r="C28">
            <v>34.299999999999997</v>
          </cell>
          <cell r="D28">
            <v>22.1</v>
          </cell>
          <cell r="E28">
            <v>83.375</v>
          </cell>
          <cell r="F28">
            <v>100</v>
          </cell>
          <cell r="G28">
            <v>45</v>
          </cell>
          <cell r="H28">
            <v>19.8</v>
          </cell>
          <cell r="J28">
            <v>46.800000000000004</v>
          </cell>
          <cell r="K28">
            <v>5.6</v>
          </cell>
        </row>
        <row r="29">
          <cell r="B29">
            <v>24.662500000000005</v>
          </cell>
          <cell r="C29">
            <v>31</v>
          </cell>
          <cell r="D29">
            <v>22.4</v>
          </cell>
          <cell r="E29">
            <v>93.875</v>
          </cell>
          <cell r="F29">
            <v>100</v>
          </cell>
          <cell r="G29">
            <v>59</v>
          </cell>
          <cell r="H29">
            <v>17.28</v>
          </cell>
          <cell r="J29">
            <v>39.6</v>
          </cell>
          <cell r="K29">
            <v>3.9999999999999996</v>
          </cell>
        </row>
        <row r="30">
          <cell r="B30">
            <v>24.995833333333334</v>
          </cell>
          <cell r="C30">
            <v>30.1</v>
          </cell>
          <cell r="D30">
            <v>22.9</v>
          </cell>
          <cell r="E30">
            <v>91.125</v>
          </cell>
          <cell r="F30">
            <v>100</v>
          </cell>
          <cell r="G30">
            <v>62</v>
          </cell>
          <cell r="H30">
            <v>11.520000000000001</v>
          </cell>
          <cell r="J30">
            <v>33.119999999999997</v>
          </cell>
          <cell r="K30">
            <v>0.4</v>
          </cell>
        </row>
        <row r="31">
          <cell r="B31">
            <v>26.05</v>
          </cell>
          <cell r="C31">
            <v>33.299999999999997</v>
          </cell>
          <cell r="D31">
            <v>22.3</v>
          </cell>
          <cell r="E31">
            <v>84.916666666666671</v>
          </cell>
          <cell r="F31">
            <v>100</v>
          </cell>
          <cell r="G31">
            <v>48</v>
          </cell>
          <cell r="H31">
            <v>13.68</v>
          </cell>
          <cell r="J31">
            <v>37.800000000000004</v>
          </cell>
          <cell r="K31">
            <v>0</v>
          </cell>
        </row>
        <row r="32">
          <cell r="B32">
            <v>27.212500000000002</v>
          </cell>
          <cell r="C32">
            <v>34.200000000000003</v>
          </cell>
          <cell r="D32">
            <v>21.9</v>
          </cell>
          <cell r="E32">
            <v>78.666666666666671</v>
          </cell>
          <cell r="F32">
            <v>100</v>
          </cell>
          <cell r="G32">
            <v>45</v>
          </cell>
          <cell r="H32">
            <v>21.96</v>
          </cell>
          <cell r="J32">
            <v>43.56</v>
          </cell>
          <cell r="K3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25.679166666666671</v>
          </cell>
          <cell r="C5">
            <v>33.1</v>
          </cell>
          <cell r="D5">
            <v>20.100000000000001</v>
          </cell>
          <cell r="E5">
            <v>70.888888888888886</v>
          </cell>
          <cell r="F5">
            <v>100</v>
          </cell>
          <cell r="G5">
            <v>37</v>
          </cell>
          <cell r="H5">
            <v>9.7200000000000006</v>
          </cell>
          <cell r="J5">
            <v>33.480000000000004</v>
          </cell>
          <cell r="K5">
            <v>11.6</v>
          </cell>
        </row>
        <row r="6">
          <cell r="B6">
            <v>26.512500000000003</v>
          </cell>
          <cell r="C6">
            <v>33.6</v>
          </cell>
          <cell r="D6">
            <v>21.1</v>
          </cell>
          <cell r="E6">
            <v>72.5</v>
          </cell>
          <cell r="F6">
            <v>100</v>
          </cell>
          <cell r="G6">
            <v>42</v>
          </cell>
          <cell r="H6">
            <v>1.4400000000000002</v>
          </cell>
          <cell r="J6">
            <v>26.28</v>
          </cell>
          <cell r="K6">
            <v>0</v>
          </cell>
        </row>
        <row r="7">
          <cell r="B7">
            <v>27.479166666666661</v>
          </cell>
          <cell r="C7">
            <v>34.299999999999997</v>
          </cell>
          <cell r="D7">
            <v>22.2</v>
          </cell>
          <cell r="E7">
            <v>68.695652173913047</v>
          </cell>
          <cell r="F7">
            <v>100</v>
          </cell>
          <cell r="G7">
            <v>40</v>
          </cell>
          <cell r="H7">
            <v>4.32</v>
          </cell>
          <cell r="J7">
            <v>20.52</v>
          </cell>
          <cell r="K7">
            <v>0</v>
          </cell>
        </row>
        <row r="8">
          <cell r="B8">
            <v>27.083333333333332</v>
          </cell>
          <cell r="C8">
            <v>34.1</v>
          </cell>
          <cell r="D8">
            <v>22</v>
          </cell>
          <cell r="E8">
            <v>68.777777777777771</v>
          </cell>
          <cell r="F8">
            <v>97</v>
          </cell>
          <cell r="G8">
            <v>44</v>
          </cell>
          <cell r="H8">
            <v>0.36000000000000004</v>
          </cell>
          <cell r="J8">
            <v>31.680000000000003</v>
          </cell>
          <cell r="K8">
            <v>0</v>
          </cell>
        </row>
        <row r="9">
          <cell r="B9">
            <v>25.204166666666669</v>
          </cell>
          <cell r="C9">
            <v>32.6</v>
          </cell>
          <cell r="D9">
            <v>22.4</v>
          </cell>
          <cell r="E9">
            <v>79</v>
          </cell>
          <cell r="F9">
            <v>100</v>
          </cell>
          <cell r="G9">
            <v>53</v>
          </cell>
          <cell r="H9">
            <v>2.52</v>
          </cell>
          <cell r="J9">
            <v>40.680000000000007</v>
          </cell>
          <cell r="K9">
            <v>11.799999999999999</v>
          </cell>
        </row>
        <row r="10">
          <cell r="B10">
            <v>24.099999999999998</v>
          </cell>
          <cell r="C10">
            <v>28.7</v>
          </cell>
          <cell r="D10">
            <v>20.6</v>
          </cell>
          <cell r="E10">
            <v>82.714285714285708</v>
          </cell>
          <cell r="F10">
            <v>100</v>
          </cell>
          <cell r="G10">
            <v>73</v>
          </cell>
          <cell r="H10">
            <v>8.64</v>
          </cell>
          <cell r="J10">
            <v>35.28</v>
          </cell>
          <cell r="K10">
            <v>43</v>
          </cell>
        </row>
        <row r="11">
          <cell r="B11">
            <v>24.591666666666665</v>
          </cell>
          <cell r="C11">
            <v>31.7</v>
          </cell>
          <cell r="D11">
            <v>22.4</v>
          </cell>
          <cell r="E11">
            <v>82.3</v>
          </cell>
          <cell r="F11">
            <v>100</v>
          </cell>
          <cell r="G11">
            <v>53</v>
          </cell>
          <cell r="H11">
            <v>0.36000000000000004</v>
          </cell>
          <cell r="J11">
            <v>42.84</v>
          </cell>
          <cell r="K11">
            <v>4.2</v>
          </cell>
        </row>
        <row r="12">
          <cell r="B12">
            <v>25.408333333333331</v>
          </cell>
          <cell r="C12">
            <v>32.299999999999997</v>
          </cell>
          <cell r="D12">
            <v>22.3</v>
          </cell>
          <cell r="E12">
            <v>72.833333333333329</v>
          </cell>
          <cell r="F12">
            <v>91</v>
          </cell>
          <cell r="G12">
            <v>54</v>
          </cell>
          <cell r="H12">
            <v>0.36000000000000004</v>
          </cell>
          <cell r="J12">
            <v>23.759999999999998</v>
          </cell>
          <cell r="K12">
            <v>0.60000000000000009</v>
          </cell>
        </row>
        <row r="13">
          <cell r="B13">
            <v>27.150000000000002</v>
          </cell>
          <cell r="C13">
            <v>34.6</v>
          </cell>
          <cell r="D13">
            <v>21.5</v>
          </cell>
          <cell r="E13">
            <v>70.86363636363636</v>
          </cell>
          <cell r="F13">
            <v>100</v>
          </cell>
          <cell r="G13">
            <v>38</v>
          </cell>
          <cell r="H13">
            <v>3.6</v>
          </cell>
          <cell r="J13">
            <v>48.24</v>
          </cell>
          <cell r="K13">
            <v>0</v>
          </cell>
        </row>
        <row r="14">
          <cell r="B14">
            <v>27.895833333333339</v>
          </cell>
          <cell r="C14">
            <v>35.1</v>
          </cell>
          <cell r="D14">
            <v>21.3</v>
          </cell>
          <cell r="E14">
            <v>64.7</v>
          </cell>
          <cell r="F14">
            <v>100</v>
          </cell>
          <cell r="G14">
            <v>35</v>
          </cell>
          <cell r="H14">
            <v>5.04</v>
          </cell>
          <cell r="J14">
            <v>25.92</v>
          </cell>
          <cell r="K14">
            <v>0</v>
          </cell>
        </row>
        <row r="15">
          <cell r="B15">
            <v>28.291666666666668</v>
          </cell>
          <cell r="C15">
            <v>34.799999999999997</v>
          </cell>
          <cell r="D15">
            <v>22</v>
          </cell>
          <cell r="E15">
            <v>62.625</v>
          </cell>
          <cell r="F15">
            <v>98</v>
          </cell>
          <cell r="G15">
            <v>33</v>
          </cell>
          <cell r="H15">
            <v>10.8</v>
          </cell>
          <cell r="J15">
            <v>32.4</v>
          </cell>
          <cell r="K15">
            <v>0</v>
          </cell>
        </row>
        <row r="16">
          <cell r="B16">
            <v>26.566666666666666</v>
          </cell>
          <cell r="C16">
            <v>33.200000000000003</v>
          </cell>
          <cell r="D16">
            <v>22.2</v>
          </cell>
          <cell r="E16">
            <v>71.304347826086953</v>
          </cell>
          <cell r="F16">
            <v>99</v>
          </cell>
          <cell r="G16">
            <v>43</v>
          </cell>
          <cell r="H16">
            <v>1.08</v>
          </cell>
          <cell r="J16">
            <v>47.88</v>
          </cell>
          <cell r="K16">
            <v>4</v>
          </cell>
        </row>
        <row r="17">
          <cell r="B17">
            <v>25.720833333333331</v>
          </cell>
          <cell r="C17">
            <v>33.200000000000003</v>
          </cell>
          <cell r="D17">
            <v>22.4</v>
          </cell>
          <cell r="E17">
            <v>72.25</v>
          </cell>
          <cell r="F17">
            <v>100</v>
          </cell>
          <cell r="G17">
            <v>47</v>
          </cell>
          <cell r="H17">
            <v>6.48</v>
          </cell>
          <cell r="J17">
            <v>41.76</v>
          </cell>
          <cell r="K17">
            <v>2.2000000000000002</v>
          </cell>
        </row>
        <row r="18">
          <cell r="B18">
            <v>26.324999999999999</v>
          </cell>
          <cell r="C18">
            <v>34.299999999999997</v>
          </cell>
          <cell r="D18">
            <v>22.1</v>
          </cell>
          <cell r="E18">
            <v>68.538461538461533</v>
          </cell>
          <cell r="F18">
            <v>100</v>
          </cell>
          <cell r="G18">
            <v>43</v>
          </cell>
          <cell r="H18">
            <v>10.08</v>
          </cell>
          <cell r="J18">
            <v>36.72</v>
          </cell>
          <cell r="K18">
            <v>0.2</v>
          </cell>
        </row>
        <row r="19">
          <cell r="B19">
            <v>27.887500000000006</v>
          </cell>
          <cell r="C19">
            <v>35.5</v>
          </cell>
          <cell r="D19">
            <v>23.6</v>
          </cell>
          <cell r="E19">
            <v>70.944444444444443</v>
          </cell>
          <cell r="F19">
            <v>100</v>
          </cell>
          <cell r="G19">
            <v>39</v>
          </cell>
          <cell r="H19">
            <v>6.12</v>
          </cell>
          <cell r="J19">
            <v>26.64</v>
          </cell>
          <cell r="K19">
            <v>21.8</v>
          </cell>
        </row>
        <row r="20">
          <cell r="B20">
            <v>28.825000000000003</v>
          </cell>
          <cell r="C20">
            <v>35.9</v>
          </cell>
          <cell r="D20">
            <v>24.6</v>
          </cell>
          <cell r="E20">
            <v>72.80952380952381</v>
          </cell>
          <cell r="F20">
            <v>100</v>
          </cell>
          <cell r="G20">
            <v>43</v>
          </cell>
          <cell r="H20">
            <v>3.9600000000000004</v>
          </cell>
          <cell r="J20">
            <v>38.880000000000003</v>
          </cell>
          <cell r="K20">
            <v>0</v>
          </cell>
        </row>
        <row r="21">
          <cell r="B21">
            <v>28.908333333333342</v>
          </cell>
          <cell r="C21">
            <v>34.700000000000003</v>
          </cell>
          <cell r="D21">
            <v>23.7</v>
          </cell>
          <cell r="E21">
            <v>69.130434782608702</v>
          </cell>
          <cell r="F21">
            <v>100</v>
          </cell>
          <cell r="G21">
            <v>45</v>
          </cell>
          <cell r="H21">
            <v>7.9200000000000008</v>
          </cell>
          <cell r="J21">
            <v>31.319999999999997</v>
          </cell>
          <cell r="K21">
            <v>0</v>
          </cell>
        </row>
        <row r="22">
          <cell r="B22">
            <v>25.229166666666671</v>
          </cell>
          <cell r="C22">
            <v>31.2</v>
          </cell>
          <cell r="D22">
            <v>21.9</v>
          </cell>
          <cell r="E22">
            <v>82.19047619047619</v>
          </cell>
          <cell r="F22">
            <v>100</v>
          </cell>
          <cell r="G22">
            <v>57</v>
          </cell>
          <cell r="H22">
            <v>17.28</v>
          </cell>
          <cell r="J22">
            <v>50.4</v>
          </cell>
          <cell r="K22">
            <v>2.8000000000000007</v>
          </cell>
        </row>
        <row r="23">
          <cell r="B23">
            <v>23.779166666666665</v>
          </cell>
          <cell r="C23">
            <v>30.6</v>
          </cell>
          <cell r="D23">
            <v>21</v>
          </cell>
          <cell r="E23">
            <v>79.400000000000006</v>
          </cell>
          <cell r="F23">
            <v>100</v>
          </cell>
          <cell r="G23">
            <v>59</v>
          </cell>
          <cell r="H23">
            <v>24.840000000000003</v>
          </cell>
          <cell r="J23">
            <v>53.64</v>
          </cell>
          <cell r="K23">
            <v>0.2</v>
          </cell>
        </row>
        <row r="24">
          <cell r="B24">
            <v>26.041666666666668</v>
          </cell>
          <cell r="C24">
            <v>33.6</v>
          </cell>
          <cell r="D24">
            <v>21</v>
          </cell>
          <cell r="E24">
            <v>64.583333333333329</v>
          </cell>
          <cell r="F24">
            <v>100</v>
          </cell>
          <cell r="G24">
            <v>47</v>
          </cell>
          <cell r="H24">
            <v>29.880000000000003</v>
          </cell>
          <cell r="J24">
            <v>70.56</v>
          </cell>
          <cell r="K24">
            <v>0.2</v>
          </cell>
        </row>
        <row r="25">
          <cell r="B25">
            <v>25.745833333333334</v>
          </cell>
          <cell r="C25">
            <v>34.200000000000003</v>
          </cell>
          <cell r="D25">
            <v>20.8</v>
          </cell>
          <cell r="E25">
            <v>70</v>
          </cell>
          <cell r="F25">
            <v>100</v>
          </cell>
          <cell r="G25">
            <v>40</v>
          </cell>
          <cell r="H25">
            <v>9.7200000000000006</v>
          </cell>
          <cell r="J25">
            <v>59.760000000000005</v>
          </cell>
          <cell r="K25">
            <v>0.2</v>
          </cell>
        </row>
        <row r="26">
          <cell r="B26">
            <v>27.150000000000002</v>
          </cell>
          <cell r="C26">
            <v>33.299999999999997</v>
          </cell>
          <cell r="D26">
            <v>23.2</v>
          </cell>
          <cell r="E26">
            <v>74.400000000000006</v>
          </cell>
          <cell r="F26">
            <v>100</v>
          </cell>
          <cell r="G26">
            <v>47</v>
          </cell>
          <cell r="H26">
            <v>3.24</v>
          </cell>
          <cell r="J26">
            <v>26.64</v>
          </cell>
          <cell r="K26">
            <v>0.2</v>
          </cell>
        </row>
        <row r="27">
          <cell r="B27">
            <v>27.816666666666666</v>
          </cell>
          <cell r="C27">
            <v>33.9</v>
          </cell>
          <cell r="D27">
            <v>23.3</v>
          </cell>
          <cell r="E27">
            <v>70.083333333333329</v>
          </cell>
          <cell r="F27">
            <v>91</v>
          </cell>
          <cell r="G27">
            <v>45</v>
          </cell>
          <cell r="H27">
            <v>7.9200000000000008</v>
          </cell>
          <cell r="J27">
            <v>30.6</v>
          </cell>
          <cell r="K27">
            <v>0</v>
          </cell>
        </row>
        <row r="28">
          <cell r="B28">
            <v>26.2</v>
          </cell>
          <cell r="C28">
            <v>33.1</v>
          </cell>
          <cell r="D28">
            <v>21.8</v>
          </cell>
          <cell r="E28">
            <v>73.055555555555557</v>
          </cell>
          <cell r="F28">
            <v>100</v>
          </cell>
          <cell r="G28">
            <v>50</v>
          </cell>
          <cell r="H28">
            <v>7.5600000000000005</v>
          </cell>
          <cell r="J28">
            <v>32.76</v>
          </cell>
          <cell r="K28">
            <v>0.2</v>
          </cell>
        </row>
        <row r="29">
          <cell r="B29">
            <v>27.012500000000003</v>
          </cell>
          <cell r="C29">
            <v>32.9</v>
          </cell>
          <cell r="D29">
            <v>23</v>
          </cell>
          <cell r="E29">
            <v>75.541666666666671</v>
          </cell>
          <cell r="F29">
            <v>100</v>
          </cell>
          <cell r="G29">
            <v>45</v>
          </cell>
          <cell r="H29">
            <v>7.5600000000000005</v>
          </cell>
          <cell r="J29">
            <v>30.96</v>
          </cell>
          <cell r="K29">
            <v>0</v>
          </cell>
        </row>
        <row r="30">
          <cell r="B30">
            <v>25.670833333333338</v>
          </cell>
          <cell r="C30">
            <v>31.6</v>
          </cell>
          <cell r="D30">
            <v>22.5</v>
          </cell>
          <cell r="E30">
            <v>81.681818181818187</v>
          </cell>
          <cell r="F30">
            <v>100</v>
          </cell>
          <cell r="G30">
            <v>51</v>
          </cell>
          <cell r="H30">
            <v>2.16</v>
          </cell>
          <cell r="J30">
            <v>24.12</v>
          </cell>
          <cell r="K30">
            <v>0.2</v>
          </cell>
        </row>
        <row r="31">
          <cell r="B31">
            <v>25.774999999999995</v>
          </cell>
          <cell r="C31">
            <v>33.200000000000003</v>
          </cell>
          <cell r="D31">
            <v>22</v>
          </cell>
          <cell r="E31">
            <v>77</v>
          </cell>
          <cell r="F31">
            <v>100</v>
          </cell>
          <cell r="G31">
            <v>46</v>
          </cell>
          <cell r="H31">
            <v>7.9200000000000008</v>
          </cell>
          <cell r="J31">
            <v>38.519999999999996</v>
          </cell>
          <cell r="K31">
            <v>0</v>
          </cell>
        </row>
        <row r="32">
          <cell r="B32">
            <v>27.308333333333334</v>
          </cell>
          <cell r="C32">
            <v>34.9</v>
          </cell>
          <cell r="D32">
            <v>21.3</v>
          </cell>
          <cell r="E32">
            <v>66.421052631578945</v>
          </cell>
          <cell r="F32">
            <v>100</v>
          </cell>
          <cell r="G32">
            <v>35</v>
          </cell>
          <cell r="H32">
            <v>3.6</v>
          </cell>
          <cell r="J32">
            <v>28.8</v>
          </cell>
          <cell r="K3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25.4375</v>
          </cell>
          <cell r="D5">
            <v>22.1</v>
          </cell>
          <cell r="E5">
            <v>74.291666666666671</v>
          </cell>
          <cell r="F5">
            <v>94</v>
          </cell>
          <cell r="G5">
            <v>38</v>
          </cell>
          <cell r="H5">
            <v>21.96</v>
          </cell>
          <cell r="J5">
            <v>54.36</v>
          </cell>
          <cell r="K5">
            <v>0</v>
          </cell>
        </row>
        <row r="6">
          <cell r="B6">
            <v>26.408333333333331</v>
          </cell>
          <cell r="D6">
            <v>21.1</v>
          </cell>
          <cell r="E6">
            <v>69.791666666666671</v>
          </cell>
          <cell r="F6">
            <v>92</v>
          </cell>
          <cell r="G6">
            <v>39</v>
          </cell>
          <cell r="H6">
            <v>10.8</v>
          </cell>
          <cell r="J6">
            <v>22.68</v>
          </cell>
          <cell r="K6">
            <v>0</v>
          </cell>
        </row>
        <row r="7">
          <cell r="B7">
            <v>26.858333333333331</v>
          </cell>
          <cell r="D7">
            <v>21.8</v>
          </cell>
          <cell r="E7">
            <v>69.125</v>
          </cell>
          <cell r="F7">
            <v>84</v>
          </cell>
          <cell r="G7">
            <v>43</v>
          </cell>
          <cell r="H7">
            <v>12.6</v>
          </cell>
          <cell r="J7">
            <v>26.64</v>
          </cell>
          <cell r="K7">
            <v>1.4</v>
          </cell>
        </row>
        <row r="8">
          <cell r="B8">
            <v>26.558333333333334</v>
          </cell>
          <cell r="D8">
            <v>22.4</v>
          </cell>
          <cell r="E8">
            <v>73.833333333333329</v>
          </cell>
          <cell r="F8">
            <v>94</v>
          </cell>
          <cell r="G8">
            <v>40</v>
          </cell>
          <cell r="H8">
            <v>17.64</v>
          </cell>
          <cell r="J8">
            <v>41.76</v>
          </cell>
          <cell r="K8">
            <v>0</v>
          </cell>
        </row>
        <row r="9">
          <cell r="B9">
            <v>24.120833333333334</v>
          </cell>
          <cell r="D9">
            <v>21.8</v>
          </cell>
          <cell r="E9">
            <v>83.285714285714292</v>
          </cell>
          <cell r="F9">
            <v>100</v>
          </cell>
          <cell r="G9">
            <v>54</v>
          </cell>
          <cell r="H9">
            <v>21.6</v>
          </cell>
          <cell r="J9">
            <v>47.16</v>
          </cell>
          <cell r="K9">
            <v>31.399999999999995</v>
          </cell>
        </row>
        <row r="10">
          <cell r="B10">
            <v>25.125</v>
          </cell>
          <cell r="D10">
            <v>22</v>
          </cell>
          <cell r="E10">
            <v>83.916666666666671</v>
          </cell>
          <cell r="F10">
            <v>100</v>
          </cell>
          <cell r="G10">
            <v>52</v>
          </cell>
          <cell r="H10">
            <v>9.3600000000000012</v>
          </cell>
          <cell r="J10">
            <v>21.6</v>
          </cell>
          <cell r="K10">
            <v>9.7999999999999989</v>
          </cell>
        </row>
        <row r="11">
          <cell r="B11">
            <v>26.158333333333321</v>
          </cell>
          <cell r="D11">
            <v>22.1</v>
          </cell>
          <cell r="E11">
            <v>71.375</v>
          </cell>
          <cell r="F11">
            <v>88</v>
          </cell>
          <cell r="G11">
            <v>44</v>
          </cell>
          <cell r="H11">
            <v>12.24</v>
          </cell>
          <cell r="J11">
            <v>21.240000000000002</v>
          </cell>
          <cell r="K11">
            <v>0</v>
          </cell>
        </row>
        <row r="12">
          <cell r="B12">
            <v>27.625000000000004</v>
          </cell>
          <cell r="D12">
            <v>22</v>
          </cell>
          <cell r="E12">
            <v>65.833333333333329</v>
          </cell>
          <cell r="F12">
            <v>92</v>
          </cell>
          <cell r="G12">
            <v>36</v>
          </cell>
          <cell r="H12">
            <v>13.32</v>
          </cell>
          <cell r="J12">
            <v>27</v>
          </cell>
          <cell r="K12">
            <v>0</v>
          </cell>
        </row>
        <row r="13">
          <cell r="B13">
            <v>28.716666666666669</v>
          </cell>
          <cell r="D13">
            <v>23.7</v>
          </cell>
          <cell r="E13">
            <v>62.708333333333336</v>
          </cell>
          <cell r="F13">
            <v>86</v>
          </cell>
          <cell r="G13">
            <v>36</v>
          </cell>
          <cell r="H13">
            <v>10.8</v>
          </cell>
          <cell r="J13">
            <v>26.64</v>
          </cell>
          <cell r="K13">
            <v>0</v>
          </cell>
        </row>
        <row r="14">
          <cell r="B14">
            <v>29.604166666666671</v>
          </cell>
          <cell r="D14">
            <v>24.2</v>
          </cell>
          <cell r="E14">
            <v>55.666666666666664</v>
          </cell>
          <cell r="F14">
            <v>77</v>
          </cell>
          <cell r="G14">
            <v>30</v>
          </cell>
          <cell r="H14">
            <v>10.44</v>
          </cell>
          <cell r="J14">
            <v>25.56</v>
          </cell>
          <cell r="K14">
            <v>0</v>
          </cell>
        </row>
        <row r="15">
          <cell r="B15">
            <v>28.191666666666666</v>
          </cell>
          <cell r="D15">
            <v>22.1</v>
          </cell>
          <cell r="E15">
            <v>56.583333333333336</v>
          </cell>
          <cell r="F15">
            <v>79</v>
          </cell>
          <cell r="G15">
            <v>32</v>
          </cell>
          <cell r="H15">
            <v>15.840000000000002</v>
          </cell>
          <cell r="J15">
            <v>32.4</v>
          </cell>
          <cell r="K15">
            <v>0</v>
          </cell>
        </row>
        <row r="16">
          <cell r="B16">
            <v>27.150000000000002</v>
          </cell>
          <cell r="D16">
            <v>22.9</v>
          </cell>
          <cell r="E16">
            <v>64.791666666666671</v>
          </cell>
          <cell r="F16">
            <v>83</v>
          </cell>
          <cell r="G16">
            <v>39</v>
          </cell>
          <cell r="H16">
            <v>13.32</v>
          </cell>
          <cell r="J16">
            <v>33.840000000000003</v>
          </cell>
          <cell r="K16">
            <v>0</v>
          </cell>
        </row>
        <row r="17">
          <cell r="B17">
            <v>26.950000000000003</v>
          </cell>
          <cell r="D17">
            <v>24</v>
          </cell>
          <cell r="E17">
            <v>69.166666666666671</v>
          </cell>
          <cell r="F17">
            <v>84</v>
          </cell>
          <cell r="G17">
            <v>39</v>
          </cell>
          <cell r="H17">
            <v>18.720000000000002</v>
          </cell>
          <cell r="J17">
            <v>36.36</v>
          </cell>
          <cell r="K17">
            <v>0</v>
          </cell>
        </row>
        <row r="18">
          <cell r="B18">
            <v>26.375000000000004</v>
          </cell>
          <cell r="D18">
            <v>22.8</v>
          </cell>
          <cell r="E18">
            <v>74.708333333333329</v>
          </cell>
          <cell r="F18">
            <v>91</v>
          </cell>
          <cell r="G18">
            <v>44</v>
          </cell>
          <cell r="H18">
            <v>12.24</v>
          </cell>
          <cell r="J18">
            <v>40.32</v>
          </cell>
          <cell r="K18">
            <v>4.2</v>
          </cell>
        </row>
        <row r="19">
          <cell r="B19">
            <v>28.2</v>
          </cell>
          <cell r="D19">
            <v>23.5</v>
          </cell>
          <cell r="E19">
            <v>68.583333333333329</v>
          </cell>
          <cell r="F19">
            <v>87</v>
          </cell>
          <cell r="G19">
            <v>38</v>
          </cell>
          <cell r="H19">
            <v>9.3600000000000012</v>
          </cell>
          <cell r="J19">
            <v>24.48</v>
          </cell>
          <cell r="K19">
            <v>0</v>
          </cell>
        </row>
        <row r="20">
          <cell r="B20">
            <v>28.891666666666676</v>
          </cell>
          <cell r="D20">
            <v>25.4</v>
          </cell>
          <cell r="E20">
            <v>69.208333333333329</v>
          </cell>
          <cell r="F20">
            <v>86</v>
          </cell>
          <cell r="G20">
            <v>43</v>
          </cell>
          <cell r="H20">
            <v>12.24</v>
          </cell>
          <cell r="J20">
            <v>43.92</v>
          </cell>
          <cell r="K20">
            <v>1.4</v>
          </cell>
        </row>
        <row r="21">
          <cell r="B21">
            <v>28.924999999999997</v>
          </cell>
          <cell r="D21">
            <v>23.2</v>
          </cell>
          <cell r="E21">
            <v>65.333333333333329</v>
          </cell>
          <cell r="F21">
            <v>90</v>
          </cell>
          <cell r="G21">
            <v>30</v>
          </cell>
          <cell r="H21">
            <v>14.76</v>
          </cell>
          <cell r="J21">
            <v>32.76</v>
          </cell>
          <cell r="K21">
            <v>0.6</v>
          </cell>
        </row>
        <row r="22">
          <cell r="B22">
            <v>26.195833333333336</v>
          </cell>
          <cell r="D22">
            <v>21.7</v>
          </cell>
          <cell r="E22">
            <v>73.75</v>
          </cell>
          <cell r="F22">
            <v>96</v>
          </cell>
          <cell r="G22">
            <v>46</v>
          </cell>
          <cell r="H22">
            <v>23.040000000000003</v>
          </cell>
          <cell r="J22">
            <v>44.28</v>
          </cell>
          <cell r="K22">
            <v>10.199999999999999</v>
          </cell>
        </row>
        <row r="23">
          <cell r="B23">
            <v>25.041666666666671</v>
          </cell>
          <cell r="D23">
            <v>21.6</v>
          </cell>
          <cell r="E23">
            <v>80.416666666666671</v>
          </cell>
          <cell r="F23">
            <v>96</v>
          </cell>
          <cell r="G23">
            <v>46</v>
          </cell>
          <cell r="H23">
            <v>16.2</v>
          </cell>
          <cell r="J23">
            <v>52.2</v>
          </cell>
          <cell r="K23">
            <v>12.4</v>
          </cell>
        </row>
        <row r="24">
          <cell r="B24">
            <v>26.841666666666669</v>
          </cell>
          <cell r="D24">
            <v>22.9</v>
          </cell>
          <cell r="E24">
            <v>72.541666666666671</v>
          </cell>
          <cell r="F24">
            <v>88</v>
          </cell>
          <cell r="G24">
            <v>35</v>
          </cell>
          <cell r="H24">
            <v>14.76</v>
          </cell>
          <cell r="J24">
            <v>37.440000000000005</v>
          </cell>
          <cell r="K24">
            <v>0</v>
          </cell>
        </row>
        <row r="25">
          <cell r="B25">
            <v>26.854166666666661</v>
          </cell>
          <cell r="D25">
            <v>21.6</v>
          </cell>
          <cell r="E25">
            <v>70.875</v>
          </cell>
          <cell r="F25">
            <v>92</v>
          </cell>
          <cell r="G25">
            <v>40</v>
          </cell>
          <cell r="H25">
            <v>13.68</v>
          </cell>
          <cell r="J25">
            <v>33.480000000000004</v>
          </cell>
          <cell r="K25">
            <v>2.4</v>
          </cell>
        </row>
        <row r="26">
          <cell r="B26">
            <v>26.974999999999998</v>
          </cell>
          <cell r="D26">
            <v>23.4</v>
          </cell>
          <cell r="E26">
            <v>73.25</v>
          </cell>
          <cell r="F26">
            <v>85</v>
          </cell>
          <cell r="G26">
            <v>54</v>
          </cell>
          <cell r="H26">
            <v>13.32</v>
          </cell>
          <cell r="J26">
            <v>22.68</v>
          </cell>
          <cell r="K26">
            <v>0.8</v>
          </cell>
        </row>
        <row r="27">
          <cell r="B27">
            <v>29.145833333333339</v>
          </cell>
          <cell r="D27">
            <v>24.4</v>
          </cell>
          <cell r="E27">
            <v>63.708333333333336</v>
          </cell>
          <cell r="F27">
            <v>83</v>
          </cell>
          <cell r="G27">
            <v>44</v>
          </cell>
          <cell r="H27">
            <v>11.16</v>
          </cell>
          <cell r="J27">
            <v>26.28</v>
          </cell>
          <cell r="K27">
            <v>0</v>
          </cell>
        </row>
        <row r="28">
          <cell r="B28">
            <v>26.108333333333331</v>
          </cell>
          <cell r="D28">
            <v>22.3</v>
          </cell>
          <cell r="E28">
            <v>74.583333333333329</v>
          </cell>
          <cell r="F28">
            <v>91</v>
          </cell>
          <cell r="G28">
            <v>48</v>
          </cell>
          <cell r="H28">
            <v>21.6</v>
          </cell>
          <cell r="J28">
            <v>55.080000000000005</v>
          </cell>
          <cell r="K28">
            <v>18.799999999999997</v>
          </cell>
        </row>
        <row r="29">
          <cell r="B29">
            <v>25.779166666666665</v>
          </cell>
          <cell r="D29">
            <v>23.3</v>
          </cell>
          <cell r="E29">
            <v>79.166666666666671</v>
          </cell>
          <cell r="F29">
            <v>90</v>
          </cell>
          <cell r="G29">
            <v>52</v>
          </cell>
          <cell r="H29">
            <v>11.16</v>
          </cell>
          <cell r="J29">
            <v>26.64</v>
          </cell>
          <cell r="K29">
            <v>0.4</v>
          </cell>
        </row>
        <row r="30">
          <cell r="B30">
            <v>25.700000000000006</v>
          </cell>
          <cell r="D30">
            <v>23</v>
          </cell>
          <cell r="E30">
            <v>79.625</v>
          </cell>
          <cell r="F30">
            <v>94</v>
          </cell>
          <cell r="G30">
            <v>54</v>
          </cell>
          <cell r="H30">
            <v>10.44</v>
          </cell>
          <cell r="J30">
            <v>28.08</v>
          </cell>
          <cell r="K30">
            <v>0.2</v>
          </cell>
        </row>
        <row r="31">
          <cell r="B31">
            <v>25.225000000000005</v>
          </cell>
          <cell r="D31">
            <v>22.4</v>
          </cell>
          <cell r="E31">
            <v>80.916666666666671</v>
          </cell>
          <cell r="F31">
            <v>92</v>
          </cell>
          <cell r="G31">
            <v>58</v>
          </cell>
          <cell r="H31">
            <v>11.16</v>
          </cell>
          <cell r="J31">
            <v>37.800000000000004</v>
          </cell>
          <cell r="K31">
            <v>2.2000000000000002</v>
          </cell>
        </row>
        <row r="32">
          <cell r="B32">
            <v>27.270833333333332</v>
          </cell>
          <cell r="D32">
            <v>22.5</v>
          </cell>
          <cell r="E32">
            <v>71.75</v>
          </cell>
          <cell r="F32">
            <v>92</v>
          </cell>
          <cell r="G32">
            <v>39</v>
          </cell>
          <cell r="H32">
            <v>18</v>
          </cell>
          <cell r="J32">
            <v>45.36</v>
          </cell>
          <cell r="K32">
            <v>0.2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J32" t="str">
            <v>*</v>
          </cell>
          <cell r="K32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26.779166666666665</v>
          </cell>
          <cell r="C5">
            <v>33.9</v>
          </cell>
          <cell r="D5">
            <v>21.8</v>
          </cell>
          <cell r="E5">
            <v>72.166666666666671</v>
          </cell>
          <cell r="F5">
            <v>95</v>
          </cell>
          <cell r="G5">
            <v>41</v>
          </cell>
          <cell r="H5">
            <v>0.72000000000000008</v>
          </cell>
          <cell r="J5">
            <v>34.200000000000003</v>
          </cell>
          <cell r="K5">
            <v>0</v>
          </cell>
        </row>
        <row r="6">
          <cell r="B6">
            <v>27.212500000000006</v>
          </cell>
          <cell r="C6">
            <v>34.799999999999997</v>
          </cell>
          <cell r="D6">
            <v>21.5</v>
          </cell>
          <cell r="E6">
            <v>68.291666666666671</v>
          </cell>
          <cell r="F6">
            <v>93</v>
          </cell>
          <cell r="G6">
            <v>34</v>
          </cell>
          <cell r="H6">
            <v>0.72000000000000008</v>
          </cell>
          <cell r="J6">
            <v>24.840000000000003</v>
          </cell>
          <cell r="K6">
            <v>0</v>
          </cell>
        </row>
        <row r="7">
          <cell r="B7">
            <v>28.045833333333334</v>
          </cell>
          <cell r="C7">
            <v>35</v>
          </cell>
          <cell r="D7">
            <v>21.8</v>
          </cell>
          <cell r="E7">
            <v>67.208333333333329</v>
          </cell>
          <cell r="F7">
            <v>92</v>
          </cell>
          <cell r="G7">
            <v>38</v>
          </cell>
          <cell r="H7">
            <v>5.4</v>
          </cell>
          <cell r="J7">
            <v>28.8</v>
          </cell>
          <cell r="K7">
            <v>0</v>
          </cell>
        </row>
        <row r="8">
          <cell r="B8">
            <v>26.999999999999996</v>
          </cell>
          <cell r="C8">
            <v>34.4</v>
          </cell>
          <cell r="D8">
            <v>21.9</v>
          </cell>
          <cell r="E8">
            <v>72.25</v>
          </cell>
          <cell r="F8">
            <v>95</v>
          </cell>
          <cell r="G8">
            <v>43</v>
          </cell>
          <cell r="H8">
            <v>1.8</v>
          </cell>
          <cell r="J8">
            <v>25.92</v>
          </cell>
          <cell r="K8">
            <v>0</v>
          </cell>
        </row>
        <row r="9">
          <cell r="B9">
            <v>26</v>
          </cell>
          <cell r="C9">
            <v>34.4</v>
          </cell>
          <cell r="D9">
            <v>22.7</v>
          </cell>
          <cell r="E9">
            <v>80.208333333333329</v>
          </cell>
          <cell r="F9">
            <v>97</v>
          </cell>
          <cell r="G9">
            <v>43</v>
          </cell>
          <cell r="H9">
            <v>11.879999999999999</v>
          </cell>
          <cell r="J9">
            <v>42.84</v>
          </cell>
          <cell r="K9">
            <v>10.4</v>
          </cell>
        </row>
        <row r="10">
          <cell r="B10">
            <v>25.674999999999994</v>
          </cell>
          <cell r="C10">
            <v>30</v>
          </cell>
          <cell r="D10">
            <v>23.6</v>
          </cell>
          <cell r="E10">
            <v>84.75</v>
          </cell>
          <cell r="F10">
            <v>99</v>
          </cell>
          <cell r="G10">
            <v>58</v>
          </cell>
          <cell r="H10">
            <v>1.8</v>
          </cell>
          <cell r="J10">
            <v>28.08</v>
          </cell>
          <cell r="K10">
            <v>1</v>
          </cell>
        </row>
        <row r="11">
          <cell r="B11">
            <v>25.595833333333331</v>
          </cell>
          <cell r="C11">
            <v>32.6</v>
          </cell>
          <cell r="D11">
            <v>23.4</v>
          </cell>
          <cell r="E11">
            <v>82.416666666666671</v>
          </cell>
          <cell r="F11">
            <v>96</v>
          </cell>
          <cell r="G11">
            <v>46</v>
          </cell>
          <cell r="H11">
            <v>15.120000000000001</v>
          </cell>
          <cell r="J11">
            <v>32.04</v>
          </cell>
          <cell r="K11">
            <v>1.6</v>
          </cell>
        </row>
        <row r="12">
          <cell r="B12">
            <v>26.816666666666663</v>
          </cell>
          <cell r="C12">
            <v>34.200000000000003</v>
          </cell>
          <cell r="D12">
            <v>22.8</v>
          </cell>
          <cell r="E12">
            <v>75.583333333333329</v>
          </cell>
          <cell r="F12">
            <v>95</v>
          </cell>
          <cell r="G12">
            <v>44</v>
          </cell>
          <cell r="H12">
            <v>6.12</v>
          </cell>
          <cell r="J12">
            <v>34.200000000000003</v>
          </cell>
          <cell r="K12">
            <v>0</v>
          </cell>
        </row>
        <row r="13">
          <cell r="B13">
            <v>27.637499999999992</v>
          </cell>
          <cell r="C13">
            <v>35.700000000000003</v>
          </cell>
          <cell r="D13">
            <v>21.4</v>
          </cell>
          <cell r="E13">
            <v>67.416666666666671</v>
          </cell>
          <cell r="F13">
            <v>94</v>
          </cell>
          <cell r="G13">
            <v>33</v>
          </cell>
          <cell r="H13">
            <v>2.16</v>
          </cell>
          <cell r="J13">
            <v>28.44</v>
          </cell>
          <cell r="K13">
            <v>0</v>
          </cell>
        </row>
        <row r="14">
          <cell r="B14">
            <v>29.379166666666663</v>
          </cell>
          <cell r="C14">
            <v>36.299999999999997</v>
          </cell>
          <cell r="D14">
            <v>22.3</v>
          </cell>
          <cell r="E14">
            <v>58.333333333333336</v>
          </cell>
          <cell r="F14">
            <v>90</v>
          </cell>
          <cell r="G14">
            <v>29</v>
          </cell>
          <cell r="H14">
            <v>2.52</v>
          </cell>
          <cell r="J14">
            <v>28.08</v>
          </cell>
          <cell r="K14">
            <v>0</v>
          </cell>
        </row>
        <row r="15">
          <cell r="B15">
            <v>29.395833333333343</v>
          </cell>
          <cell r="C15">
            <v>35.9</v>
          </cell>
          <cell r="D15">
            <v>22.5</v>
          </cell>
          <cell r="E15">
            <v>53.666666666666664</v>
          </cell>
          <cell r="F15">
            <v>82</v>
          </cell>
          <cell r="G15">
            <v>27</v>
          </cell>
          <cell r="H15">
            <v>9.3600000000000012</v>
          </cell>
          <cell r="J15">
            <v>32.76</v>
          </cell>
          <cell r="K15">
            <v>0</v>
          </cell>
        </row>
        <row r="16">
          <cell r="B16">
            <v>27.208333333333332</v>
          </cell>
          <cell r="C16">
            <v>33.700000000000003</v>
          </cell>
          <cell r="D16">
            <v>22.6</v>
          </cell>
          <cell r="E16">
            <v>65.916666666666671</v>
          </cell>
          <cell r="F16">
            <v>92</v>
          </cell>
          <cell r="G16">
            <v>40</v>
          </cell>
          <cell r="H16">
            <v>4.6800000000000006</v>
          </cell>
          <cell r="J16">
            <v>34.92</v>
          </cell>
          <cell r="K16">
            <v>2.6</v>
          </cell>
        </row>
        <row r="17">
          <cell r="B17">
            <v>25.216666666666669</v>
          </cell>
          <cell r="C17">
            <v>34</v>
          </cell>
          <cell r="D17">
            <v>22.2</v>
          </cell>
          <cell r="E17">
            <v>83.583333333333329</v>
          </cell>
          <cell r="F17">
            <v>99</v>
          </cell>
          <cell r="G17">
            <v>41</v>
          </cell>
          <cell r="H17">
            <v>0.72000000000000008</v>
          </cell>
          <cell r="J17">
            <v>56.16</v>
          </cell>
          <cell r="K17">
            <v>33.4</v>
          </cell>
        </row>
        <row r="18">
          <cell r="B18">
            <v>25.474999999999998</v>
          </cell>
          <cell r="C18">
            <v>33.700000000000003</v>
          </cell>
          <cell r="D18">
            <v>22</v>
          </cell>
          <cell r="E18">
            <v>84</v>
          </cell>
          <cell r="F18">
            <v>99</v>
          </cell>
          <cell r="G18">
            <v>48</v>
          </cell>
          <cell r="H18">
            <v>14.76</v>
          </cell>
          <cell r="J18">
            <v>34.92</v>
          </cell>
          <cell r="K18">
            <v>2.4</v>
          </cell>
        </row>
        <row r="19">
          <cell r="B19">
            <v>27.875000000000004</v>
          </cell>
          <cell r="C19">
            <v>35.4</v>
          </cell>
          <cell r="D19">
            <v>23.4</v>
          </cell>
          <cell r="E19">
            <v>74.041666666666671</v>
          </cell>
          <cell r="F19">
            <v>94</v>
          </cell>
          <cell r="G19">
            <v>40</v>
          </cell>
          <cell r="H19">
            <v>11.520000000000001</v>
          </cell>
          <cell r="J19">
            <v>30.96</v>
          </cell>
          <cell r="K19">
            <v>0</v>
          </cell>
        </row>
        <row r="20">
          <cell r="B20">
            <v>28.670833333333331</v>
          </cell>
          <cell r="C20">
            <v>36.799999999999997</v>
          </cell>
          <cell r="D20">
            <v>24.3</v>
          </cell>
          <cell r="E20">
            <v>70.25</v>
          </cell>
          <cell r="F20">
            <v>90</v>
          </cell>
          <cell r="G20">
            <v>38</v>
          </cell>
          <cell r="H20">
            <v>9.7200000000000006</v>
          </cell>
          <cell r="J20">
            <v>43.56</v>
          </cell>
          <cell r="K20">
            <v>2</v>
          </cell>
        </row>
        <row r="21">
          <cell r="B21">
            <v>29.208333333333329</v>
          </cell>
          <cell r="C21">
            <v>36.4</v>
          </cell>
          <cell r="D21">
            <v>23.6</v>
          </cell>
          <cell r="E21">
            <v>66.791666666666671</v>
          </cell>
          <cell r="F21">
            <v>90</v>
          </cell>
          <cell r="G21">
            <v>35</v>
          </cell>
          <cell r="H21">
            <v>10.44</v>
          </cell>
          <cell r="J21">
            <v>29.52</v>
          </cell>
          <cell r="K21">
            <v>0</v>
          </cell>
        </row>
        <row r="22">
          <cell r="B22">
            <v>27.041666666666668</v>
          </cell>
          <cell r="C22">
            <v>32.799999999999997</v>
          </cell>
          <cell r="D22">
            <v>22.8</v>
          </cell>
          <cell r="E22">
            <v>74.375</v>
          </cell>
          <cell r="F22">
            <v>92</v>
          </cell>
          <cell r="G22">
            <v>52</v>
          </cell>
          <cell r="H22">
            <v>7.9200000000000008</v>
          </cell>
          <cell r="J22">
            <v>40.680000000000007</v>
          </cell>
          <cell r="K22">
            <v>1.5999999999999999</v>
          </cell>
        </row>
        <row r="23">
          <cell r="B23">
            <v>24.6875</v>
          </cell>
          <cell r="C23">
            <v>31.7</v>
          </cell>
          <cell r="D23">
            <v>22.1</v>
          </cell>
          <cell r="E23">
            <v>80.708333333333329</v>
          </cell>
          <cell r="F23">
            <v>95</v>
          </cell>
          <cell r="G23">
            <v>53</v>
          </cell>
          <cell r="H23">
            <v>3.9600000000000004</v>
          </cell>
          <cell r="J23">
            <v>60.480000000000004</v>
          </cell>
          <cell r="K23">
            <v>0</v>
          </cell>
        </row>
        <row r="24">
          <cell r="B24">
            <v>26.299999999999997</v>
          </cell>
          <cell r="C24">
            <v>35.4</v>
          </cell>
          <cell r="D24">
            <v>21.8</v>
          </cell>
          <cell r="E24">
            <v>77.125</v>
          </cell>
          <cell r="F24">
            <v>100</v>
          </cell>
          <cell r="G24">
            <v>41</v>
          </cell>
          <cell r="H24">
            <v>19.8</v>
          </cell>
          <cell r="J24">
            <v>60.839999999999996</v>
          </cell>
          <cell r="K24">
            <v>37</v>
          </cell>
        </row>
        <row r="25">
          <cell r="B25">
            <v>26.191666666666663</v>
          </cell>
          <cell r="C25">
            <v>34.200000000000003</v>
          </cell>
          <cell r="D25">
            <v>21.2</v>
          </cell>
          <cell r="E25">
            <v>78.75</v>
          </cell>
          <cell r="F25">
            <v>100</v>
          </cell>
          <cell r="G25">
            <v>45</v>
          </cell>
          <cell r="H25">
            <v>0</v>
          </cell>
          <cell r="J25">
            <v>0</v>
          </cell>
          <cell r="K25">
            <v>6.1999999999999993</v>
          </cell>
        </row>
        <row r="26">
          <cell r="B26">
            <v>27.358333333333338</v>
          </cell>
          <cell r="C26">
            <v>33.799999999999997</v>
          </cell>
          <cell r="D26">
            <v>23.3</v>
          </cell>
          <cell r="E26">
            <v>74.958333333333329</v>
          </cell>
          <cell r="F26">
            <v>93</v>
          </cell>
          <cell r="G26">
            <v>47</v>
          </cell>
          <cell r="H26">
            <v>3.9600000000000004</v>
          </cell>
          <cell r="J26">
            <v>27.36</v>
          </cell>
          <cell r="K26">
            <v>0</v>
          </cell>
        </row>
        <row r="27">
          <cell r="B27">
            <v>28.541666666666668</v>
          </cell>
          <cell r="C27">
            <v>34.700000000000003</v>
          </cell>
          <cell r="D27">
            <v>23.7</v>
          </cell>
          <cell r="E27">
            <v>68.208333333333329</v>
          </cell>
          <cell r="F27">
            <v>91</v>
          </cell>
          <cell r="G27">
            <v>42</v>
          </cell>
          <cell r="H27">
            <v>9.3600000000000012</v>
          </cell>
          <cell r="J27">
            <v>45.72</v>
          </cell>
          <cell r="K27">
            <v>0.8</v>
          </cell>
        </row>
        <row r="28">
          <cell r="B28">
            <v>25.554166666666674</v>
          </cell>
          <cell r="C28">
            <v>34.299999999999997</v>
          </cell>
          <cell r="D28">
            <v>22.3</v>
          </cell>
          <cell r="E28">
            <v>82.416666666666671</v>
          </cell>
          <cell r="F28">
            <v>96</v>
          </cell>
          <cell r="G28">
            <v>47</v>
          </cell>
          <cell r="H28">
            <v>20.52</v>
          </cell>
          <cell r="J28">
            <v>66.239999999999995</v>
          </cell>
          <cell r="K28">
            <v>18.2</v>
          </cell>
        </row>
        <row r="29">
          <cell r="B29">
            <v>26.108333333333334</v>
          </cell>
          <cell r="C29">
            <v>32.299999999999997</v>
          </cell>
          <cell r="D29">
            <v>23.2</v>
          </cell>
          <cell r="E29">
            <v>81.416666666666671</v>
          </cell>
          <cell r="F29">
            <v>94</v>
          </cell>
          <cell r="G29">
            <v>51</v>
          </cell>
          <cell r="H29">
            <v>3.24</v>
          </cell>
          <cell r="J29">
            <v>47.519999999999996</v>
          </cell>
          <cell r="K29">
            <v>2.4000000000000004</v>
          </cell>
        </row>
        <row r="30">
          <cell r="B30">
            <v>25.666666666666661</v>
          </cell>
          <cell r="C30">
            <v>31.2</v>
          </cell>
          <cell r="D30">
            <v>22.8</v>
          </cell>
          <cell r="E30">
            <v>80.25</v>
          </cell>
          <cell r="F30">
            <v>95</v>
          </cell>
          <cell r="G30">
            <v>53</v>
          </cell>
          <cell r="H30">
            <v>7.2</v>
          </cell>
          <cell r="J30">
            <v>29.16</v>
          </cell>
          <cell r="K30">
            <v>1.4</v>
          </cell>
        </row>
        <row r="31">
          <cell r="B31">
            <v>25.445833333333329</v>
          </cell>
          <cell r="C31">
            <v>31.6</v>
          </cell>
          <cell r="D31">
            <v>22.3</v>
          </cell>
          <cell r="E31">
            <v>84.375</v>
          </cell>
          <cell r="F31">
            <v>99</v>
          </cell>
          <cell r="G31">
            <v>57</v>
          </cell>
          <cell r="H31">
            <v>11.520000000000001</v>
          </cell>
          <cell r="J31">
            <v>33.119999999999997</v>
          </cell>
          <cell r="K31">
            <v>6.2</v>
          </cell>
        </row>
        <row r="32">
          <cell r="B32">
            <v>27.654166666666665</v>
          </cell>
          <cell r="C32">
            <v>34.700000000000003</v>
          </cell>
          <cell r="D32">
            <v>22.3</v>
          </cell>
          <cell r="E32">
            <v>71.916666666666671</v>
          </cell>
          <cell r="F32">
            <v>94</v>
          </cell>
          <cell r="G32">
            <v>41</v>
          </cell>
          <cell r="H32">
            <v>3.9600000000000004</v>
          </cell>
          <cell r="J32">
            <v>25.92</v>
          </cell>
          <cell r="K3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25.404166666666665</v>
          </cell>
          <cell r="C5">
            <v>33.200000000000003</v>
          </cell>
          <cell r="D5">
            <v>20.7</v>
          </cell>
          <cell r="E5">
            <v>77.958333333333329</v>
          </cell>
          <cell r="F5">
            <v>99</v>
          </cell>
          <cell r="G5">
            <v>41</v>
          </cell>
          <cell r="H5">
            <v>28.08</v>
          </cell>
          <cell r="J5">
            <v>42.84</v>
          </cell>
          <cell r="K5">
            <v>0.2</v>
          </cell>
        </row>
        <row r="6">
          <cell r="B6">
            <v>25.370833333333334</v>
          </cell>
          <cell r="C6">
            <v>32.799999999999997</v>
          </cell>
          <cell r="D6">
            <v>19.399999999999999</v>
          </cell>
          <cell r="E6">
            <v>74.125</v>
          </cell>
          <cell r="F6">
            <v>98</v>
          </cell>
          <cell r="G6">
            <v>37</v>
          </cell>
          <cell r="H6">
            <v>15.120000000000001</v>
          </cell>
          <cell r="J6">
            <v>35.28</v>
          </cell>
          <cell r="K6">
            <v>0.2</v>
          </cell>
        </row>
        <row r="7">
          <cell r="B7">
            <v>25.633333333333329</v>
          </cell>
          <cell r="C7">
            <v>34.6</v>
          </cell>
          <cell r="D7">
            <v>20.5</v>
          </cell>
          <cell r="E7">
            <v>74.583333333333329</v>
          </cell>
          <cell r="F7">
            <v>97</v>
          </cell>
          <cell r="G7">
            <v>39</v>
          </cell>
          <cell r="H7">
            <v>37.440000000000005</v>
          </cell>
          <cell r="J7">
            <v>51.84</v>
          </cell>
          <cell r="K7">
            <v>0</v>
          </cell>
        </row>
        <row r="8">
          <cell r="B8">
            <v>25.058333333333326</v>
          </cell>
          <cell r="C8">
            <v>33.200000000000003</v>
          </cell>
          <cell r="D8">
            <v>20.100000000000001</v>
          </cell>
          <cell r="E8">
            <v>82.166666666666671</v>
          </cell>
          <cell r="F8">
            <v>99</v>
          </cell>
          <cell r="G8">
            <v>48</v>
          </cell>
          <cell r="H8">
            <v>22.32</v>
          </cell>
          <cell r="J8">
            <v>50.04</v>
          </cell>
          <cell r="K8">
            <v>5.4</v>
          </cell>
        </row>
        <row r="9">
          <cell r="B9">
            <v>24.433333333333334</v>
          </cell>
          <cell r="C9">
            <v>31.9</v>
          </cell>
          <cell r="D9">
            <v>21.8</v>
          </cell>
          <cell r="E9">
            <v>88.083333333333329</v>
          </cell>
          <cell r="F9">
            <v>99</v>
          </cell>
          <cell r="G9">
            <v>52</v>
          </cell>
          <cell r="H9">
            <v>35.64</v>
          </cell>
          <cell r="J9">
            <v>54</v>
          </cell>
          <cell r="K9">
            <v>2.8</v>
          </cell>
        </row>
        <row r="10">
          <cell r="B10">
            <v>24.658333333333335</v>
          </cell>
          <cell r="C10">
            <v>30.6</v>
          </cell>
          <cell r="D10">
            <v>22.2</v>
          </cell>
          <cell r="E10">
            <v>87.583333333333329</v>
          </cell>
          <cell r="F10">
            <v>99</v>
          </cell>
          <cell r="G10">
            <v>58</v>
          </cell>
          <cell r="H10">
            <v>23.759999999999998</v>
          </cell>
          <cell r="J10">
            <v>36</v>
          </cell>
          <cell r="K10">
            <v>3</v>
          </cell>
        </row>
        <row r="11">
          <cell r="B11">
            <v>25.037500000000005</v>
          </cell>
          <cell r="C11">
            <v>32</v>
          </cell>
          <cell r="D11">
            <v>22.2</v>
          </cell>
          <cell r="E11">
            <v>81.875</v>
          </cell>
          <cell r="F11">
            <v>98</v>
          </cell>
          <cell r="G11">
            <v>44</v>
          </cell>
          <cell r="H11">
            <v>28.44</v>
          </cell>
          <cell r="J11">
            <v>46.440000000000005</v>
          </cell>
          <cell r="K11">
            <v>0.4</v>
          </cell>
        </row>
        <row r="12">
          <cell r="B12">
            <v>24.875</v>
          </cell>
          <cell r="C12">
            <v>33.4</v>
          </cell>
          <cell r="D12">
            <v>21.8</v>
          </cell>
          <cell r="E12">
            <v>81.083333333333329</v>
          </cell>
          <cell r="F12">
            <v>98</v>
          </cell>
          <cell r="G12">
            <v>43</v>
          </cell>
          <cell r="H12">
            <v>22.32</v>
          </cell>
          <cell r="J12">
            <v>51.12</v>
          </cell>
          <cell r="K12">
            <v>5.4</v>
          </cell>
        </row>
        <row r="13">
          <cell r="B13">
            <v>26.333333333333343</v>
          </cell>
          <cell r="C13">
            <v>34.4</v>
          </cell>
          <cell r="D13">
            <v>20.5</v>
          </cell>
          <cell r="E13">
            <v>71.583333333333329</v>
          </cell>
          <cell r="F13">
            <v>96</v>
          </cell>
          <cell r="G13">
            <v>38</v>
          </cell>
          <cell r="H13">
            <v>21.6</v>
          </cell>
          <cell r="J13">
            <v>44.28</v>
          </cell>
          <cell r="K13">
            <v>0</v>
          </cell>
        </row>
        <row r="14">
          <cell r="B14">
            <v>28.070833333333336</v>
          </cell>
          <cell r="C14">
            <v>35.700000000000003</v>
          </cell>
          <cell r="D14">
            <v>21.5</v>
          </cell>
          <cell r="E14">
            <v>61.291666666666664</v>
          </cell>
          <cell r="F14">
            <v>91</v>
          </cell>
          <cell r="G14">
            <v>31</v>
          </cell>
          <cell r="H14">
            <v>22.68</v>
          </cell>
          <cell r="J14">
            <v>45.36</v>
          </cell>
          <cell r="K14">
            <v>0</v>
          </cell>
        </row>
        <row r="15">
          <cell r="B15">
            <v>27.125000000000004</v>
          </cell>
          <cell r="C15">
            <v>35.5</v>
          </cell>
          <cell r="D15">
            <v>20.8</v>
          </cell>
          <cell r="E15">
            <v>62.958333333333336</v>
          </cell>
          <cell r="F15">
            <v>90</v>
          </cell>
          <cell r="G15">
            <v>32</v>
          </cell>
          <cell r="H15">
            <v>20.16</v>
          </cell>
          <cell r="J15">
            <v>66.600000000000009</v>
          </cell>
          <cell r="K15">
            <v>1.2</v>
          </cell>
        </row>
        <row r="16">
          <cell r="B16">
            <v>25.295833333333331</v>
          </cell>
          <cell r="C16">
            <v>34.200000000000003</v>
          </cell>
          <cell r="D16">
            <v>20.7</v>
          </cell>
          <cell r="E16">
            <v>75.916666666666671</v>
          </cell>
          <cell r="F16">
            <v>97</v>
          </cell>
          <cell r="G16">
            <v>39</v>
          </cell>
          <cell r="H16">
            <v>20.16</v>
          </cell>
          <cell r="J16">
            <v>49.680000000000007</v>
          </cell>
          <cell r="K16">
            <v>1.5999999999999999</v>
          </cell>
        </row>
        <row r="17">
          <cell r="B17">
            <v>24.879166666666666</v>
          </cell>
          <cell r="C17">
            <v>33</v>
          </cell>
          <cell r="D17">
            <v>20.9</v>
          </cell>
          <cell r="E17">
            <v>80.958333333333329</v>
          </cell>
          <cell r="F17">
            <v>98</v>
          </cell>
          <cell r="G17">
            <v>47</v>
          </cell>
          <cell r="H17">
            <v>21.240000000000002</v>
          </cell>
          <cell r="J17">
            <v>39.96</v>
          </cell>
          <cell r="K17">
            <v>0</v>
          </cell>
        </row>
        <row r="18">
          <cell r="B18">
            <v>25.316666666666666</v>
          </cell>
          <cell r="C18">
            <v>34.1</v>
          </cell>
          <cell r="D18">
            <v>20.3</v>
          </cell>
          <cell r="E18">
            <v>81</v>
          </cell>
          <cell r="F18">
            <v>99</v>
          </cell>
          <cell r="G18">
            <v>43</v>
          </cell>
          <cell r="H18">
            <v>24.12</v>
          </cell>
          <cell r="J18">
            <v>43.56</v>
          </cell>
          <cell r="K18">
            <v>0</v>
          </cell>
        </row>
        <row r="19">
          <cell r="B19">
            <v>27.3</v>
          </cell>
          <cell r="C19">
            <v>35.9</v>
          </cell>
          <cell r="D19">
            <v>21.6</v>
          </cell>
          <cell r="E19">
            <v>73.291666666666671</v>
          </cell>
          <cell r="F19">
            <v>97</v>
          </cell>
          <cell r="G19">
            <v>36</v>
          </cell>
          <cell r="H19">
            <v>22.32</v>
          </cell>
          <cell r="J19">
            <v>48.6</v>
          </cell>
          <cell r="K19">
            <v>0</v>
          </cell>
        </row>
        <row r="20">
          <cell r="B20">
            <v>28</v>
          </cell>
          <cell r="C20">
            <v>36.6</v>
          </cell>
          <cell r="D20">
            <v>22.6</v>
          </cell>
          <cell r="E20">
            <v>70.375</v>
          </cell>
          <cell r="F20">
            <v>95</v>
          </cell>
          <cell r="G20">
            <v>35</v>
          </cell>
          <cell r="H20">
            <v>23.040000000000003</v>
          </cell>
          <cell r="J20">
            <v>37.800000000000004</v>
          </cell>
          <cell r="K20">
            <v>0</v>
          </cell>
        </row>
        <row r="21">
          <cell r="B21">
            <v>28.608333333333331</v>
          </cell>
          <cell r="C21">
            <v>37</v>
          </cell>
          <cell r="D21">
            <v>23.1</v>
          </cell>
          <cell r="E21">
            <v>64.833333333333329</v>
          </cell>
          <cell r="F21">
            <v>90</v>
          </cell>
          <cell r="G21">
            <v>32</v>
          </cell>
          <cell r="H21">
            <v>24.12</v>
          </cell>
          <cell r="J21">
            <v>44.28</v>
          </cell>
          <cell r="K21">
            <v>0</v>
          </cell>
        </row>
        <row r="22">
          <cell r="B22">
            <v>25.983333333333334</v>
          </cell>
          <cell r="C22">
            <v>33.299999999999997</v>
          </cell>
          <cell r="D22">
            <v>22.4</v>
          </cell>
          <cell r="E22">
            <v>77.708333333333329</v>
          </cell>
          <cell r="F22">
            <v>97</v>
          </cell>
          <cell r="G22">
            <v>50</v>
          </cell>
          <cell r="H22">
            <v>23.759999999999998</v>
          </cell>
          <cell r="J22">
            <v>51.84</v>
          </cell>
          <cell r="K22">
            <v>8.9999999999999982</v>
          </cell>
        </row>
        <row r="23">
          <cell r="B23">
            <v>24.679166666666664</v>
          </cell>
          <cell r="C23">
            <v>30.2</v>
          </cell>
          <cell r="D23">
            <v>21.2</v>
          </cell>
          <cell r="E23">
            <v>83.375</v>
          </cell>
          <cell r="F23">
            <v>98</v>
          </cell>
          <cell r="G23">
            <v>56</v>
          </cell>
          <cell r="H23">
            <v>16.920000000000002</v>
          </cell>
          <cell r="J23">
            <v>30.240000000000002</v>
          </cell>
          <cell r="K23">
            <v>0</v>
          </cell>
        </row>
        <row r="24">
          <cell r="B24">
            <v>25.441666666666674</v>
          </cell>
          <cell r="C24">
            <v>34</v>
          </cell>
          <cell r="D24">
            <v>21</v>
          </cell>
          <cell r="E24">
            <v>79.291666666666671</v>
          </cell>
          <cell r="F24">
            <v>98</v>
          </cell>
          <cell r="G24">
            <v>43</v>
          </cell>
          <cell r="H24">
            <v>32.04</v>
          </cell>
          <cell r="J24">
            <v>55.440000000000005</v>
          </cell>
          <cell r="K24">
            <v>7</v>
          </cell>
        </row>
        <row r="25">
          <cell r="B25">
            <v>25.700000000000003</v>
          </cell>
          <cell r="C25">
            <v>34.200000000000003</v>
          </cell>
          <cell r="D25">
            <v>21</v>
          </cell>
          <cell r="E25">
            <v>76.375</v>
          </cell>
          <cell r="F25">
            <v>99</v>
          </cell>
          <cell r="G25">
            <v>42</v>
          </cell>
          <cell r="H25">
            <v>23.759999999999998</v>
          </cell>
          <cell r="J25">
            <v>37.440000000000005</v>
          </cell>
          <cell r="K25">
            <v>1.5999999999999999</v>
          </cell>
        </row>
        <row r="26">
          <cell r="B26">
            <v>27.079166666666666</v>
          </cell>
          <cell r="C26">
            <v>33.700000000000003</v>
          </cell>
          <cell r="D26">
            <v>22.8</v>
          </cell>
          <cell r="E26">
            <v>73.875</v>
          </cell>
          <cell r="F26">
            <v>96</v>
          </cell>
          <cell r="G26">
            <v>47</v>
          </cell>
          <cell r="H26">
            <v>14.4</v>
          </cell>
          <cell r="J26">
            <v>24.12</v>
          </cell>
          <cell r="K26">
            <v>0</v>
          </cell>
        </row>
        <row r="27">
          <cell r="B27">
            <v>28.012500000000006</v>
          </cell>
          <cell r="C27">
            <v>35.6</v>
          </cell>
          <cell r="D27">
            <v>21.6</v>
          </cell>
          <cell r="E27">
            <v>69.208333333333329</v>
          </cell>
          <cell r="F27">
            <v>98</v>
          </cell>
          <cell r="G27">
            <v>34</v>
          </cell>
          <cell r="H27">
            <v>39.6</v>
          </cell>
          <cell r="J27">
            <v>63.72</v>
          </cell>
          <cell r="K27">
            <v>7.8</v>
          </cell>
        </row>
        <row r="28">
          <cell r="B28">
            <v>26.254166666666674</v>
          </cell>
          <cell r="C28">
            <v>34.700000000000003</v>
          </cell>
          <cell r="D28">
            <v>22.4</v>
          </cell>
          <cell r="E28">
            <v>76.291666666666671</v>
          </cell>
          <cell r="F28">
            <v>96</v>
          </cell>
          <cell r="G28">
            <v>42</v>
          </cell>
          <cell r="H28">
            <v>38.519999999999996</v>
          </cell>
          <cell r="J28">
            <v>59.04</v>
          </cell>
          <cell r="K28">
            <v>1.4</v>
          </cell>
        </row>
        <row r="29">
          <cell r="B29">
            <v>24.495833333333334</v>
          </cell>
          <cell r="C29">
            <v>31.9</v>
          </cell>
          <cell r="D29">
            <v>21.7</v>
          </cell>
          <cell r="E29">
            <v>85.458333333333329</v>
          </cell>
          <cell r="F29">
            <v>99</v>
          </cell>
          <cell r="G29">
            <v>52</v>
          </cell>
          <cell r="H29">
            <v>29.880000000000003</v>
          </cell>
          <cell r="J29">
            <v>59.4</v>
          </cell>
          <cell r="K29">
            <v>1</v>
          </cell>
        </row>
        <row r="30">
          <cell r="B30">
            <v>23.837500000000002</v>
          </cell>
          <cell r="C30">
            <v>30.3</v>
          </cell>
          <cell r="D30">
            <v>20.8</v>
          </cell>
          <cell r="E30">
            <v>90.541666666666671</v>
          </cell>
          <cell r="F30">
            <v>100</v>
          </cell>
          <cell r="G30">
            <v>61</v>
          </cell>
          <cell r="H30">
            <v>18.720000000000002</v>
          </cell>
          <cell r="J30">
            <v>57.24</v>
          </cell>
          <cell r="K30">
            <v>8.7999999999999989</v>
          </cell>
        </row>
        <row r="31">
          <cell r="B31">
            <v>25.208333333333339</v>
          </cell>
          <cell r="C31">
            <v>32.700000000000003</v>
          </cell>
          <cell r="D31">
            <v>21.4</v>
          </cell>
          <cell r="E31">
            <v>83.666666666666671</v>
          </cell>
          <cell r="F31">
            <v>100</v>
          </cell>
          <cell r="G31">
            <v>47</v>
          </cell>
          <cell r="H31">
            <v>25.56</v>
          </cell>
          <cell r="J31">
            <v>43.56</v>
          </cell>
          <cell r="K31">
            <v>1.8</v>
          </cell>
        </row>
        <row r="32">
          <cell r="B32">
            <v>25.966666666666658</v>
          </cell>
          <cell r="C32">
            <v>34</v>
          </cell>
          <cell r="D32">
            <v>21.6</v>
          </cell>
          <cell r="E32">
            <v>78.416666666666671</v>
          </cell>
          <cell r="F32">
            <v>99</v>
          </cell>
          <cell r="G32">
            <v>45</v>
          </cell>
          <cell r="H32">
            <v>18.720000000000002</v>
          </cell>
          <cell r="J32">
            <v>54</v>
          </cell>
          <cell r="K3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24.495833333333337</v>
          </cell>
          <cell r="C5">
            <v>33.6</v>
          </cell>
          <cell r="D5">
            <v>20</v>
          </cell>
          <cell r="E5">
            <v>80.5</v>
          </cell>
          <cell r="F5">
            <v>94</v>
          </cell>
          <cell r="G5">
            <v>43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>
            <v>24.924999999999997</v>
          </cell>
          <cell r="C6">
            <v>33.299999999999997</v>
          </cell>
          <cell r="D6">
            <v>18.600000000000001</v>
          </cell>
          <cell r="E6">
            <v>77.416666666666671</v>
          </cell>
          <cell r="F6">
            <v>96</v>
          </cell>
          <cell r="G6">
            <v>43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>
            <v>25.462499999999995</v>
          </cell>
          <cell r="C7">
            <v>33.1</v>
          </cell>
          <cell r="D7">
            <v>19.8</v>
          </cell>
          <cell r="E7">
            <v>76.916666666666671</v>
          </cell>
          <cell r="F7">
            <v>94</v>
          </cell>
          <cell r="G7">
            <v>42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>
            <v>26.358333333333334</v>
          </cell>
          <cell r="C8">
            <v>33.5</v>
          </cell>
          <cell r="D8">
            <v>20.3</v>
          </cell>
          <cell r="E8">
            <v>78</v>
          </cell>
          <cell r="F8">
            <v>96</v>
          </cell>
          <cell r="G8">
            <v>46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>
            <v>24.612500000000001</v>
          </cell>
          <cell r="C9">
            <v>32.6</v>
          </cell>
          <cell r="D9">
            <v>21.9</v>
          </cell>
          <cell r="E9">
            <v>84.708333333333329</v>
          </cell>
          <cell r="F9">
            <v>95</v>
          </cell>
          <cell r="G9">
            <v>57</v>
          </cell>
          <cell r="H9" t="str">
            <v>*</v>
          </cell>
          <cell r="J9" t="str">
            <v>*</v>
          </cell>
          <cell r="K9" t="str">
            <v>*</v>
          </cell>
        </row>
        <row r="10">
          <cell r="B10">
            <v>25.029166666666672</v>
          </cell>
          <cell r="C10">
            <v>32.4</v>
          </cell>
          <cell r="D10">
            <v>22.4</v>
          </cell>
          <cell r="E10">
            <v>84.083333333333329</v>
          </cell>
          <cell r="F10">
            <v>95</v>
          </cell>
          <cell r="G10">
            <v>53</v>
          </cell>
          <cell r="H10" t="str">
            <v>*</v>
          </cell>
          <cell r="J10" t="str">
            <v>*</v>
          </cell>
          <cell r="K10" t="str">
            <v>*</v>
          </cell>
        </row>
        <row r="11">
          <cell r="B11">
            <v>25.295833333333331</v>
          </cell>
          <cell r="C11">
            <v>33.200000000000003</v>
          </cell>
          <cell r="D11">
            <v>21.5</v>
          </cell>
          <cell r="E11">
            <v>79.708333333333329</v>
          </cell>
          <cell r="F11">
            <v>94</v>
          </cell>
          <cell r="G11">
            <v>45</v>
          </cell>
          <cell r="H11" t="str">
            <v>*</v>
          </cell>
          <cell r="J11" t="str">
            <v>*</v>
          </cell>
          <cell r="K11" t="str">
            <v>*</v>
          </cell>
        </row>
        <row r="12">
          <cell r="B12">
            <v>25.787499999999998</v>
          </cell>
          <cell r="C12">
            <v>34.6</v>
          </cell>
          <cell r="D12">
            <v>21.8</v>
          </cell>
          <cell r="E12">
            <v>76.916666666666671</v>
          </cell>
          <cell r="F12">
            <v>94</v>
          </cell>
          <cell r="G12">
            <v>41</v>
          </cell>
          <cell r="H12" t="str">
            <v>*</v>
          </cell>
          <cell r="J12" t="str">
            <v>*</v>
          </cell>
          <cell r="K12" t="str">
            <v>*</v>
          </cell>
        </row>
        <row r="13">
          <cell r="B13">
            <v>26.570833333333329</v>
          </cell>
          <cell r="C13">
            <v>35.200000000000003</v>
          </cell>
          <cell r="D13">
            <v>19.5</v>
          </cell>
          <cell r="E13">
            <v>70.166666666666671</v>
          </cell>
          <cell r="F13">
            <v>94</v>
          </cell>
          <cell r="G13">
            <v>33</v>
          </cell>
          <cell r="H13" t="str">
            <v>*</v>
          </cell>
          <cell r="J13" t="str">
            <v>*</v>
          </cell>
          <cell r="K13" t="str">
            <v>*</v>
          </cell>
        </row>
        <row r="14">
          <cell r="B14">
            <v>27.466666666666669</v>
          </cell>
          <cell r="C14">
            <v>36</v>
          </cell>
          <cell r="D14">
            <v>19.3</v>
          </cell>
          <cell r="E14">
            <v>64.083333333333329</v>
          </cell>
          <cell r="F14">
            <v>93</v>
          </cell>
          <cell r="G14">
            <v>30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B15">
            <v>26.054166666666664</v>
          </cell>
          <cell r="C15">
            <v>35.1</v>
          </cell>
          <cell r="D15">
            <v>20.2</v>
          </cell>
          <cell r="E15">
            <v>70.041666666666671</v>
          </cell>
          <cell r="F15">
            <v>93</v>
          </cell>
          <cell r="G15">
            <v>33</v>
          </cell>
          <cell r="H15" t="str">
            <v>*</v>
          </cell>
          <cell r="J15" t="str">
            <v>*</v>
          </cell>
          <cell r="K15" t="str">
            <v>*</v>
          </cell>
        </row>
        <row r="16">
          <cell r="B16">
            <v>25.779166666666669</v>
          </cell>
          <cell r="C16">
            <v>33.4</v>
          </cell>
          <cell r="D16">
            <v>20.9</v>
          </cell>
          <cell r="E16">
            <v>73.291666666666671</v>
          </cell>
          <cell r="F16">
            <v>93</v>
          </cell>
          <cell r="G16">
            <v>43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B17">
            <v>25.658333333333335</v>
          </cell>
          <cell r="C17">
            <v>35.1</v>
          </cell>
          <cell r="D17">
            <v>21.6</v>
          </cell>
          <cell r="E17">
            <v>77.5</v>
          </cell>
          <cell r="F17">
            <v>95</v>
          </cell>
          <cell r="G17">
            <v>40</v>
          </cell>
          <cell r="H17" t="str">
            <v>*</v>
          </cell>
          <cell r="J17" t="str">
            <v>*</v>
          </cell>
          <cell r="K17" t="str">
            <v>*</v>
          </cell>
        </row>
        <row r="18">
          <cell r="B18">
            <v>26.162499999999998</v>
          </cell>
          <cell r="C18">
            <v>35.799999999999997</v>
          </cell>
          <cell r="D18">
            <v>20.7</v>
          </cell>
          <cell r="E18">
            <v>76.333333333333329</v>
          </cell>
          <cell r="F18">
            <v>95</v>
          </cell>
          <cell r="G18">
            <v>38</v>
          </cell>
          <cell r="H18" t="str">
            <v>*</v>
          </cell>
          <cell r="J18" t="str">
            <v>*</v>
          </cell>
          <cell r="K18" t="str">
            <v>*</v>
          </cell>
        </row>
        <row r="19">
          <cell r="B19">
            <v>27.100000000000005</v>
          </cell>
          <cell r="C19">
            <v>35.1</v>
          </cell>
          <cell r="D19">
            <v>21.4</v>
          </cell>
          <cell r="E19">
            <v>75.625</v>
          </cell>
          <cell r="F19">
            <v>96</v>
          </cell>
          <cell r="G19">
            <v>39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>
            <v>28.787500000000005</v>
          </cell>
          <cell r="C20">
            <v>37.200000000000003</v>
          </cell>
          <cell r="D20">
            <v>22.7</v>
          </cell>
          <cell r="E20">
            <v>68.583333333333329</v>
          </cell>
          <cell r="F20">
            <v>93</v>
          </cell>
          <cell r="G20">
            <v>35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B21">
            <v>28.166666666666668</v>
          </cell>
          <cell r="C21">
            <v>36.299999999999997</v>
          </cell>
          <cell r="D21">
            <v>21.9</v>
          </cell>
          <cell r="E21">
            <v>67.875</v>
          </cell>
          <cell r="F21">
            <v>93</v>
          </cell>
          <cell r="G21">
            <v>34</v>
          </cell>
          <cell r="H21" t="str">
            <v>*</v>
          </cell>
          <cell r="J21" t="str">
            <v>*</v>
          </cell>
          <cell r="K21" t="str">
            <v>*</v>
          </cell>
        </row>
        <row r="22">
          <cell r="B22">
            <v>25.125</v>
          </cell>
          <cell r="C22">
            <v>32.9</v>
          </cell>
          <cell r="D22">
            <v>20.5</v>
          </cell>
          <cell r="E22">
            <v>78.833333333333329</v>
          </cell>
          <cell r="F22">
            <v>94</v>
          </cell>
          <cell r="G22">
            <v>55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B23">
            <v>25.366666666666664</v>
          </cell>
          <cell r="C23">
            <v>34.6</v>
          </cell>
          <cell r="D23">
            <v>20</v>
          </cell>
          <cell r="E23">
            <v>74.791666666666671</v>
          </cell>
          <cell r="F23">
            <v>95</v>
          </cell>
          <cell r="G23">
            <v>42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>
            <v>25.945833333333336</v>
          </cell>
          <cell r="C24">
            <v>34.1</v>
          </cell>
          <cell r="D24">
            <v>21.3</v>
          </cell>
          <cell r="E24">
            <v>77.125</v>
          </cell>
          <cell r="F24">
            <v>94</v>
          </cell>
          <cell r="G24">
            <v>43</v>
          </cell>
          <cell r="H24" t="str">
            <v>*</v>
          </cell>
          <cell r="J24" t="str">
            <v>*</v>
          </cell>
          <cell r="K24" t="str">
            <v>*</v>
          </cell>
        </row>
        <row r="25">
          <cell r="B25">
            <v>25.458333333333332</v>
          </cell>
          <cell r="C25">
            <v>34.6</v>
          </cell>
          <cell r="D25">
            <v>20.8</v>
          </cell>
          <cell r="E25">
            <v>78.458333333333329</v>
          </cell>
          <cell r="F25">
            <v>95</v>
          </cell>
          <cell r="G25">
            <v>45</v>
          </cell>
          <cell r="H25" t="str">
            <v>*</v>
          </cell>
          <cell r="J25" t="str">
            <v>*</v>
          </cell>
          <cell r="K25" t="str">
            <v>*</v>
          </cell>
        </row>
        <row r="26">
          <cell r="B26">
            <v>27.870833333333334</v>
          </cell>
          <cell r="C26">
            <v>35.6</v>
          </cell>
          <cell r="D26">
            <v>21.6</v>
          </cell>
          <cell r="E26">
            <v>68.833333333333329</v>
          </cell>
          <cell r="F26">
            <v>93</v>
          </cell>
          <cell r="G26">
            <v>42</v>
          </cell>
          <cell r="H26" t="str">
            <v>*</v>
          </cell>
          <cell r="J26" t="str">
            <v>*</v>
          </cell>
          <cell r="K26" t="str">
            <v>*</v>
          </cell>
        </row>
        <row r="27">
          <cell r="B27">
            <v>28.666666666666668</v>
          </cell>
          <cell r="C27">
            <v>36.299999999999997</v>
          </cell>
          <cell r="D27">
            <v>23</v>
          </cell>
          <cell r="E27">
            <v>66.916666666666671</v>
          </cell>
          <cell r="F27">
            <v>90</v>
          </cell>
          <cell r="G27">
            <v>34</v>
          </cell>
          <cell r="H27" t="str">
            <v>*</v>
          </cell>
          <cell r="J27" t="str">
            <v>*</v>
          </cell>
          <cell r="K27" t="str">
            <v>*</v>
          </cell>
        </row>
        <row r="28">
          <cell r="B28">
            <v>26.429166666666664</v>
          </cell>
          <cell r="C28">
            <v>35.9</v>
          </cell>
          <cell r="D28">
            <v>21.6</v>
          </cell>
          <cell r="E28">
            <v>75.041666666666671</v>
          </cell>
          <cell r="F28">
            <v>94</v>
          </cell>
          <cell r="G28">
            <v>38</v>
          </cell>
          <cell r="H28" t="str">
            <v>*</v>
          </cell>
          <cell r="J28" t="str">
            <v>*</v>
          </cell>
          <cell r="K28" t="str">
            <v>*</v>
          </cell>
        </row>
        <row r="29">
          <cell r="B29">
            <v>24.520833333333339</v>
          </cell>
          <cell r="C29">
            <v>32.700000000000003</v>
          </cell>
          <cell r="D29">
            <v>21.4</v>
          </cell>
          <cell r="E29">
            <v>82.75</v>
          </cell>
          <cell r="F29">
            <v>95</v>
          </cell>
          <cell r="G29">
            <v>49</v>
          </cell>
          <cell r="H29" t="str">
            <v>*</v>
          </cell>
          <cell r="J29" t="str">
            <v>*</v>
          </cell>
          <cell r="K29" t="str">
            <v>*</v>
          </cell>
        </row>
        <row r="30">
          <cell r="B30">
            <v>24.979166666666668</v>
          </cell>
          <cell r="C30">
            <v>33</v>
          </cell>
          <cell r="D30">
            <v>21.6</v>
          </cell>
          <cell r="E30">
            <v>83.458333333333329</v>
          </cell>
          <cell r="F30">
            <v>96</v>
          </cell>
          <cell r="G30">
            <v>50</v>
          </cell>
          <cell r="H30" t="str">
            <v>*</v>
          </cell>
          <cell r="J30" t="str">
            <v>*</v>
          </cell>
          <cell r="K30" t="str">
            <v>*</v>
          </cell>
        </row>
        <row r="31">
          <cell r="B31">
            <v>25.470833333333331</v>
          </cell>
          <cell r="C31">
            <v>33.5</v>
          </cell>
          <cell r="D31">
            <v>20.9</v>
          </cell>
          <cell r="E31">
            <v>79.375</v>
          </cell>
          <cell r="F31">
            <v>96</v>
          </cell>
          <cell r="G31">
            <v>43</v>
          </cell>
          <cell r="H31" t="str">
            <v>*</v>
          </cell>
          <cell r="J31" t="str">
            <v>*</v>
          </cell>
          <cell r="K31" t="str">
            <v>*</v>
          </cell>
        </row>
        <row r="32">
          <cell r="B32">
            <v>26.633333333333336</v>
          </cell>
          <cell r="C32">
            <v>34.9</v>
          </cell>
          <cell r="D32">
            <v>21.4</v>
          </cell>
          <cell r="E32">
            <v>75.541666666666671</v>
          </cell>
          <cell r="F32">
            <v>96</v>
          </cell>
          <cell r="G32">
            <v>40</v>
          </cell>
          <cell r="H32" t="str">
            <v>*</v>
          </cell>
          <cell r="J32" t="str">
            <v>*</v>
          </cell>
          <cell r="K32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26.109523809523807</v>
          </cell>
          <cell r="C5">
            <v>33.5</v>
          </cell>
          <cell r="D5">
            <v>20.9</v>
          </cell>
          <cell r="E5">
            <v>73.333333333333329</v>
          </cell>
          <cell r="F5">
            <v>93</v>
          </cell>
          <cell r="G5">
            <v>31</v>
          </cell>
          <cell r="H5">
            <v>19.440000000000001</v>
          </cell>
          <cell r="J5">
            <v>41.4</v>
          </cell>
          <cell r="K5">
            <v>0</v>
          </cell>
        </row>
        <row r="6">
          <cell r="B6">
            <v>27.558333333333326</v>
          </cell>
          <cell r="C6">
            <v>33.799999999999997</v>
          </cell>
          <cell r="D6">
            <v>22.1</v>
          </cell>
          <cell r="E6">
            <v>69.708333333333329</v>
          </cell>
          <cell r="F6">
            <v>92</v>
          </cell>
          <cell r="G6">
            <v>43</v>
          </cell>
          <cell r="H6">
            <v>9.7200000000000006</v>
          </cell>
          <cell r="J6">
            <v>23.400000000000002</v>
          </cell>
          <cell r="K6">
            <v>0</v>
          </cell>
        </row>
        <row r="7">
          <cell r="B7">
            <v>28.104545454545452</v>
          </cell>
          <cell r="C7">
            <v>34.4</v>
          </cell>
          <cell r="D7">
            <v>22.7</v>
          </cell>
          <cell r="E7">
            <v>70.954545454545453</v>
          </cell>
          <cell r="F7">
            <v>92</v>
          </cell>
          <cell r="G7">
            <v>44</v>
          </cell>
          <cell r="H7">
            <v>11.520000000000001</v>
          </cell>
          <cell r="J7">
            <v>29.16</v>
          </cell>
          <cell r="K7">
            <v>3.2</v>
          </cell>
        </row>
        <row r="8">
          <cell r="B8">
            <v>27.15909090909091</v>
          </cell>
          <cell r="C8">
            <v>32.5</v>
          </cell>
          <cell r="D8">
            <v>23.6</v>
          </cell>
          <cell r="E8">
            <v>76.227272727272734</v>
          </cell>
          <cell r="F8">
            <v>91</v>
          </cell>
          <cell r="G8">
            <v>53</v>
          </cell>
          <cell r="H8">
            <v>8.64</v>
          </cell>
          <cell r="J8">
            <v>26.64</v>
          </cell>
          <cell r="K8">
            <v>0.6</v>
          </cell>
        </row>
        <row r="9">
          <cell r="B9">
            <v>25.547826086956523</v>
          </cell>
          <cell r="C9">
            <v>33.1</v>
          </cell>
          <cell r="D9">
            <v>22.3</v>
          </cell>
          <cell r="E9">
            <v>83.695652173913047</v>
          </cell>
          <cell r="F9">
            <v>93</v>
          </cell>
          <cell r="G9">
            <v>53</v>
          </cell>
          <cell r="H9">
            <v>17.64</v>
          </cell>
          <cell r="J9">
            <v>36.72</v>
          </cell>
          <cell r="K9">
            <v>9</v>
          </cell>
        </row>
        <row r="10">
          <cell r="B10">
            <v>26.381818181818176</v>
          </cell>
          <cell r="C10">
            <v>32.4</v>
          </cell>
          <cell r="D10">
            <v>22.7</v>
          </cell>
          <cell r="E10">
            <v>78.181818181818187</v>
          </cell>
          <cell r="F10">
            <v>93</v>
          </cell>
          <cell r="G10">
            <v>50</v>
          </cell>
          <cell r="H10">
            <v>17.64</v>
          </cell>
          <cell r="J10">
            <v>36.36</v>
          </cell>
          <cell r="K10">
            <v>0.2</v>
          </cell>
        </row>
        <row r="11">
          <cell r="B11">
            <v>27.141666666666669</v>
          </cell>
          <cell r="C11">
            <v>33.200000000000003</v>
          </cell>
          <cell r="D11">
            <v>23.3</v>
          </cell>
          <cell r="E11">
            <v>75.416666666666671</v>
          </cell>
          <cell r="F11">
            <v>93</v>
          </cell>
          <cell r="G11">
            <v>45</v>
          </cell>
          <cell r="H11">
            <v>8.2799999999999994</v>
          </cell>
          <cell r="J11">
            <v>22.32</v>
          </cell>
          <cell r="K11">
            <v>0</v>
          </cell>
        </row>
        <row r="12">
          <cell r="B12">
            <v>27.585714285714289</v>
          </cell>
          <cell r="C12">
            <v>34.5</v>
          </cell>
          <cell r="D12">
            <v>23.5</v>
          </cell>
          <cell r="E12">
            <v>72.61904761904762</v>
          </cell>
          <cell r="F12">
            <v>91</v>
          </cell>
          <cell r="G12">
            <v>46</v>
          </cell>
          <cell r="H12">
            <v>14.4</v>
          </cell>
          <cell r="J12">
            <v>29.16</v>
          </cell>
          <cell r="K12">
            <v>0</v>
          </cell>
        </row>
        <row r="13">
          <cell r="B13">
            <v>29.256521739130438</v>
          </cell>
          <cell r="C13">
            <v>38.200000000000003</v>
          </cell>
          <cell r="D13">
            <v>22.5</v>
          </cell>
          <cell r="E13">
            <v>61.086956521739133</v>
          </cell>
          <cell r="F13">
            <v>90</v>
          </cell>
          <cell r="G13">
            <v>27</v>
          </cell>
          <cell r="H13">
            <v>10.44</v>
          </cell>
          <cell r="J13">
            <v>29.52</v>
          </cell>
          <cell r="K13">
            <v>0</v>
          </cell>
        </row>
        <row r="14">
          <cell r="B14">
            <v>28.062499999999996</v>
          </cell>
          <cell r="C14">
            <v>35.200000000000003</v>
          </cell>
          <cell r="D14">
            <v>21.6</v>
          </cell>
          <cell r="E14">
            <v>65.666666666666671</v>
          </cell>
          <cell r="F14">
            <v>92</v>
          </cell>
          <cell r="G14">
            <v>35</v>
          </cell>
          <cell r="H14">
            <v>10.08</v>
          </cell>
          <cell r="J14">
            <v>47.519999999999996</v>
          </cell>
          <cell r="K14">
            <v>6.6000000000000005</v>
          </cell>
        </row>
        <row r="15">
          <cell r="B15">
            <v>28.365217391304352</v>
          </cell>
          <cell r="C15">
            <v>34.6</v>
          </cell>
          <cell r="D15">
            <v>22.4</v>
          </cell>
          <cell r="E15">
            <v>65.434782608695656</v>
          </cell>
          <cell r="F15">
            <v>90</v>
          </cell>
          <cell r="G15">
            <v>37</v>
          </cell>
          <cell r="H15">
            <v>10.8</v>
          </cell>
          <cell r="J15">
            <v>26.64</v>
          </cell>
          <cell r="K15">
            <v>0</v>
          </cell>
        </row>
        <row r="16">
          <cell r="B16">
            <v>28.264999999999993</v>
          </cell>
          <cell r="C16">
            <v>34.799999999999997</v>
          </cell>
          <cell r="D16">
            <v>23.7</v>
          </cell>
          <cell r="E16">
            <v>68.349999999999994</v>
          </cell>
          <cell r="F16">
            <v>89</v>
          </cell>
          <cell r="G16">
            <v>41</v>
          </cell>
          <cell r="H16">
            <v>11.879999999999999</v>
          </cell>
          <cell r="J16">
            <v>30.96</v>
          </cell>
          <cell r="K16">
            <v>0.6</v>
          </cell>
        </row>
        <row r="17">
          <cell r="B17">
            <v>28.204761904761913</v>
          </cell>
          <cell r="C17">
            <v>35.5</v>
          </cell>
          <cell r="D17">
            <v>22.3</v>
          </cell>
          <cell r="E17">
            <v>68.285714285714292</v>
          </cell>
          <cell r="F17">
            <v>93</v>
          </cell>
          <cell r="G17">
            <v>39</v>
          </cell>
          <cell r="H17">
            <v>11.879999999999999</v>
          </cell>
          <cell r="J17">
            <v>34.56</v>
          </cell>
          <cell r="K17">
            <v>0</v>
          </cell>
        </row>
        <row r="18">
          <cell r="B18">
            <v>29.647619047619042</v>
          </cell>
          <cell r="C18">
            <v>36.5</v>
          </cell>
          <cell r="D18">
            <v>23.8</v>
          </cell>
          <cell r="E18">
            <v>62.38095238095238</v>
          </cell>
          <cell r="F18">
            <v>88</v>
          </cell>
          <cell r="G18">
            <v>32</v>
          </cell>
          <cell r="H18">
            <v>10.8</v>
          </cell>
          <cell r="J18">
            <v>27</v>
          </cell>
          <cell r="K18">
            <v>0</v>
          </cell>
        </row>
        <row r="19">
          <cell r="B19">
            <v>30.019047619047619</v>
          </cell>
          <cell r="C19">
            <v>36.4</v>
          </cell>
          <cell r="D19">
            <v>23.9</v>
          </cell>
          <cell r="E19">
            <v>61.285714285714285</v>
          </cell>
          <cell r="F19">
            <v>88</v>
          </cell>
          <cell r="G19">
            <v>35</v>
          </cell>
          <cell r="H19">
            <v>15.120000000000001</v>
          </cell>
          <cell r="J19">
            <v>33.840000000000003</v>
          </cell>
          <cell r="K19">
            <v>0</v>
          </cell>
        </row>
        <row r="20">
          <cell r="B20">
            <v>28.366666666666664</v>
          </cell>
          <cell r="C20">
            <v>37</v>
          </cell>
          <cell r="D20">
            <v>22.8</v>
          </cell>
          <cell r="E20">
            <v>68.708333333333329</v>
          </cell>
          <cell r="F20">
            <v>91</v>
          </cell>
          <cell r="G20">
            <v>31</v>
          </cell>
          <cell r="H20">
            <v>15.48</v>
          </cell>
          <cell r="J20">
            <v>74.88000000000001</v>
          </cell>
          <cell r="K20">
            <v>2.6</v>
          </cell>
        </row>
        <row r="21">
          <cell r="B21">
            <v>28.137499999999992</v>
          </cell>
          <cell r="C21">
            <v>36.5</v>
          </cell>
          <cell r="D21">
            <v>22.5</v>
          </cell>
          <cell r="E21">
            <v>72.541666666666671</v>
          </cell>
          <cell r="F21">
            <v>94</v>
          </cell>
          <cell r="G21">
            <v>37</v>
          </cell>
          <cell r="H21">
            <v>14.76</v>
          </cell>
          <cell r="J21">
            <v>30.6</v>
          </cell>
          <cell r="K21">
            <v>0.2</v>
          </cell>
        </row>
        <row r="22">
          <cell r="B22">
            <v>26.795454545454547</v>
          </cell>
          <cell r="C22">
            <v>33.1</v>
          </cell>
          <cell r="D22">
            <v>22.4</v>
          </cell>
          <cell r="E22">
            <v>78.409090909090907</v>
          </cell>
          <cell r="F22">
            <v>91</v>
          </cell>
          <cell r="G22">
            <v>44</v>
          </cell>
          <cell r="H22">
            <v>14.76</v>
          </cell>
          <cell r="J22">
            <v>40.680000000000007</v>
          </cell>
          <cell r="K22">
            <v>7.2</v>
          </cell>
        </row>
        <row r="23">
          <cell r="B23">
            <v>26.047619047619047</v>
          </cell>
          <cell r="C23">
            <v>33.9</v>
          </cell>
          <cell r="D23">
            <v>22.5</v>
          </cell>
          <cell r="E23">
            <v>79.666666666666671</v>
          </cell>
          <cell r="F23">
            <v>94</v>
          </cell>
          <cell r="G23">
            <v>49</v>
          </cell>
          <cell r="H23">
            <v>8.64</v>
          </cell>
          <cell r="J23">
            <v>36.72</v>
          </cell>
          <cell r="K23">
            <v>0.8</v>
          </cell>
        </row>
        <row r="24">
          <cell r="B24">
            <v>27.57826086956522</v>
          </cell>
          <cell r="C24">
            <v>36</v>
          </cell>
          <cell r="D24">
            <v>22.8</v>
          </cell>
          <cell r="E24">
            <v>72.086956521739125</v>
          </cell>
          <cell r="F24">
            <v>92</v>
          </cell>
          <cell r="G24">
            <v>41</v>
          </cell>
          <cell r="H24">
            <v>14.76</v>
          </cell>
          <cell r="J24">
            <v>34.56</v>
          </cell>
          <cell r="K24">
            <v>2.4000000000000004</v>
          </cell>
        </row>
        <row r="25">
          <cell r="B25">
            <v>27.100000000000005</v>
          </cell>
          <cell r="C25">
            <v>34</v>
          </cell>
          <cell r="D25">
            <v>23.4</v>
          </cell>
          <cell r="E25">
            <v>73.5</v>
          </cell>
          <cell r="F25">
            <v>91</v>
          </cell>
          <cell r="G25">
            <v>43</v>
          </cell>
          <cell r="H25">
            <v>2.8800000000000003</v>
          </cell>
          <cell r="J25">
            <v>12.96</v>
          </cell>
          <cell r="K25">
            <v>0</v>
          </cell>
        </row>
        <row r="26">
          <cell r="B26">
            <v>30.22000000000001</v>
          </cell>
          <cell r="C26">
            <v>38.200000000000003</v>
          </cell>
          <cell r="D26">
            <v>24.2</v>
          </cell>
          <cell r="E26">
            <v>60.8</v>
          </cell>
          <cell r="F26">
            <v>84</v>
          </cell>
          <cell r="G26">
            <v>31</v>
          </cell>
          <cell r="H26">
            <v>11.879999999999999</v>
          </cell>
          <cell r="J26">
            <v>23.759999999999998</v>
          </cell>
          <cell r="K26">
            <v>3</v>
          </cell>
        </row>
        <row r="27">
          <cell r="B27">
            <v>26.678260869565214</v>
          </cell>
          <cell r="C27">
            <v>36.200000000000003</v>
          </cell>
          <cell r="D27">
            <v>21.8</v>
          </cell>
          <cell r="E27">
            <v>78.478260869565219</v>
          </cell>
          <cell r="F27">
            <v>92</v>
          </cell>
          <cell r="G27">
            <v>38</v>
          </cell>
          <cell r="H27">
            <v>18.720000000000002</v>
          </cell>
          <cell r="J27">
            <v>43.56</v>
          </cell>
          <cell r="K27">
            <v>24.4</v>
          </cell>
        </row>
        <row r="28">
          <cell r="B28">
            <v>27.008695652173909</v>
          </cell>
          <cell r="C28">
            <v>35.1</v>
          </cell>
          <cell r="D28">
            <v>22.7</v>
          </cell>
          <cell r="E28">
            <v>76.347826086956516</v>
          </cell>
          <cell r="F28">
            <v>93</v>
          </cell>
          <cell r="G28">
            <v>41</v>
          </cell>
          <cell r="H28">
            <v>14.04</v>
          </cell>
          <cell r="J28">
            <v>35.64</v>
          </cell>
          <cell r="K28">
            <v>8.8000000000000007</v>
          </cell>
        </row>
        <row r="29">
          <cell r="B29">
            <v>25.780952380952378</v>
          </cell>
          <cell r="C29">
            <v>30.9</v>
          </cell>
          <cell r="D29">
            <v>22.4</v>
          </cell>
          <cell r="E29">
            <v>80.857142857142861</v>
          </cell>
          <cell r="F29">
            <v>93</v>
          </cell>
          <cell r="G29">
            <v>60</v>
          </cell>
          <cell r="H29">
            <v>12.24</v>
          </cell>
          <cell r="J29">
            <v>23.040000000000003</v>
          </cell>
          <cell r="K29">
            <v>3.8000000000000003</v>
          </cell>
        </row>
        <row r="30">
          <cell r="B30">
            <v>24.773913043478263</v>
          </cell>
          <cell r="C30">
            <v>27.4</v>
          </cell>
          <cell r="D30">
            <v>22.7</v>
          </cell>
          <cell r="E30">
            <v>87.043478260869563</v>
          </cell>
          <cell r="F30">
            <v>94</v>
          </cell>
          <cell r="G30">
            <v>75</v>
          </cell>
          <cell r="H30">
            <v>16.559999999999999</v>
          </cell>
          <cell r="J30">
            <v>37.440000000000005</v>
          </cell>
          <cell r="K30">
            <v>19.399999999999999</v>
          </cell>
        </row>
        <row r="31">
          <cell r="B31">
            <v>24.8125</v>
          </cell>
          <cell r="C31">
            <v>30.7</v>
          </cell>
          <cell r="D31">
            <v>23.2</v>
          </cell>
          <cell r="E31">
            <v>86.5</v>
          </cell>
          <cell r="F31">
            <v>94</v>
          </cell>
          <cell r="G31">
            <v>59</v>
          </cell>
          <cell r="H31">
            <v>7.5600000000000005</v>
          </cell>
          <cell r="J31">
            <v>45.36</v>
          </cell>
          <cell r="K31">
            <v>8</v>
          </cell>
        </row>
        <row r="32">
          <cell r="B32">
            <v>26.890909090909098</v>
          </cell>
          <cell r="C32">
            <v>32.4</v>
          </cell>
          <cell r="D32">
            <v>23.1</v>
          </cell>
          <cell r="E32">
            <v>77.727272727272734</v>
          </cell>
          <cell r="F32">
            <v>93</v>
          </cell>
          <cell r="G32">
            <v>52</v>
          </cell>
          <cell r="H32">
            <v>8.64</v>
          </cell>
          <cell r="J32">
            <v>21.240000000000002</v>
          </cell>
          <cell r="K32">
            <v>3.4000000000000004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26.724999999999998</v>
          </cell>
          <cell r="C5">
            <v>34</v>
          </cell>
          <cell r="D5">
            <v>23</v>
          </cell>
          <cell r="E5">
            <v>80</v>
          </cell>
          <cell r="F5">
            <v>93</v>
          </cell>
          <cell r="G5">
            <v>54</v>
          </cell>
          <cell r="H5">
            <v>12.6</v>
          </cell>
          <cell r="J5">
            <v>26.28</v>
          </cell>
          <cell r="K5">
            <v>0</v>
          </cell>
        </row>
        <row r="6">
          <cell r="B6">
            <v>27.237500000000001</v>
          </cell>
          <cell r="C6">
            <v>33.299999999999997</v>
          </cell>
          <cell r="D6">
            <v>22.4</v>
          </cell>
          <cell r="E6">
            <v>74</v>
          </cell>
          <cell r="F6">
            <v>93</v>
          </cell>
          <cell r="G6">
            <v>46</v>
          </cell>
          <cell r="H6">
            <v>15.120000000000001</v>
          </cell>
          <cell r="J6">
            <v>25.56</v>
          </cell>
          <cell r="K6">
            <v>0</v>
          </cell>
        </row>
        <row r="7">
          <cell r="B7">
            <v>27.791666666666668</v>
          </cell>
          <cell r="C7">
            <v>34.700000000000003</v>
          </cell>
          <cell r="D7">
            <v>24.1</v>
          </cell>
          <cell r="E7">
            <v>76.625</v>
          </cell>
          <cell r="F7">
            <v>92</v>
          </cell>
          <cell r="G7">
            <v>47</v>
          </cell>
          <cell r="H7">
            <v>23.759999999999998</v>
          </cell>
          <cell r="J7">
            <v>47.519999999999996</v>
          </cell>
          <cell r="K7">
            <v>0</v>
          </cell>
        </row>
        <row r="8">
          <cell r="B8">
            <v>26.608333333333334</v>
          </cell>
          <cell r="C8">
            <v>31.9</v>
          </cell>
          <cell r="D8">
            <v>22.4</v>
          </cell>
          <cell r="E8">
            <v>82.041666666666671</v>
          </cell>
          <cell r="F8">
            <v>98</v>
          </cell>
          <cell r="G8">
            <v>61</v>
          </cell>
          <cell r="H8">
            <v>12.24</v>
          </cell>
          <cell r="J8">
            <v>50.76</v>
          </cell>
          <cell r="K8">
            <v>17</v>
          </cell>
        </row>
        <row r="9">
          <cell r="B9">
            <v>27.620833333333341</v>
          </cell>
          <cell r="C9">
            <v>33.6</v>
          </cell>
          <cell r="D9">
            <v>24.5</v>
          </cell>
          <cell r="E9">
            <v>76.625</v>
          </cell>
          <cell r="F9">
            <v>90</v>
          </cell>
          <cell r="G9">
            <v>53</v>
          </cell>
          <cell r="H9">
            <v>30.240000000000002</v>
          </cell>
          <cell r="J9">
            <v>51.84</v>
          </cell>
          <cell r="K9">
            <v>0</v>
          </cell>
        </row>
        <row r="10">
          <cell r="B10">
            <v>26.700000000000003</v>
          </cell>
          <cell r="C10">
            <v>32.299999999999997</v>
          </cell>
          <cell r="D10">
            <v>23.9</v>
          </cell>
          <cell r="E10">
            <v>77.875</v>
          </cell>
          <cell r="F10">
            <v>91</v>
          </cell>
          <cell r="G10">
            <v>55</v>
          </cell>
          <cell r="H10">
            <v>21.6</v>
          </cell>
          <cell r="J10">
            <v>39.24</v>
          </cell>
          <cell r="K10">
            <v>0</v>
          </cell>
        </row>
        <row r="11">
          <cell r="B11">
            <v>27.283333333333335</v>
          </cell>
          <cell r="C11">
            <v>34.299999999999997</v>
          </cell>
          <cell r="D11">
            <v>23.4</v>
          </cell>
          <cell r="E11">
            <v>74.958333333333329</v>
          </cell>
          <cell r="F11">
            <v>93</v>
          </cell>
          <cell r="G11">
            <v>43</v>
          </cell>
          <cell r="H11">
            <v>15.48</v>
          </cell>
          <cell r="J11">
            <v>25.56</v>
          </cell>
          <cell r="K11">
            <v>0</v>
          </cell>
        </row>
        <row r="12">
          <cell r="B12">
            <v>27.279166666666672</v>
          </cell>
          <cell r="C12">
            <v>34.6</v>
          </cell>
          <cell r="D12">
            <v>23.3</v>
          </cell>
          <cell r="E12">
            <v>75.333333333333329</v>
          </cell>
          <cell r="F12">
            <v>92</v>
          </cell>
          <cell r="G12">
            <v>44</v>
          </cell>
          <cell r="H12">
            <v>11.16</v>
          </cell>
          <cell r="J12">
            <v>34.92</v>
          </cell>
          <cell r="K12">
            <v>6.4</v>
          </cell>
        </row>
        <row r="13">
          <cell r="B13">
            <v>28.016666666666666</v>
          </cell>
          <cell r="C13">
            <v>35.9</v>
          </cell>
          <cell r="D13">
            <v>22.3</v>
          </cell>
          <cell r="E13">
            <v>72.583333333333329</v>
          </cell>
          <cell r="F13">
            <v>99</v>
          </cell>
          <cell r="G13">
            <v>38</v>
          </cell>
          <cell r="H13">
            <v>17.28</v>
          </cell>
          <cell r="J13">
            <v>52.2</v>
          </cell>
          <cell r="K13">
            <v>0</v>
          </cell>
        </row>
        <row r="14">
          <cell r="B14">
            <v>27.695833333333329</v>
          </cell>
          <cell r="C14">
            <v>34</v>
          </cell>
          <cell r="D14">
            <v>22.3</v>
          </cell>
          <cell r="E14">
            <v>72.791666666666671</v>
          </cell>
          <cell r="F14">
            <v>97</v>
          </cell>
          <cell r="G14">
            <v>46</v>
          </cell>
          <cell r="H14">
            <v>23.400000000000002</v>
          </cell>
          <cell r="J14">
            <v>39.96</v>
          </cell>
          <cell r="K14">
            <v>0.60000000000000009</v>
          </cell>
        </row>
        <row r="15">
          <cell r="B15">
            <v>26.862499999999997</v>
          </cell>
          <cell r="C15">
            <v>33.5</v>
          </cell>
          <cell r="D15">
            <v>21.6</v>
          </cell>
          <cell r="E15">
            <v>73.75</v>
          </cell>
          <cell r="F15">
            <v>89</v>
          </cell>
          <cell r="G15">
            <v>48</v>
          </cell>
          <cell r="H15">
            <v>20.52</v>
          </cell>
          <cell r="J15">
            <v>39.6</v>
          </cell>
          <cell r="K15">
            <v>0.4</v>
          </cell>
        </row>
        <row r="16">
          <cell r="B16">
            <v>27.287499999999998</v>
          </cell>
          <cell r="C16">
            <v>33</v>
          </cell>
          <cell r="D16">
            <v>24.2</v>
          </cell>
          <cell r="E16">
            <v>76.666666666666671</v>
          </cell>
          <cell r="F16">
            <v>91</v>
          </cell>
          <cell r="G16">
            <v>51</v>
          </cell>
          <cell r="H16">
            <v>21.240000000000002</v>
          </cell>
          <cell r="J16">
            <v>42.12</v>
          </cell>
          <cell r="K16">
            <v>0.4</v>
          </cell>
        </row>
        <row r="17">
          <cell r="B17">
            <v>27.770833333333332</v>
          </cell>
          <cell r="C17">
            <v>34</v>
          </cell>
          <cell r="D17">
            <v>23.5</v>
          </cell>
          <cell r="E17">
            <v>74.166666666666671</v>
          </cell>
          <cell r="F17">
            <v>93</v>
          </cell>
          <cell r="G17">
            <v>47</v>
          </cell>
          <cell r="H17">
            <v>16.559999999999999</v>
          </cell>
          <cell r="J17">
            <v>30.240000000000002</v>
          </cell>
          <cell r="K17">
            <v>0</v>
          </cell>
        </row>
        <row r="18">
          <cell r="B18">
            <v>28.716666666666669</v>
          </cell>
          <cell r="C18">
            <v>34.4</v>
          </cell>
          <cell r="D18">
            <v>23.8</v>
          </cell>
          <cell r="E18">
            <v>69.5</v>
          </cell>
          <cell r="F18">
            <v>89</v>
          </cell>
          <cell r="G18">
            <v>42</v>
          </cell>
          <cell r="H18">
            <v>15.840000000000002</v>
          </cell>
          <cell r="J18">
            <v>30.240000000000002</v>
          </cell>
          <cell r="K18">
            <v>0</v>
          </cell>
        </row>
        <row r="19">
          <cell r="B19">
            <v>28.204166666666666</v>
          </cell>
          <cell r="C19">
            <v>34.1</v>
          </cell>
          <cell r="D19">
            <v>23.3</v>
          </cell>
          <cell r="E19">
            <v>70.541666666666671</v>
          </cell>
          <cell r="F19">
            <v>91</v>
          </cell>
          <cell r="G19">
            <v>45</v>
          </cell>
          <cell r="H19">
            <v>17.28</v>
          </cell>
          <cell r="J19">
            <v>32.76</v>
          </cell>
          <cell r="K19">
            <v>0</v>
          </cell>
        </row>
        <row r="20">
          <cell r="B20">
            <v>27.075000000000006</v>
          </cell>
          <cell r="C20">
            <v>35.799999999999997</v>
          </cell>
          <cell r="D20">
            <v>23.7</v>
          </cell>
          <cell r="E20">
            <v>79.291666666666671</v>
          </cell>
          <cell r="F20">
            <v>93</v>
          </cell>
          <cell r="G20">
            <v>46</v>
          </cell>
          <cell r="H20">
            <v>22.68</v>
          </cell>
          <cell r="J20">
            <v>67.680000000000007</v>
          </cell>
          <cell r="K20">
            <v>0</v>
          </cell>
        </row>
        <row r="21">
          <cell r="B21">
            <v>28.141666666666669</v>
          </cell>
          <cell r="C21">
            <v>35.5</v>
          </cell>
          <cell r="D21">
            <v>22.9</v>
          </cell>
          <cell r="E21">
            <v>76.083333333333329</v>
          </cell>
          <cell r="F21">
            <v>99</v>
          </cell>
          <cell r="G21">
            <v>42</v>
          </cell>
          <cell r="H21">
            <v>19.440000000000001</v>
          </cell>
          <cell r="J21">
            <v>32.4</v>
          </cell>
          <cell r="K21">
            <v>0</v>
          </cell>
        </row>
        <row r="22">
          <cell r="B22">
            <v>27.579166666666669</v>
          </cell>
          <cell r="C22">
            <v>33.799999999999997</v>
          </cell>
          <cell r="D22">
            <v>25</v>
          </cell>
          <cell r="E22">
            <v>78.375</v>
          </cell>
          <cell r="F22">
            <v>92</v>
          </cell>
          <cell r="G22">
            <v>53</v>
          </cell>
          <cell r="H22">
            <v>12.24</v>
          </cell>
          <cell r="J22">
            <v>28.8</v>
          </cell>
          <cell r="K22">
            <v>0</v>
          </cell>
        </row>
        <row r="23">
          <cell r="B23">
            <v>26.904166666666669</v>
          </cell>
          <cell r="C23">
            <v>36.200000000000003</v>
          </cell>
          <cell r="D23">
            <v>21.7</v>
          </cell>
          <cell r="E23">
            <v>77.541666666666671</v>
          </cell>
          <cell r="F23">
            <v>99</v>
          </cell>
          <cell r="G23">
            <v>40</v>
          </cell>
          <cell r="H23">
            <v>12.24</v>
          </cell>
          <cell r="J23">
            <v>25.92</v>
          </cell>
          <cell r="K23">
            <v>0</v>
          </cell>
        </row>
        <row r="24">
          <cell r="B24">
            <v>27.9375</v>
          </cell>
          <cell r="C24">
            <v>36.1</v>
          </cell>
          <cell r="D24">
            <v>21.8</v>
          </cell>
          <cell r="E24">
            <v>69.625</v>
          </cell>
          <cell r="F24">
            <v>92</v>
          </cell>
          <cell r="G24">
            <v>35</v>
          </cell>
          <cell r="H24">
            <v>19.8</v>
          </cell>
          <cell r="J24">
            <v>35.28</v>
          </cell>
          <cell r="K24">
            <v>0</v>
          </cell>
        </row>
        <row r="25">
          <cell r="B25">
            <v>27.345833333333342</v>
          </cell>
          <cell r="C25">
            <v>34.700000000000003</v>
          </cell>
          <cell r="D25">
            <v>22.3</v>
          </cell>
          <cell r="E25">
            <v>75.333333333333329</v>
          </cell>
          <cell r="F25">
            <v>99</v>
          </cell>
          <cell r="G25">
            <v>45</v>
          </cell>
          <cell r="H25">
            <v>23.400000000000002</v>
          </cell>
          <cell r="J25">
            <v>59.04</v>
          </cell>
          <cell r="K25">
            <v>4</v>
          </cell>
        </row>
        <row r="26">
          <cell r="B26">
            <v>28.304166666666664</v>
          </cell>
          <cell r="C26">
            <v>36.4</v>
          </cell>
          <cell r="D26">
            <v>23.5</v>
          </cell>
          <cell r="E26">
            <v>75.666666666666671</v>
          </cell>
          <cell r="F26">
            <v>93</v>
          </cell>
          <cell r="G26">
            <v>42</v>
          </cell>
          <cell r="H26">
            <v>14.76</v>
          </cell>
          <cell r="J26">
            <v>48.24</v>
          </cell>
          <cell r="K26">
            <v>0.8</v>
          </cell>
        </row>
        <row r="27">
          <cell r="B27">
            <v>26.791666666666671</v>
          </cell>
          <cell r="C27">
            <v>34.4</v>
          </cell>
          <cell r="D27">
            <v>22.8</v>
          </cell>
          <cell r="E27">
            <v>80.958333333333329</v>
          </cell>
          <cell r="F27">
            <v>93</v>
          </cell>
          <cell r="G27">
            <v>53</v>
          </cell>
          <cell r="H27">
            <v>14.04</v>
          </cell>
          <cell r="J27">
            <v>23.400000000000002</v>
          </cell>
          <cell r="K27">
            <v>2.8000000000000003</v>
          </cell>
        </row>
        <row r="28">
          <cell r="B28">
            <v>26.945833333333336</v>
          </cell>
          <cell r="C28">
            <v>35.299999999999997</v>
          </cell>
          <cell r="D28">
            <v>22.6</v>
          </cell>
          <cell r="E28">
            <v>77.708333333333329</v>
          </cell>
          <cell r="F28">
            <v>95</v>
          </cell>
          <cell r="G28">
            <v>45</v>
          </cell>
          <cell r="H28">
            <v>19.079999999999998</v>
          </cell>
          <cell r="J28">
            <v>52.2</v>
          </cell>
          <cell r="K28">
            <v>9.1999999999999993</v>
          </cell>
        </row>
        <row r="29">
          <cell r="B29">
            <v>26.770833333333329</v>
          </cell>
          <cell r="C29">
            <v>33.1</v>
          </cell>
          <cell r="D29">
            <v>22.1</v>
          </cell>
          <cell r="E29">
            <v>77.166666666666671</v>
          </cell>
          <cell r="F29">
            <v>90</v>
          </cell>
          <cell r="G29">
            <v>51</v>
          </cell>
          <cell r="H29">
            <v>16.920000000000002</v>
          </cell>
          <cell r="J29">
            <v>41.04</v>
          </cell>
          <cell r="K29">
            <v>0</v>
          </cell>
        </row>
        <row r="30">
          <cell r="B30">
            <v>26.616666666666664</v>
          </cell>
          <cell r="C30">
            <v>30.9</v>
          </cell>
          <cell r="D30">
            <v>24.4</v>
          </cell>
          <cell r="E30">
            <v>79.875</v>
          </cell>
          <cell r="F30">
            <v>92</v>
          </cell>
          <cell r="G30">
            <v>57</v>
          </cell>
          <cell r="H30">
            <v>20.16</v>
          </cell>
          <cell r="J30">
            <v>40.32</v>
          </cell>
          <cell r="K30">
            <v>0</v>
          </cell>
        </row>
        <row r="31">
          <cell r="B31">
            <v>26.891666666666666</v>
          </cell>
          <cell r="C31">
            <v>33.4</v>
          </cell>
          <cell r="D31">
            <v>23.9</v>
          </cell>
          <cell r="E31">
            <v>80.75</v>
          </cell>
          <cell r="F31">
            <v>99</v>
          </cell>
          <cell r="G31">
            <v>48</v>
          </cell>
          <cell r="H31">
            <v>15.48</v>
          </cell>
          <cell r="J31">
            <v>35.64</v>
          </cell>
          <cell r="K31">
            <v>0</v>
          </cell>
        </row>
        <row r="32">
          <cell r="B32">
            <v>27.045833333333331</v>
          </cell>
          <cell r="C32">
            <v>33.4</v>
          </cell>
          <cell r="D32">
            <v>23.6</v>
          </cell>
          <cell r="E32">
            <v>78.125</v>
          </cell>
          <cell r="F32">
            <v>92</v>
          </cell>
          <cell r="G32">
            <v>51</v>
          </cell>
          <cell r="H32">
            <v>16.559999999999999</v>
          </cell>
          <cell r="J32">
            <v>34.92</v>
          </cell>
          <cell r="K32">
            <v>0.8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>
        <row r="5">
          <cell r="B5">
            <v>25.670833333333334</v>
          </cell>
          <cell r="C5">
            <v>33.299999999999997</v>
          </cell>
          <cell r="D5">
            <v>21.8</v>
          </cell>
          <cell r="E5">
            <v>79.083333333333329</v>
          </cell>
          <cell r="F5">
            <v>98</v>
          </cell>
          <cell r="G5">
            <v>47</v>
          </cell>
          <cell r="H5">
            <v>20.52</v>
          </cell>
          <cell r="J5">
            <v>66.600000000000009</v>
          </cell>
          <cell r="K5">
            <v>1.2</v>
          </cell>
        </row>
        <row r="6">
          <cell r="B6">
            <v>26.537500000000005</v>
          </cell>
          <cell r="C6">
            <v>34.5</v>
          </cell>
          <cell r="D6">
            <v>20.6</v>
          </cell>
          <cell r="E6">
            <v>74.166666666666671</v>
          </cell>
          <cell r="F6">
            <v>98</v>
          </cell>
          <cell r="G6">
            <v>40</v>
          </cell>
          <cell r="H6">
            <v>12.6</v>
          </cell>
          <cell r="J6">
            <v>31.319999999999997</v>
          </cell>
          <cell r="K6">
            <v>0</v>
          </cell>
        </row>
        <row r="7">
          <cell r="B7">
            <v>26.887499999999999</v>
          </cell>
          <cell r="C7">
            <v>34.5</v>
          </cell>
          <cell r="D7">
            <v>21.4</v>
          </cell>
          <cell r="E7">
            <v>72.083333333333329</v>
          </cell>
          <cell r="F7">
            <v>92</v>
          </cell>
          <cell r="G7">
            <v>47</v>
          </cell>
          <cell r="H7">
            <v>14.76</v>
          </cell>
          <cell r="J7">
            <v>36.72</v>
          </cell>
          <cell r="K7">
            <v>0</v>
          </cell>
        </row>
        <row r="8">
          <cell r="B8">
            <v>26.862500000000001</v>
          </cell>
          <cell r="C8">
            <v>34.6</v>
          </cell>
          <cell r="D8">
            <v>22.5</v>
          </cell>
          <cell r="E8">
            <v>77.083333333333329</v>
          </cell>
          <cell r="F8">
            <v>97</v>
          </cell>
          <cell r="G8">
            <v>46</v>
          </cell>
          <cell r="H8">
            <v>20.52</v>
          </cell>
          <cell r="J8">
            <v>36.72</v>
          </cell>
          <cell r="K8">
            <v>0</v>
          </cell>
        </row>
        <row r="9">
          <cell r="B9">
            <v>24.274999999999988</v>
          </cell>
          <cell r="C9">
            <v>31.6</v>
          </cell>
          <cell r="D9">
            <v>21.8</v>
          </cell>
          <cell r="E9">
            <v>88.833333333333329</v>
          </cell>
          <cell r="F9">
            <v>98</v>
          </cell>
          <cell r="G9">
            <v>58</v>
          </cell>
          <cell r="H9">
            <v>15.840000000000002</v>
          </cell>
          <cell r="J9">
            <v>51.480000000000004</v>
          </cell>
          <cell r="K9">
            <v>12.799999999999999</v>
          </cell>
        </row>
        <row r="10">
          <cell r="B10">
            <v>25.650000000000002</v>
          </cell>
          <cell r="C10">
            <v>31</v>
          </cell>
          <cell r="D10">
            <v>22.6</v>
          </cell>
          <cell r="E10">
            <v>85.166666666666671</v>
          </cell>
          <cell r="F10">
            <v>99</v>
          </cell>
          <cell r="G10">
            <v>57</v>
          </cell>
          <cell r="H10">
            <v>14.04</v>
          </cell>
          <cell r="J10">
            <v>27.720000000000002</v>
          </cell>
          <cell r="K10">
            <v>21.400000000000002</v>
          </cell>
        </row>
        <row r="11">
          <cell r="B11">
            <v>26.379166666666674</v>
          </cell>
          <cell r="C11">
            <v>31.3</v>
          </cell>
          <cell r="D11">
            <v>22</v>
          </cell>
          <cell r="E11">
            <v>73.333333333333329</v>
          </cell>
          <cell r="F11">
            <v>95</v>
          </cell>
          <cell r="G11">
            <v>47</v>
          </cell>
          <cell r="H11">
            <v>7.9200000000000008</v>
          </cell>
          <cell r="J11">
            <v>18.36</v>
          </cell>
          <cell r="K11">
            <v>0</v>
          </cell>
        </row>
        <row r="12">
          <cell r="B12">
            <v>27.566666666666666</v>
          </cell>
          <cell r="C12">
            <v>34.799999999999997</v>
          </cell>
          <cell r="D12">
            <v>22</v>
          </cell>
          <cell r="E12">
            <v>71.625</v>
          </cell>
          <cell r="F12">
            <v>98</v>
          </cell>
          <cell r="G12">
            <v>37</v>
          </cell>
          <cell r="H12">
            <v>12.96</v>
          </cell>
          <cell r="J12">
            <v>25.92</v>
          </cell>
          <cell r="K12">
            <v>0</v>
          </cell>
        </row>
        <row r="13">
          <cell r="B13">
            <v>28.533333333333331</v>
          </cell>
          <cell r="C13">
            <v>34.9</v>
          </cell>
          <cell r="D13">
            <v>23.6</v>
          </cell>
          <cell r="E13">
            <v>66.958333333333329</v>
          </cell>
          <cell r="F13">
            <v>89</v>
          </cell>
          <cell r="G13">
            <v>45</v>
          </cell>
          <cell r="H13">
            <v>18.36</v>
          </cell>
          <cell r="J13">
            <v>35.28</v>
          </cell>
          <cell r="K13">
            <v>0</v>
          </cell>
        </row>
        <row r="14">
          <cell r="B14">
            <v>29.250000000000004</v>
          </cell>
          <cell r="C14">
            <v>36.4</v>
          </cell>
          <cell r="D14">
            <v>22.5</v>
          </cell>
          <cell r="E14">
            <v>61.5</v>
          </cell>
          <cell r="F14">
            <v>92</v>
          </cell>
          <cell r="G14">
            <v>31</v>
          </cell>
          <cell r="H14">
            <v>12.24</v>
          </cell>
          <cell r="J14">
            <v>28.8</v>
          </cell>
          <cell r="K14">
            <v>0</v>
          </cell>
        </row>
        <row r="15">
          <cell r="B15">
            <v>27.954166666666666</v>
          </cell>
          <cell r="C15">
            <v>35.4</v>
          </cell>
          <cell r="D15">
            <v>21.5</v>
          </cell>
          <cell r="E15">
            <v>61.833333333333336</v>
          </cell>
          <cell r="F15">
            <v>87</v>
          </cell>
          <cell r="G15">
            <v>33</v>
          </cell>
          <cell r="H15">
            <v>20.88</v>
          </cell>
          <cell r="J15">
            <v>40.680000000000007</v>
          </cell>
          <cell r="K15">
            <v>0</v>
          </cell>
        </row>
        <row r="16">
          <cell r="B16">
            <v>27.145833333333332</v>
          </cell>
          <cell r="C16">
            <v>34.5</v>
          </cell>
          <cell r="D16">
            <v>22.1</v>
          </cell>
          <cell r="E16">
            <v>69.25</v>
          </cell>
          <cell r="F16">
            <v>90</v>
          </cell>
          <cell r="G16">
            <v>40</v>
          </cell>
          <cell r="H16">
            <v>13.32</v>
          </cell>
          <cell r="J16">
            <v>32.76</v>
          </cell>
          <cell r="K16">
            <v>0</v>
          </cell>
        </row>
        <row r="17">
          <cell r="B17">
            <v>27.100000000000005</v>
          </cell>
          <cell r="C17">
            <v>34.1</v>
          </cell>
          <cell r="D17">
            <v>23.3</v>
          </cell>
          <cell r="E17">
            <v>73.75</v>
          </cell>
          <cell r="F17">
            <v>96</v>
          </cell>
          <cell r="G17">
            <v>45</v>
          </cell>
          <cell r="H17">
            <v>16.920000000000002</v>
          </cell>
          <cell r="J17">
            <v>32.4</v>
          </cell>
          <cell r="K17">
            <v>0.2</v>
          </cell>
        </row>
        <row r="18">
          <cell r="B18">
            <v>26.574999999999999</v>
          </cell>
          <cell r="C18">
            <v>33.9</v>
          </cell>
          <cell r="D18">
            <v>22.8</v>
          </cell>
          <cell r="E18">
            <v>79.083333333333329</v>
          </cell>
          <cell r="F18">
            <v>98</v>
          </cell>
          <cell r="G18">
            <v>48</v>
          </cell>
          <cell r="H18">
            <v>17.64</v>
          </cell>
          <cell r="J18">
            <v>36</v>
          </cell>
          <cell r="K18">
            <v>0</v>
          </cell>
        </row>
        <row r="19">
          <cell r="B19">
            <v>27.987499999999997</v>
          </cell>
          <cell r="C19">
            <v>36.6</v>
          </cell>
          <cell r="D19">
            <v>22.9</v>
          </cell>
          <cell r="E19">
            <v>73.708333333333329</v>
          </cell>
          <cell r="F19">
            <v>95</v>
          </cell>
          <cell r="G19">
            <v>37</v>
          </cell>
          <cell r="H19">
            <v>14.4</v>
          </cell>
          <cell r="J19">
            <v>35.64</v>
          </cell>
          <cell r="K19">
            <v>0</v>
          </cell>
        </row>
        <row r="20">
          <cell r="B20">
            <v>28.770833333333329</v>
          </cell>
          <cell r="C20">
            <v>35.799999999999997</v>
          </cell>
          <cell r="D20">
            <v>24.9</v>
          </cell>
          <cell r="E20">
            <v>73.166666666666671</v>
          </cell>
          <cell r="F20">
            <v>90</v>
          </cell>
          <cell r="G20">
            <v>45</v>
          </cell>
          <cell r="H20">
            <v>12.96</v>
          </cell>
          <cell r="J20">
            <v>33.480000000000004</v>
          </cell>
          <cell r="K20">
            <v>0</v>
          </cell>
        </row>
        <row r="21">
          <cell r="B21">
            <v>29.108333333333334</v>
          </cell>
          <cell r="C21">
            <v>37.299999999999997</v>
          </cell>
          <cell r="D21">
            <v>22.8</v>
          </cell>
          <cell r="E21">
            <v>68.5</v>
          </cell>
          <cell r="F21">
            <v>95</v>
          </cell>
          <cell r="G21">
            <v>34</v>
          </cell>
          <cell r="H21">
            <v>15.120000000000001</v>
          </cell>
          <cell r="J21">
            <v>29.880000000000003</v>
          </cell>
          <cell r="K21">
            <v>0</v>
          </cell>
        </row>
        <row r="22">
          <cell r="B22">
            <v>26.562499999999996</v>
          </cell>
          <cell r="C22" t="str">
            <v>*</v>
          </cell>
          <cell r="D22">
            <v>22</v>
          </cell>
          <cell r="E22">
            <v>76.875</v>
          </cell>
          <cell r="F22">
            <v>96</v>
          </cell>
          <cell r="G22">
            <v>36</v>
          </cell>
          <cell r="H22">
            <v>20.52</v>
          </cell>
          <cell r="J22">
            <v>60.839999999999996</v>
          </cell>
          <cell r="K22">
            <v>7</v>
          </cell>
        </row>
        <row r="23">
          <cell r="B23">
            <v>26.029166666666669</v>
          </cell>
          <cell r="C23">
            <v>34.5</v>
          </cell>
          <cell r="D23">
            <v>21.7</v>
          </cell>
          <cell r="E23">
            <v>79.875</v>
          </cell>
          <cell r="F23">
            <v>99</v>
          </cell>
          <cell r="G23">
            <v>45</v>
          </cell>
          <cell r="H23">
            <v>10.44</v>
          </cell>
          <cell r="J23">
            <v>29.52</v>
          </cell>
          <cell r="K23">
            <v>0</v>
          </cell>
        </row>
        <row r="24">
          <cell r="B24">
            <v>26.574999999999992</v>
          </cell>
          <cell r="C24">
            <v>35.299999999999997</v>
          </cell>
          <cell r="D24">
            <v>21.8</v>
          </cell>
          <cell r="E24">
            <v>76.791666666666671</v>
          </cell>
          <cell r="F24">
            <v>97</v>
          </cell>
          <cell r="G24">
            <v>43</v>
          </cell>
          <cell r="H24">
            <v>15.840000000000002</v>
          </cell>
          <cell r="J24">
            <v>35.64</v>
          </cell>
          <cell r="K24">
            <v>0</v>
          </cell>
        </row>
        <row r="25">
          <cell r="B25">
            <v>27.129166666666663</v>
          </cell>
          <cell r="C25">
            <v>35.799999999999997</v>
          </cell>
          <cell r="D25">
            <v>21.8</v>
          </cell>
          <cell r="E25">
            <v>74.75</v>
          </cell>
          <cell r="F25">
            <v>98</v>
          </cell>
          <cell r="G25">
            <v>42</v>
          </cell>
          <cell r="H25">
            <v>23.759999999999998</v>
          </cell>
          <cell r="J25">
            <v>68.400000000000006</v>
          </cell>
          <cell r="K25">
            <v>4</v>
          </cell>
        </row>
        <row r="26">
          <cell r="B26">
            <v>27.883333333333336</v>
          </cell>
          <cell r="C26">
            <v>35.299999999999997</v>
          </cell>
          <cell r="D26">
            <v>23.3</v>
          </cell>
          <cell r="E26">
            <v>71.916666666666671</v>
          </cell>
          <cell r="F26">
            <v>90</v>
          </cell>
          <cell r="G26">
            <v>50</v>
          </cell>
          <cell r="H26">
            <v>13.68</v>
          </cell>
          <cell r="J26">
            <v>43.2</v>
          </cell>
          <cell r="K26">
            <v>0</v>
          </cell>
        </row>
        <row r="27">
          <cell r="B27">
            <v>29.566666666666663</v>
          </cell>
          <cell r="C27">
            <v>35.6</v>
          </cell>
          <cell r="D27">
            <v>24</v>
          </cell>
          <cell r="E27">
            <v>64.75</v>
          </cell>
          <cell r="F27">
            <v>90</v>
          </cell>
          <cell r="G27">
            <v>41</v>
          </cell>
          <cell r="H27">
            <v>15.840000000000002</v>
          </cell>
          <cell r="J27">
            <v>30.240000000000002</v>
          </cell>
          <cell r="K27">
            <v>0</v>
          </cell>
        </row>
        <row r="28">
          <cell r="B28">
            <v>26.904166666666665</v>
          </cell>
          <cell r="C28">
            <v>36.5</v>
          </cell>
          <cell r="D28">
            <v>22.5</v>
          </cell>
          <cell r="E28">
            <v>74</v>
          </cell>
          <cell r="F28">
            <v>92</v>
          </cell>
          <cell r="G28">
            <v>39</v>
          </cell>
          <cell r="H28">
            <v>18.720000000000002</v>
          </cell>
          <cell r="J28">
            <v>36.36</v>
          </cell>
          <cell r="K28">
            <v>5.4</v>
          </cell>
        </row>
        <row r="29">
          <cell r="B29">
            <v>26.345833333333331</v>
          </cell>
          <cell r="C29">
            <v>34.1</v>
          </cell>
          <cell r="D29">
            <v>23.2</v>
          </cell>
          <cell r="E29">
            <v>80.875</v>
          </cell>
          <cell r="F29">
            <v>95</v>
          </cell>
          <cell r="G29">
            <v>47</v>
          </cell>
          <cell r="H29">
            <v>16.559999999999999</v>
          </cell>
          <cell r="J29">
            <v>43.92</v>
          </cell>
          <cell r="K29">
            <v>4.8</v>
          </cell>
        </row>
        <row r="30">
          <cell r="B30">
            <v>25.916666666666668</v>
          </cell>
          <cell r="C30">
            <v>32.700000000000003</v>
          </cell>
          <cell r="D30">
            <v>23.1</v>
          </cell>
          <cell r="E30">
            <v>81.833333333333329</v>
          </cell>
          <cell r="F30">
            <v>98</v>
          </cell>
          <cell r="G30">
            <v>49</v>
          </cell>
          <cell r="H30">
            <v>12.6</v>
          </cell>
          <cell r="J30">
            <v>25.2</v>
          </cell>
          <cell r="K30">
            <v>1.4000000000000001</v>
          </cell>
        </row>
        <row r="31">
          <cell r="B31">
            <v>25.820833333333336</v>
          </cell>
          <cell r="C31">
            <v>32.700000000000003</v>
          </cell>
          <cell r="D31">
            <v>22.3</v>
          </cell>
          <cell r="E31">
            <v>82.666666666666671</v>
          </cell>
          <cell r="F31">
            <v>98</v>
          </cell>
          <cell r="G31">
            <v>54</v>
          </cell>
          <cell r="H31">
            <v>15.48</v>
          </cell>
          <cell r="J31">
            <v>36.72</v>
          </cell>
          <cell r="K31">
            <v>0</v>
          </cell>
        </row>
        <row r="32">
          <cell r="B32">
            <v>27.558333333333334</v>
          </cell>
          <cell r="C32">
            <v>36</v>
          </cell>
          <cell r="D32">
            <v>21.9</v>
          </cell>
          <cell r="E32">
            <v>75.208333333333329</v>
          </cell>
          <cell r="F32">
            <v>97</v>
          </cell>
          <cell r="G32">
            <v>40</v>
          </cell>
          <cell r="H32">
            <v>14.76</v>
          </cell>
          <cell r="J32">
            <v>47.88</v>
          </cell>
          <cell r="K32">
            <v>1.8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24.391666666666666</v>
          </cell>
          <cell r="C5">
            <v>30.9</v>
          </cell>
          <cell r="D5">
            <v>20.5</v>
          </cell>
          <cell r="E5">
            <v>82.166666666666671</v>
          </cell>
          <cell r="F5">
            <v>97</v>
          </cell>
          <cell r="G5">
            <v>56</v>
          </cell>
          <cell r="H5">
            <v>9.7200000000000006</v>
          </cell>
          <cell r="J5">
            <v>30.240000000000002</v>
          </cell>
          <cell r="K5">
            <v>8</v>
          </cell>
        </row>
        <row r="6">
          <cell r="B6">
            <v>24.979166666666668</v>
          </cell>
          <cell r="C6">
            <v>33</v>
          </cell>
          <cell r="D6">
            <v>19.7</v>
          </cell>
          <cell r="E6">
            <v>80.333333333333329</v>
          </cell>
          <cell r="F6">
            <v>98</v>
          </cell>
          <cell r="G6">
            <v>49</v>
          </cell>
          <cell r="H6">
            <v>12.96</v>
          </cell>
          <cell r="J6">
            <v>27.720000000000002</v>
          </cell>
          <cell r="K6">
            <v>0</v>
          </cell>
        </row>
        <row r="7">
          <cell r="B7">
            <v>25.833333333333329</v>
          </cell>
          <cell r="C7">
            <v>34</v>
          </cell>
          <cell r="D7">
            <v>21.6</v>
          </cell>
          <cell r="E7">
            <v>80</v>
          </cell>
          <cell r="F7">
            <v>94</v>
          </cell>
          <cell r="G7">
            <v>47</v>
          </cell>
          <cell r="H7">
            <v>14.4</v>
          </cell>
          <cell r="J7">
            <v>34.92</v>
          </cell>
          <cell r="K7">
            <v>0.2</v>
          </cell>
        </row>
        <row r="8">
          <cell r="B8">
            <v>26.616666666666664</v>
          </cell>
          <cell r="C8">
            <v>34.200000000000003</v>
          </cell>
          <cell r="D8">
            <v>21.7</v>
          </cell>
          <cell r="E8">
            <v>77.708333333333329</v>
          </cell>
          <cell r="F8">
            <v>98</v>
          </cell>
          <cell r="G8">
            <v>45</v>
          </cell>
          <cell r="H8">
            <v>12.96</v>
          </cell>
          <cell r="J8">
            <v>31.680000000000003</v>
          </cell>
          <cell r="K8">
            <v>0</v>
          </cell>
        </row>
        <row r="9">
          <cell r="B9">
            <v>24.404166666666665</v>
          </cell>
          <cell r="C9">
            <v>31.2</v>
          </cell>
          <cell r="D9">
            <v>21</v>
          </cell>
          <cell r="E9">
            <v>86.708333333333329</v>
          </cell>
          <cell r="F9">
            <v>98</v>
          </cell>
          <cell r="G9">
            <v>59</v>
          </cell>
          <cell r="H9">
            <v>16.920000000000002</v>
          </cell>
          <cell r="J9">
            <v>30.6</v>
          </cell>
          <cell r="K9">
            <v>72.2</v>
          </cell>
        </row>
        <row r="10">
          <cell r="B10">
            <v>25.358333333333338</v>
          </cell>
          <cell r="C10">
            <v>30.6</v>
          </cell>
          <cell r="D10">
            <v>23.3</v>
          </cell>
          <cell r="E10">
            <v>86.333333333333329</v>
          </cell>
          <cell r="F10">
            <v>96</v>
          </cell>
          <cell r="G10">
            <v>57</v>
          </cell>
          <cell r="H10" t="str">
            <v>*</v>
          </cell>
          <cell r="J10" t="str">
            <v>*</v>
          </cell>
          <cell r="K10">
            <v>1.2000000000000002</v>
          </cell>
        </row>
        <row r="11">
          <cell r="B11">
            <v>25.604166666666668</v>
          </cell>
          <cell r="C11">
            <v>31.4</v>
          </cell>
          <cell r="D11">
            <v>21.7</v>
          </cell>
          <cell r="E11">
            <v>80.458333333333329</v>
          </cell>
          <cell r="F11">
            <v>95</v>
          </cell>
          <cell r="G11">
            <v>54</v>
          </cell>
          <cell r="H11" t="str">
            <v>*</v>
          </cell>
          <cell r="J11" t="str">
            <v>*</v>
          </cell>
          <cell r="K11">
            <v>0</v>
          </cell>
        </row>
        <row r="12">
          <cell r="B12">
            <v>27.475000000000005</v>
          </cell>
          <cell r="C12">
            <v>34.299999999999997</v>
          </cell>
          <cell r="D12">
            <v>22</v>
          </cell>
          <cell r="E12">
            <v>71.5</v>
          </cell>
          <cell r="F12">
            <v>98</v>
          </cell>
          <cell r="G12">
            <v>37</v>
          </cell>
          <cell r="H12" t="str">
            <v>*</v>
          </cell>
          <cell r="J12" t="str">
            <v>*</v>
          </cell>
          <cell r="K12">
            <v>0</v>
          </cell>
        </row>
        <row r="13">
          <cell r="B13">
            <v>27.020833333333339</v>
          </cell>
          <cell r="C13">
            <v>34.799999999999997</v>
          </cell>
          <cell r="D13">
            <v>20.100000000000001</v>
          </cell>
          <cell r="E13">
            <v>71.75</v>
          </cell>
          <cell r="F13">
            <v>98</v>
          </cell>
          <cell r="G13">
            <v>40</v>
          </cell>
          <cell r="H13" t="str">
            <v>*</v>
          </cell>
          <cell r="J13" t="str">
            <v>*</v>
          </cell>
          <cell r="K13">
            <v>0</v>
          </cell>
        </row>
        <row r="14">
          <cell r="B14">
            <v>27.762500000000003</v>
          </cell>
          <cell r="C14">
            <v>35.1</v>
          </cell>
          <cell r="D14">
            <v>20</v>
          </cell>
          <cell r="E14">
            <v>65.875</v>
          </cell>
          <cell r="F14">
            <v>97</v>
          </cell>
          <cell r="G14">
            <v>36</v>
          </cell>
          <cell r="H14" t="str">
            <v>*</v>
          </cell>
          <cell r="J14" t="str">
            <v>*</v>
          </cell>
          <cell r="K14">
            <v>0</v>
          </cell>
        </row>
        <row r="15">
          <cell r="B15">
            <v>26.716666666666669</v>
          </cell>
          <cell r="C15">
            <v>34.6</v>
          </cell>
          <cell r="D15">
            <v>21.6</v>
          </cell>
          <cell r="E15">
            <v>68.416666666666671</v>
          </cell>
          <cell r="F15">
            <v>92</v>
          </cell>
          <cell r="G15">
            <v>37</v>
          </cell>
          <cell r="H15" t="str">
            <v>*</v>
          </cell>
          <cell r="J15" t="str">
            <v>*</v>
          </cell>
          <cell r="K15">
            <v>7.4</v>
          </cell>
        </row>
        <row r="16">
          <cell r="B16">
            <v>25.437500000000004</v>
          </cell>
          <cell r="C16">
            <v>32.5</v>
          </cell>
          <cell r="D16">
            <v>21.8</v>
          </cell>
          <cell r="E16">
            <v>78.083333333333329</v>
          </cell>
          <cell r="F16">
            <v>93</v>
          </cell>
          <cell r="G16">
            <v>47</v>
          </cell>
          <cell r="H16" t="str">
            <v>*</v>
          </cell>
          <cell r="J16" t="str">
            <v>*</v>
          </cell>
          <cell r="K16">
            <v>6.4</v>
          </cell>
        </row>
        <row r="17">
          <cell r="B17">
            <v>25.504166666666666</v>
          </cell>
          <cell r="C17">
            <v>33.5</v>
          </cell>
          <cell r="D17">
            <v>21.8</v>
          </cell>
          <cell r="E17">
            <v>81.5</v>
          </cell>
          <cell r="F17">
            <v>96</v>
          </cell>
          <cell r="G17">
            <v>48</v>
          </cell>
          <cell r="H17" t="str">
            <v>*</v>
          </cell>
          <cell r="J17" t="str">
            <v>*</v>
          </cell>
          <cell r="K17">
            <v>4.4000000000000004</v>
          </cell>
        </row>
        <row r="18">
          <cell r="B18">
            <v>25.437500000000004</v>
          </cell>
          <cell r="C18">
            <v>33.5</v>
          </cell>
          <cell r="D18">
            <v>20.6</v>
          </cell>
          <cell r="E18">
            <v>84.416666666666671</v>
          </cell>
          <cell r="F18">
            <v>98</v>
          </cell>
          <cell r="G18">
            <v>50</v>
          </cell>
          <cell r="H18" t="str">
            <v>*</v>
          </cell>
          <cell r="J18" t="str">
            <v>*</v>
          </cell>
          <cell r="K18">
            <v>2.2000000000000002</v>
          </cell>
        </row>
        <row r="19">
          <cell r="B19">
            <v>27.42916666666666</v>
          </cell>
          <cell r="C19">
            <v>34.9</v>
          </cell>
          <cell r="D19">
            <v>22.7</v>
          </cell>
          <cell r="E19">
            <v>76.291666666666671</v>
          </cell>
          <cell r="F19">
            <v>97</v>
          </cell>
          <cell r="G19">
            <v>43</v>
          </cell>
          <cell r="H19" t="str">
            <v>*</v>
          </cell>
          <cell r="J19" t="str">
            <v>*</v>
          </cell>
          <cell r="K19">
            <v>0</v>
          </cell>
        </row>
        <row r="20">
          <cell r="B20">
            <v>26.750000000000004</v>
          </cell>
          <cell r="C20">
            <v>35.200000000000003</v>
          </cell>
          <cell r="D20">
            <v>22.5</v>
          </cell>
          <cell r="E20">
            <v>79.5</v>
          </cell>
          <cell r="F20">
            <v>96</v>
          </cell>
          <cell r="G20">
            <v>48</v>
          </cell>
          <cell r="H20" t="str">
            <v>*</v>
          </cell>
          <cell r="J20" t="str">
            <v>*</v>
          </cell>
          <cell r="K20">
            <v>15.6</v>
          </cell>
        </row>
        <row r="21">
          <cell r="B21">
            <v>27.387500000000003</v>
          </cell>
          <cell r="C21">
            <v>35.4</v>
          </cell>
          <cell r="D21">
            <v>21.8</v>
          </cell>
          <cell r="E21">
            <v>74.875</v>
          </cell>
          <cell r="F21">
            <v>98</v>
          </cell>
          <cell r="G21">
            <v>41</v>
          </cell>
          <cell r="H21" t="str">
            <v>*</v>
          </cell>
          <cell r="J21" t="str">
            <v>*</v>
          </cell>
          <cell r="K21">
            <v>0</v>
          </cell>
        </row>
        <row r="22">
          <cell r="B22">
            <v>24.766666666666666</v>
          </cell>
          <cell r="C22">
            <v>28</v>
          </cell>
          <cell r="D22">
            <v>21.7</v>
          </cell>
          <cell r="E22">
            <v>85.625</v>
          </cell>
          <cell r="F22">
            <v>92</v>
          </cell>
          <cell r="G22">
            <v>67</v>
          </cell>
          <cell r="H22" t="str">
            <v>*</v>
          </cell>
          <cell r="J22" t="str">
            <v>*</v>
          </cell>
          <cell r="K22">
            <v>0</v>
          </cell>
        </row>
        <row r="23">
          <cell r="B23">
            <v>26.183333333333337</v>
          </cell>
          <cell r="C23">
            <v>35</v>
          </cell>
          <cell r="D23">
            <v>20.6</v>
          </cell>
          <cell r="E23">
            <v>75.125</v>
          </cell>
          <cell r="F23">
            <v>96</v>
          </cell>
          <cell r="G23">
            <v>43</v>
          </cell>
          <cell r="H23" t="str">
            <v>*</v>
          </cell>
          <cell r="J23" t="str">
            <v>*</v>
          </cell>
          <cell r="K23">
            <v>0</v>
          </cell>
        </row>
        <row r="24">
          <cell r="B24">
            <v>25.772727272727273</v>
          </cell>
          <cell r="C24">
            <v>35.5</v>
          </cell>
          <cell r="D24">
            <v>21.3</v>
          </cell>
          <cell r="E24">
            <v>79.86363636363636</v>
          </cell>
          <cell r="F24">
            <v>98</v>
          </cell>
          <cell r="G24">
            <v>45</v>
          </cell>
          <cell r="H24">
            <v>19.440000000000001</v>
          </cell>
          <cell r="J24">
            <v>42.12</v>
          </cell>
          <cell r="K24">
            <v>1</v>
          </cell>
        </row>
        <row r="25">
          <cell r="B25">
            <v>26.891666666666666</v>
          </cell>
          <cell r="C25">
            <v>35.9</v>
          </cell>
          <cell r="D25">
            <v>21.2</v>
          </cell>
          <cell r="E25">
            <v>78</v>
          </cell>
          <cell r="F25">
            <v>98</v>
          </cell>
          <cell r="G25">
            <v>43</v>
          </cell>
          <cell r="H25">
            <v>8.64</v>
          </cell>
          <cell r="J25">
            <v>23.400000000000002</v>
          </cell>
          <cell r="K25">
            <v>3.8000000000000003</v>
          </cell>
        </row>
        <row r="26">
          <cell r="B26">
            <v>27.020833333333339</v>
          </cell>
          <cell r="C26">
            <v>35.9</v>
          </cell>
          <cell r="D26">
            <v>20.9</v>
          </cell>
          <cell r="E26">
            <v>77.666666666666671</v>
          </cell>
          <cell r="F26">
            <v>98</v>
          </cell>
          <cell r="G26">
            <v>44</v>
          </cell>
          <cell r="H26">
            <v>8.2799999999999994</v>
          </cell>
          <cell r="J26">
            <v>20.88</v>
          </cell>
          <cell r="K26">
            <v>0.2</v>
          </cell>
        </row>
        <row r="27">
          <cell r="B27">
            <v>28.19583333333334</v>
          </cell>
          <cell r="C27">
            <v>34.6</v>
          </cell>
          <cell r="D27">
            <v>22.4</v>
          </cell>
          <cell r="E27">
            <v>73.083333333333329</v>
          </cell>
          <cell r="F27">
            <v>97</v>
          </cell>
          <cell r="G27">
            <v>46</v>
          </cell>
          <cell r="H27">
            <v>12.96</v>
          </cell>
          <cell r="J27">
            <v>28.8</v>
          </cell>
          <cell r="K27">
            <v>0</v>
          </cell>
        </row>
        <row r="28">
          <cell r="B28">
            <v>27.337500000000002</v>
          </cell>
          <cell r="C28">
            <v>34.200000000000003</v>
          </cell>
          <cell r="D28">
            <v>21.3</v>
          </cell>
          <cell r="E28">
            <v>71.5</v>
          </cell>
          <cell r="F28">
            <v>94</v>
          </cell>
          <cell r="G28">
            <v>43</v>
          </cell>
          <cell r="H28">
            <v>13.32</v>
          </cell>
          <cell r="J28">
            <v>34.56</v>
          </cell>
          <cell r="K28">
            <v>0</v>
          </cell>
        </row>
        <row r="29">
          <cell r="B29">
            <v>24.55</v>
          </cell>
          <cell r="C29">
            <v>31.4</v>
          </cell>
          <cell r="D29">
            <v>22</v>
          </cell>
          <cell r="E29">
            <v>85.541666666666671</v>
          </cell>
          <cell r="F29">
            <v>97</v>
          </cell>
          <cell r="G29">
            <v>56</v>
          </cell>
          <cell r="H29">
            <v>17.64</v>
          </cell>
          <cell r="J29">
            <v>35.28</v>
          </cell>
          <cell r="K29">
            <v>6</v>
          </cell>
        </row>
        <row r="30">
          <cell r="B30">
            <v>25.266666666666662</v>
          </cell>
          <cell r="C30">
            <v>32.200000000000003</v>
          </cell>
          <cell r="D30">
            <v>22.4</v>
          </cell>
          <cell r="E30">
            <v>81.708333333333329</v>
          </cell>
          <cell r="F30">
            <v>97</v>
          </cell>
          <cell r="G30">
            <v>52</v>
          </cell>
          <cell r="H30">
            <v>21.96</v>
          </cell>
          <cell r="J30">
            <v>39.6</v>
          </cell>
          <cell r="K30">
            <v>0.4</v>
          </cell>
        </row>
        <row r="31">
          <cell r="B31">
            <v>26.033333333333328</v>
          </cell>
          <cell r="C31">
            <v>33.299999999999997</v>
          </cell>
          <cell r="D31">
            <v>21.1</v>
          </cell>
          <cell r="E31">
            <v>77.791666666666671</v>
          </cell>
          <cell r="F31">
            <v>98</v>
          </cell>
          <cell r="G31">
            <v>44</v>
          </cell>
          <cell r="H31">
            <v>12.6</v>
          </cell>
          <cell r="J31">
            <v>37.800000000000004</v>
          </cell>
          <cell r="K31">
            <v>0.2</v>
          </cell>
        </row>
        <row r="32">
          <cell r="B32">
            <v>26.2</v>
          </cell>
          <cell r="C32">
            <v>34.5</v>
          </cell>
          <cell r="D32">
            <v>20.7</v>
          </cell>
          <cell r="E32">
            <v>77.833333333333329</v>
          </cell>
          <cell r="F32">
            <v>97</v>
          </cell>
          <cell r="G32">
            <v>40</v>
          </cell>
          <cell r="H32">
            <v>12.24</v>
          </cell>
          <cell r="J32">
            <v>43.92</v>
          </cell>
          <cell r="K3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25.775000000000006</v>
          </cell>
          <cell r="C5">
            <v>33.299999999999997</v>
          </cell>
          <cell r="D5">
            <v>22</v>
          </cell>
          <cell r="E5">
            <v>79.416666666666671</v>
          </cell>
          <cell r="F5">
            <v>100</v>
          </cell>
          <cell r="G5">
            <v>42</v>
          </cell>
          <cell r="H5" t="str">
            <v>*</v>
          </cell>
          <cell r="J5" t="str">
            <v>*</v>
          </cell>
          <cell r="K5">
            <v>0</v>
          </cell>
        </row>
        <row r="6">
          <cell r="B6">
            <v>26.320833333333336</v>
          </cell>
          <cell r="C6">
            <v>35</v>
          </cell>
          <cell r="D6">
            <v>19.5</v>
          </cell>
          <cell r="E6">
            <v>74.666666666666671</v>
          </cell>
          <cell r="F6">
            <v>100</v>
          </cell>
          <cell r="G6">
            <v>39</v>
          </cell>
          <cell r="H6" t="str">
            <v>*</v>
          </cell>
          <cell r="J6" t="str">
            <v>*</v>
          </cell>
          <cell r="K6">
            <v>0</v>
          </cell>
        </row>
        <row r="7">
          <cell r="B7">
            <v>26.012500000000003</v>
          </cell>
          <cell r="C7">
            <v>34.9</v>
          </cell>
          <cell r="D7">
            <v>20.6</v>
          </cell>
          <cell r="E7">
            <v>80.083333333333329</v>
          </cell>
          <cell r="F7">
            <v>100</v>
          </cell>
          <cell r="G7">
            <v>44</v>
          </cell>
          <cell r="H7" t="str">
            <v>*</v>
          </cell>
          <cell r="J7" t="str">
            <v>*</v>
          </cell>
          <cell r="K7">
            <v>27.2</v>
          </cell>
        </row>
        <row r="8">
          <cell r="B8">
            <v>26.724999999999998</v>
          </cell>
          <cell r="C8">
            <v>34.1</v>
          </cell>
          <cell r="D8">
            <v>22.6</v>
          </cell>
          <cell r="E8">
            <v>82.458333333333329</v>
          </cell>
          <cell r="F8">
            <v>100</v>
          </cell>
          <cell r="G8">
            <v>42</v>
          </cell>
          <cell r="H8" t="str">
            <v>*</v>
          </cell>
          <cell r="J8" t="str">
            <v>*</v>
          </cell>
          <cell r="K8">
            <v>0</v>
          </cell>
        </row>
        <row r="9">
          <cell r="B9">
            <v>24.066666666666674</v>
          </cell>
          <cell r="C9">
            <v>31.2</v>
          </cell>
          <cell r="D9">
            <v>21.3</v>
          </cell>
          <cell r="E9">
            <v>90.75</v>
          </cell>
          <cell r="F9">
            <v>100</v>
          </cell>
          <cell r="G9">
            <v>61</v>
          </cell>
          <cell r="H9" t="str">
            <v>*</v>
          </cell>
          <cell r="J9" t="str">
            <v>*</v>
          </cell>
          <cell r="K9">
            <v>13.4</v>
          </cell>
        </row>
        <row r="10">
          <cell r="B10">
            <v>25.829166666666662</v>
          </cell>
          <cell r="C10">
            <v>31.8</v>
          </cell>
          <cell r="D10">
            <v>23.1</v>
          </cell>
          <cell r="E10">
            <v>84.708333333333329</v>
          </cell>
          <cell r="F10">
            <v>100</v>
          </cell>
          <cell r="G10">
            <v>48</v>
          </cell>
          <cell r="H10" t="str">
            <v>*</v>
          </cell>
          <cell r="J10" t="str">
            <v>*</v>
          </cell>
          <cell r="K10">
            <v>1.7999999999999998</v>
          </cell>
        </row>
        <row r="11">
          <cell r="B11">
            <v>26.591666666666665</v>
          </cell>
          <cell r="C11">
            <v>34</v>
          </cell>
          <cell r="D11">
            <v>20.2</v>
          </cell>
          <cell r="E11">
            <v>72.791666666666671</v>
          </cell>
          <cell r="F11">
            <v>100</v>
          </cell>
          <cell r="G11">
            <v>44</v>
          </cell>
          <cell r="H11" t="str">
            <v>*</v>
          </cell>
          <cell r="J11" t="str">
            <v>*</v>
          </cell>
          <cell r="K11">
            <v>0</v>
          </cell>
        </row>
        <row r="12">
          <cell r="B12">
            <v>27.395833333333339</v>
          </cell>
          <cell r="C12">
            <v>35</v>
          </cell>
          <cell r="D12">
            <v>21.4</v>
          </cell>
          <cell r="E12">
            <v>72</v>
          </cell>
          <cell r="F12">
            <v>100</v>
          </cell>
          <cell r="G12">
            <v>36</v>
          </cell>
          <cell r="H12" t="str">
            <v>*</v>
          </cell>
          <cell r="J12" t="str">
            <v>*</v>
          </cell>
          <cell r="K12">
            <v>0</v>
          </cell>
        </row>
        <row r="13">
          <cell r="B13">
            <v>28.133333333333329</v>
          </cell>
          <cell r="C13">
            <v>36.200000000000003</v>
          </cell>
          <cell r="D13">
            <v>22.3</v>
          </cell>
          <cell r="E13">
            <v>66.625</v>
          </cell>
          <cell r="F13">
            <v>95</v>
          </cell>
          <cell r="G13">
            <v>36</v>
          </cell>
          <cell r="H13" t="str">
            <v>*</v>
          </cell>
          <cell r="J13" t="str">
            <v>*</v>
          </cell>
          <cell r="K13">
            <v>0</v>
          </cell>
        </row>
        <row r="14">
          <cell r="B14">
            <v>29.037500000000005</v>
          </cell>
          <cell r="C14">
            <v>37</v>
          </cell>
          <cell r="D14">
            <v>21</v>
          </cell>
          <cell r="E14">
            <v>58.958333333333336</v>
          </cell>
          <cell r="F14">
            <v>95</v>
          </cell>
          <cell r="G14">
            <v>29</v>
          </cell>
          <cell r="H14" t="str">
            <v>*</v>
          </cell>
          <cell r="J14" t="str">
            <v>*</v>
          </cell>
          <cell r="K14">
            <v>0</v>
          </cell>
        </row>
        <row r="15">
          <cell r="B15">
            <v>28.425000000000001</v>
          </cell>
          <cell r="C15">
            <v>36.1</v>
          </cell>
          <cell r="D15">
            <v>21.1</v>
          </cell>
          <cell r="E15">
            <v>58.791666666666664</v>
          </cell>
          <cell r="F15">
            <v>92</v>
          </cell>
          <cell r="G15">
            <v>32</v>
          </cell>
          <cell r="H15" t="str">
            <v>*</v>
          </cell>
          <cell r="J15" t="str">
            <v>*</v>
          </cell>
          <cell r="K15">
            <v>0</v>
          </cell>
        </row>
        <row r="16">
          <cell r="B16">
            <v>27.683333333333326</v>
          </cell>
          <cell r="C16">
            <v>35.299999999999997</v>
          </cell>
          <cell r="D16">
            <v>22.2</v>
          </cell>
          <cell r="E16">
            <v>66.208333333333329</v>
          </cell>
          <cell r="F16">
            <v>87</v>
          </cell>
          <cell r="G16">
            <v>39</v>
          </cell>
          <cell r="H16" t="str">
            <v>*</v>
          </cell>
          <cell r="J16" t="str">
            <v>*</v>
          </cell>
          <cell r="K16">
            <v>0</v>
          </cell>
        </row>
        <row r="17">
          <cell r="B17">
            <v>27.295833333333338</v>
          </cell>
          <cell r="C17">
            <v>35.4</v>
          </cell>
          <cell r="D17">
            <v>23.5</v>
          </cell>
          <cell r="E17">
            <v>70.875</v>
          </cell>
          <cell r="F17">
            <v>95</v>
          </cell>
          <cell r="G17">
            <v>42</v>
          </cell>
          <cell r="H17" t="str">
            <v>*</v>
          </cell>
          <cell r="J17" t="str">
            <v>*</v>
          </cell>
          <cell r="K17">
            <v>0.2</v>
          </cell>
        </row>
        <row r="18">
          <cell r="B18">
            <v>26.733333333333338</v>
          </cell>
          <cell r="C18">
            <v>34.700000000000003</v>
          </cell>
          <cell r="D18">
            <v>21.9</v>
          </cell>
          <cell r="E18">
            <v>78.708333333333329</v>
          </cell>
          <cell r="F18">
            <v>100</v>
          </cell>
          <cell r="G18">
            <v>47</v>
          </cell>
          <cell r="H18" t="str">
            <v>*</v>
          </cell>
          <cell r="J18" t="str">
            <v>*</v>
          </cell>
          <cell r="K18">
            <v>0</v>
          </cell>
        </row>
        <row r="19">
          <cell r="B19">
            <v>27.970833333333335</v>
          </cell>
          <cell r="C19">
            <v>36.799999999999997</v>
          </cell>
          <cell r="D19">
            <v>22.6</v>
          </cell>
          <cell r="E19">
            <v>72.875</v>
          </cell>
          <cell r="F19">
            <v>99</v>
          </cell>
          <cell r="G19">
            <v>37</v>
          </cell>
          <cell r="H19" t="str">
            <v>*</v>
          </cell>
          <cell r="J19" t="str">
            <v>*</v>
          </cell>
          <cell r="K19">
            <v>0</v>
          </cell>
        </row>
        <row r="20">
          <cell r="B20">
            <v>29.125</v>
          </cell>
          <cell r="C20">
            <v>38.5</v>
          </cell>
          <cell r="D20">
            <v>23.4</v>
          </cell>
          <cell r="E20">
            <v>71.833333333333329</v>
          </cell>
          <cell r="F20">
            <v>99</v>
          </cell>
          <cell r="G20">
            <v>37</v>
          </cell>
          <cell r="H20" t="str">
            <v>*</v>
          </cell>
          <cell r="J20" t="str">
            <v>*</v>
          </cell>
          <cell r="K20">
            <v>0</v>
          </cell>
        </row>
        <row r="21">
          <cell r="B21">
            <v>29.858333333333334</v>
          </cell>
          <cell r="C21">
            <v>39.200000000000003</v>
          </cell>
          <cell r="D21">
            <v>23.3</v>
          </cell>
          <cell r="E21">
            <v>64.875</v>
          </cell>
          <cell r="F21">
            <v>95</v>
          </cell>
          <cell r="G21">
            <v>31</v>
          </cell>
          <cell r="H21" t="str">
            <v>*</v>
          </cell>
          <cell r="J21" t="str">
            <v>*</v>
          </cell>
          <cell r="K21">
            <v>0</v>
          </cell>
        </row>
        <row r="22">
          <cell r="B22">
            <v>25.270833333333332</v>
          </cell>
          <cell r="C22">
            <v>31.8</v>
          </cell>
          <cell r="D22">
            <v>20.9</v>
          </cell>
          <cell r="E22">
            <v>84.666666666666671</v>
          </cell>
          <cell r="F22">
            <v>100</v>
          </cell>
          <cell r="G22">
            <v>52</v>
          </cell>
          <cell r="H22" t="str">
            <v>*</v>
          </cell>
          <cell r="J22" t="str">
            <v>*</v>
          </cell>
          <cell r="K22">
            <v>57.400000000000013</v>
          </cell>
        </row>
        <row r="23">
          <cell r="B23">
            <v>25.987500000000001</v>
          </cell>
          <cell r="C23">
            <v>34.5</v>
          </cell>
          <cell r="D23">
            <v>21.3</v>
          </cell>
          <cell r="E23">
            <v>81.083333333333329</v>
          </cell>
          <cell r="F23">
            <v>100</v>
          </cell>
          <cell r="G23">
            <v>41</v>
          </cell>
          <cell r="H23" t="str">
            <v>*</v>
          </cell>
          <cell r="J23" t="str">
            <v>*</v>
          </cell>
          <cell r="K23">
            <v>0.2</v>
          </cell>
        </row>
        <row r="24">
          <cell r="B24">
            <v>26.120833333333337</v>
          </cell>
          <cell r="C24">
            <v>35</v>
          </cell>
          <cell r="D24">
            <v>21.7</v>
          </cell>
          <cell r="E24">
            <v>82.5</v>
          </cell>
          <cell r="F24">
            <v>100</v>
          </cell>
          <cell r="G24">
            <v>45</v>
          </cell>
          <cell r="H24" t="str">
            <v>*</v>
          </cell>
          <cell r="J24" t="str">
            <v>*</v>
          </cell>
          <cell r="K24">
            <v>0.8</v>
          </cell>
        </row>
        <row r="25">
          <cell r="B25">
            <v>26.3</v>
          </cell>
          <cell r="C25">
            <v>36.1</v>
          </cell>
          <cell r="D25">
            <v>21</v>
          </cell>
          <cell r="E25">
            <v>81.666666666666671</v>
          </cell>
          <cell r="F25">
            <v>100</v>
          </cell>
          <cell r="G25">
            <v>42</v>
          </cell>
          <cell r="H25" t="str">
            <v>*</v>
          </cell>
          <cell r="J25" t="str">
            <v>*</v>
          </cell>
          <cell r="K25">
            <v>10.399999999999999</v>
          </cell>
        </row>
        <row r="26">
          <cell r="B26">
            <v>27.566666666666663</v>
          </cell>
          <cell r="C26">
            <v>34.799999999999997</v>
          </cell>
          <cell r="D26">
            <v>21.7</v>
          </cell>
          <cell r="E26">
            <v>75.375</v>
          </cell>
          <cell r="F26">
            <v>100</v>
          </cell>
          <cell r="G26">
            <v>46</v>
          </cell>
          <cell r="H26" t="str">
            <v>*</v>
          </cell>
          <cell r="J26" t="str">
            <v>*</v>
          </cell>
          <cell r="K26">
            <v>0</v>
          </cell>
        </row>
        <row r="27">
          <cell r="B27">
            <v>28.287499999999998</v>
          </cell>
          <cell r="C27">
            <v>34.4</v>
          </cell>
          <cell r="D27">
            <v>23</v>
          </cell>
          <cell r="E27">
            <v>70.458333333333329</v>
          </cell>
          <cell r="F27">
            <v>97</v>
          </cell>
          <cell r="G27">
            <v>45</v>
          </cell>
          <cell r="H27" t="str">
            <v>*</v>
          </cell>
          <cell r="J27" t="str">
            <v>*</v>
          </cell>
          <cell r="K27">
            <v>0</v>
          </cell>
        </row>
        <row r="28">
          <cell r="B28">
            <v>26.316666666666666</v>
          </cell>
          <cell r="C28">
            <v>35.700000000000003</v>
          </cell>
          <cell r="D28">
            <v>21.9</v>
          </cell>
          <cell r="E28">
            <v>79.333333333333329</v>
          </cell>
          <cell r="F28">
            <v>98</v>
          </cell>
          <cell r="G28">
            <v>44</v>
          </cell>
          <cell r="H28" t="str">
            <v>*</v>
          </cell>
          <cell r="J28" t="str">
            <v>*</v>
          </cell>
          <cell r="K28">
            <v>6</v>
          </cell>
        </row>
        <row r="29">
          <cell r="B29">
            <v>27.258333333333336</v>
          </cell>
          <cell r="C29">
            <v>34.700000000000003</v>
          </cell>
          <cell r="D29">
            <v>23.4</v>
          </cell>
          <cell r="E29">
            <v>76.333333333333329</v>
          </cell>
          <cell r="F29">
            <v>97</v>
          </cell>
          <cell r="G29">
            <v>46</v>
          </cell>
          <cell r="H29" t="str">
            <v>*</v>
          </cell>
          <cell r="J29" t="str">
            <v>*</v>
          </cell>
          <cell r="K29">
            <v>0</v>
          </cell>
        </row>
        <row r="30">
          <cell r="B30">
            <v>26.020833333333343</v>
          </cell>
          <cell r="C30">
            <v>32.200000000000003</v>
          </cell>
          <cell r="D30">
            <v>23.1</v>
          </cell>
          <cell r="E30">
            <v>82.625</v>
          </cell>
          <cell r="F30">
            <v>100</v>
          </cell>
          <cell r="G30">
            <v>46</v>
          </cell>
          <cell r="H30" t="str">
            <v>*</v>
          </cell>
          <cell r="J30" t="str">
            <v>*</v>
          </cell>
          <cell r="K30">
            <v>1.2</v>
          </cell>
        </row>
        <row r="31">
          <cell r="B31">
            <v>25.133333333333336</v>
          </cell>
          <cell r="C31">
            <v>32.200000000000003</v>
          </cell>
          <cell r="D31">
            <v>21.8</v>
          </cell>
          <cell r="E31">
            <v>89.5</v>
          </cell>
          <cell r="F31">
            <v>100</v>
          </cell>
          <cell r="G31">
            <v>54</v>
          </cell>
          <cell r="H31" t="str">
            <v>*</v>
          </cell>
          <cell r="J31" t="str">
            <v>*</v>
          </cell>
          <cell r="K31">
            <v>4</v>
          </cell>
        </row>
        <row r="32">
          <cell r="B32">
            <v>27.025000000000002</v>
          </cell>
          <cell r="C32">
            <v>36.299999999999997</v>
          </cell>
          <cell r="D32">
            <v>21.3</v>
          </cell>
          <cell r="E32">
            <v>78.916666666666671</v>
          </cell>
          <cell r="F32">
            <v>100</v>
          </cell>
          <cell r="G32">
            <v>39</v>
          </cell>
          <cell r="H32" t="str">
            <v>*</v>
          </cell>
          <cell r="J32" t="str">
            <v>*</v>
          </cell>
          <cell r="K32">
            <v>0.2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25.158333333333335</v>
          </cell>
          <cell r="C5">
            <v>30.5</v>
          </cell>
          <cell r="D5">
            <v>22.7</v>
          </cell>
          <cell r="E5">
            <v>79.666666666666671</v>
          </cell>
          <cell r="F5">
            <v>91</v>
          </cell>
          <cell r="G5">
            <v>56</v>
          </cell>
          <cell r="H5">
            <v>14.4</v>
          </cell>
          <cell r="J5">
            <v>33.119999999999997</v>
          </cell>
        </row>
        <row r="6">
          <cell r="B6">
            <v>26.404166666666669</v>
          </cell>
          <cell r="C6">
            <v>32.4</v>
          </cell>
          <cell r="D6">
            <v>22.9</v>
          </cell>
          <cell r="E6">
            <v>73.875</v>
          </cell>
          <cell r="F6">
            <v>90</v>
          </cell>
          <cell r="G6">
            <v>45</v>
          </cell>
          <cell r="H6">
            <v>12.24</v>
          </cell>
          <cell r="J6">
            <v>22.68</v>
          </cell>
          <cell r="K6">
            <v>0</v>
          </cell>
        </row>
        <row r="7">
          <cell r="B7">
            <v>24.141666666666666</v>
          </cell>
          <cell r="C7">
            <v>28.8</v>
          </cell>
          <cell r="D7">
            <v>21.4</v>
          </cell>
          <cell r="E7">
            <v>83.875</v>
          </cell>
          <cell r="F7">
            <v>93</v>
          </cell>
          <cell r="G7">
            <v>63</v>
          </cell>
          <cell r="H7">
            <v>24.840000000000003</v>
          </cell>
          <cell r="J7">
            <v>50.76</v>
          </cell>
          <cell r="K7">
            <v>6</v>
          </cell>
        </row>
        <row r="8">
          <cell r="B8">
            <v>24.208333333333332</v>
          </cell>
          <cell r="C8">
            <v>29.9</v>
          </cell>
          <cell r="D8">
            <v>22.2</v>
          </cell>
          <cell r="E8">
            <v>84.875</v>
          </cell>
          <cell r="F8">
            <v>93</v>
          </cell>
          <cell r="G8">
            <v>59</v>
          </cell>
          <cell r="H8">
            <v>17.64</v>
          </cell>
          <cell r="J8">
            <v>32.04</v>
          </cell>
          <cell r="K8">
            <v>24.4</v>
          </cell>
        </row>
        <row r="9">
          <cell r="B9">
            <v>23.904166666666672</v>
          </cell>
          <cell r="C9">
            <v>29.9</v>
          </cell>
          <cell r="D9">
            <v>22</v>
          </cell>
          <cell r="E9">
            <v>84.208333333333329</v>
          </cell>
          <cell r="F9">
            <v>92</v>
          </cell>
          <cell r="G9">
            <v>61</v>
          </cell>
          <cell r="H9">
            <v>11.879999999999999</v>
          </cell>
          <cell r="J9">
            <v>43.56</v>
          </cell>
          <cell r="K9">
            <v>6.8</v>
          </cell>
        </row>
        <row r="10">
          <cell r="B10">
            <v>24.629166666666663</v>
          </cell>
          <cell r="C10">
            <v>31.6</v>
          </cell>
          <cell r="D10">
            <v>21.8</v>
          </cell>
          <cell r="E10">
            <v>79.333333333333329</v>
          </cell>
          <cell r="F10">
            <v>92</v>
          </cell>
          <cell r="G10">
            <v>56</v>
          </cell>
          <cell r="H10">
            <v>18.720000000000002</v>
          </cell>
          <cell r="J10">
            <v>36</v>
          </cell>
          <cell r="K10">
            <v>0.2</v>
          </cell>
        </row>
        <row r="11">
          <cell r="B11">
            <v>26.104166666666668</v>
          </cell>
          <cell r="C11">
            <v>33.5</v>
          </cell>
          <cell r="D11">
            <v>21.5</v>
          </cell>
          <cell r="E11">
            <v>73.625</v>
          </cell>
          <cell r="F11">
            <v>92</v>
          </cell>
          <cell r="G11">
            <v>45</v>
          </cell>
          <cell r="H11">
            <v>28.08</v>
          </cell>
          <cell r="J11">
            <v>67.680000000000007</v>
          </cell>
          <cell r="K11">
            <v>0</v>
          </cell>
        </row>
        <row r="12">
          <cell r="B12">
            <v>25.845833333333335</v>
          </cell>
          <cell r="C12">
            <v>32.9</v>
          </cell>
          <cell r="D12">
            <v>20</v>
          </cell>
          <cell r="E12">
            <v>67.416666666666671</v>
          </cell>
          <cell r="F12">
            <v>91</v>
          </cell>
          <cell r="G12">
            <v>39</v>
          </cell>
          <cell r="H12">
            <v>15.840000000000002</v>
          </cell>
          <cell r="J12">
            <v>47.16</v>
          </cell>
          <cell r="K12">
            <v>0.4</v>
          </cell>
        </row>
        <row r="13">
          <cell r="B13">
            <v>26.445833333333336</v>
          </cell>
          <cell r="C13">
            <v>33.1</v>
          </cell>
          <cell r="D13">
            <v>20.3</v>
          </cell>
          <cell r="E13">
            <v>64.5</v>
          </cell>
          <cell r="F13">
            <v>90</v>
          </cell>
          <cell r="G13">
            <v>39</v>
          </cell>
          <cell r="H13">
            <v>15.120000000000001</v>
          </cell>
          <cell r="J13">
            <v>32.4</v>
          </cell>
          <cell r="K13">
            <v>0.2</v>
          </cell>
        </row>
        <row r="14">
          <cell r="B14">
            <v>26.765217391304351</v>
          </cell>
          <cell r="C14">
            <v>33.700000000000003</v>
          </cell>
          <cell r="D14">
            <v>21.3</v>
          </cell>
          <cell r="E14">
            <v>66.565217391304344</v>
          </cell>
          <cell r="F14">
            <v>90</v>
          </cell>
          <cell r="G14">
            <v>35</v>
          </cell>
          <cell r="H14">
            <v>14.76</v>
          </cell>
          <cell r="J14">
            <v>34.200000000000003</v>
          </cell>
          <cell r="K14">
            <v>0</v>
          </cell>
        </row>
        <row r="15">
          <cell r="B15">
            <v>25.549999999999997</v>
          </cell>
          <cell r="C15">
            <v>32.700000000000003</v>
          </cell>
          <cell r="D15">
            <v>19.899999999999999</v>
          </cell>
          <cell r="E15">
            <v>70.916666666666671</v>
          </cell>
          <cell r="F15">
            <v>93</v>
          </cell>
          <cell r="G15">
            <v>40</v>
          </cell>
          <cell r="H15">
            <v>23.040000000000003</v>
          </cell>
          <cell r="J15">
            <v>50.04</v>
          </cell>
          <cell r="K15">
            <v>19.600000000000001</v>
          </cell>
        </row>
        <row r="16">
          <cell r="B16">
            <v>25.524999999999995</v>
          </cell>
          <cell r="C16">
            <v>32.4</v>
          </cell>
          <cell r="D16">
            <v>20.9</v>
          </cell>
          <cell r="E16">
            <v>70.75</v>
          </cell>
          <cell r="F16">
            <v>91</v>
          </cell>
          <cell r="G16">
            <v>40</v>
          </cell>
          <cell r="H16">
            <v>18</v>
          </cell>
          <cell r="J16">
            <v>33.480000000000004</v>
          </cell>
          <cell r="K16">
            <v>0.4</v>
          </cell>
        </row>
        <row r="17">
          <cell r="B17">
            <v>27.024999999999995</v>
          </cell>
          <cell r="C17">
            <v>33</v>
          </cell>
          <cell r="D17">
            <v>23.2</v>
          </cell>
          <cell r="E17">
            <v>67.25</v>
          </cell>
          <cell r="F17">
            <v>88</v>
          </cell>
          <cell r="G17">
            <v>44</v>
          </cell>
          <cell r="H17">
            <v>15.48</v>
          </cell>
          <cell r="J17">
            <v>34.92</v>
          </cell>
          <cell r="K17">
            <v>0</v>
          </cell>
        </row>
        <row r="18">
          <cell r="B18">
            <v>26.520833333333332</v>
          </cell>
          <cell r="C18">
            <v>33.700000000000003</v>
          </cell>
          <cell r="D18">
            <v>22</v>
          </cell>
          <cell r="E18">
            <v>74.541666666666671</v>
          </cell>
          <cell r="F18">
            <v>92</v>
          </cell>
          <cell r="G18">
            <v>42</v>
          </cell>
          <cell r="H18">
            <v>14.04</v>
          </cell>
          <cell r="J18">
            <v>23.759999999999998</v>
          </cell>
          <cell r="K18">
            <v>5.8</v>
          </cell>
        </row>
        <row r="19">
          <cell r="B19">
            <v>27.529166666666672</v>
          </cell>
          <cell r="C19">
            <v>34.4</v>
          </cell>
          <cell r="D19">
            <v>23.1</v>
          </cell>
          <cell r="E19">
            <v>72.833333333333329</v>
          </cell>
          <cell r="F19">
            <v>92</v>
          </cell>
          <cell r="G19">
            <v>45</v>
          </cell>
          <cell r="H19">
            <v>9</v>
          </cell>
          <cell r="J19">
            <v>22.68</v>
          </cell>
          <cell r="K19">
            <v>0</v>
          </cell>
        </row>
        <row r="20">
          <cell r="B20">
            <v>28.970833333333335</v>
          </cell>
          <cell r="C20">
            <v>35.5</v>
          </cell>
          <cell r="D20">
            <v>23.7</v>
          </cell>
          <cell r="E20">
            <v>66.791666666666671</v>
          </cell>
          <cell r="F20">
            <v>92</v>
          </cell>
          <cell r="G20">
            <v>34</v>
          </cell>
          <cell r="H20">
            <v>14.4</v>
          </cell>
          <cell r="J20">
            <v>28.44</v>
          </cell>
          <cell r="K20">
            <v>0</v>
          </cell>
        </row>
        <row r="21">
          <cell r="B21">
            <v>28.133333333333329</v>
          </cell>
          <cell r="C21">
            <v>35.299999999999997</v>
          </cell>
          <cell r="D21">
            <v>21.6</v>
          </cell>
          <cell r="E21">
            <v>66.833333333333329</v>
          </cell>
          <cell r="F21">
            <v>92</v>
          </cell>
          <cell r="G21">
            <v>39</v>
          </cell>
          <cell r="H21">
            <v>20.88</v>
          </cell>
          <cell r="J21">
            <v>50.4</v>
          </cell>
          <cell r="K21">
            <v>0.2</v>
          </cell>
        </row>
        <row r="22">
          <cell r="B22">
            <v>27.337500000000002</v>
          </cell>
          <cell r="C22">
            <v>34.6</v>
          </cell>
          <cell r="D22">
            <v>21.8</v>
          </cell>
          <cell r="E22">
            <v>70.458333333333329</v>
          </cell>
          <cell r="F22">
            <v>92</v>
          </cell>
          <cell r="G22">
            <v>38</v>
          </cell>
          <cell r="H22">
            <v>8.64</v>
          </cell>
          <cell r="J22">
            <v>33.480000000000004</v>
          </cell>
          <cell r="K22">
            <v>9.1999999999999993</v>
          </cell>
        </row>
        <row r="23">
          <cell r="B23">
            <v>27.108333333333334</v>
          </cell>
          <cell r="C23">
            <v>34.5</v>
          </cell>
          <cell r="D23">
            <v>22</v>
          </cell>
          <cell r="E23">
            <v>73.25</v>
          </cell>
          <cell r="F23">
            <v>91</v>
          </cell>
          <cell r="G23">
            <v>46</v>
          </cell>
          <cell r="H23">
            <v>13.32</v>
          </cell>
          <cell r="J23">
            <v>32.76</v>
          </cell>
          <cell r="K23">
            <v>0</v>
          </cell>
        </row>
        <row r="24">
          <cell r="B24">
            <v>28.887499999999999</v>
          </cell>
          <cell r="C24">
            <v>36</v>
          </cell>
          <cell r="D24">
            <v>22.9</v>
          </cell>
          <cell r="E24">
            <v>67.583333333333329</v>
          </cell>
          <cell r="F24">
            <v>93</v>
          </cell>
          <cell r="G24">
            <v>35</v>
          </cell>
          <cell r="H24">
            <v>12.96</v>
          </cell>
          <cell r="J24">
            <v>31.319999999999997</v>
          </cell>
          <cell r="K24">
            <v>0</v>
          </cell>
        </row>
        <row r="25">
          <cell r="B25">
            <v>28.470833333333331</v>
          </cell>
          <cell r="C25">
            <v>36</v>
          </cell>
          <cell r="D25">
            <v>23.6</v>
          </cell>
          <cell r="E25">
            <v>68.208333333333329</v>
          </cell>
          <cell r="F25">
            <v>89</v>
          </cell>
          <cell r="G25">
            <v>39</v>
          </cell>
          <cell r="H25">
            <v>16.2</v>
          </cell>
          <cell r="J25">
            <v>26.64</v>
          </cell>
          <cell r="K25">
            <v>0</v>
          </cell>
        </row>
        <row r="26">
          <cell r="B26">
            <v>27.216666666666669</v>
          </cell>
          <cell r="C26">
            <v>35</v>
          </cell>
          <cell r="D26">
            <v>20.9</v>
          </cell>
          <cell r="E26">
            <v>72.083333333333329</v>
          </cell>
          <cell r="F26">
            <v>94</v>
          </cell>
          <cell r="G26">
            <v>45</v>
          </cell>
          <cell r="H26">
            <v>38.159999999999997</v>
          </cell>
          <cell r="J26">
            <v>77.039999999999992</v>
          </cell>
          <cell r="K26">
            <v>2.2000000000000002</v>
          </cell>
        </row>
        <row r="27">
          <cell r="B27">
            <v>25.904166666666665</v>
          </cell>
          <cell r="C27">
            <v>33.200000000000003</v>
          </cell>
          <cell r="D27">
            <v>22.1</v>
          </cell>
          <cell r="E27">
            <v>78.958333333333329</v>
          </cell>
          <cell r="F27">
            <v>92</v>
          </cell>
          <cell r="G27">
            <v>52</v>
          </cell>
          <cell r="H27">
            <v>15.48</v>
          </cell>
          <cell r="J27">
            <v>41.76</v>
          </cell>
          <cell r="K27">
            <v>4.4000000000000021</v>
          </cell>
        </row>
        <row r="28">
          <cell r="B28">
            <v>25.562499999999996</v>
          </cell>
          <cell r="C28">
            <v>30.9</v>
          </cell>
          <cell r="D28">
            <v>22.3</v>
          </cell>
          <cell r="E28">
            <v>77.541666666666671</v>
          </cell>
          <cell r="F28">
            <v>91</v>
          </cell>
          <cell r="G28">
            <v>59</v>
          </cell>
          <cell r="H28">
            <v>8.64</v>
          </cell>
          <cell r="J28">
            <v>19.079999999999998</v>
          </cell>
          <cell r="K28">
            <v>0.4</v>
          </cell>
        </row>
        <row r="29">
          <cell r="B29">
            <v>26.358333333333334</v>
          </cell>
          <cell r="C29">
            <v>32.299999999999997</v>
          </cell>
          <cell r="D29">
            <v>22.7</v>
          </cell>
          <cell r="E29">
            <v>71.791666666666671</v>
          </cell>
          <cell r="F29">
            <v>89</v>
          </cell>
          <cell r="G29">
            <v>43</v>
          </cell>
          <cell r="H29">
            <v>12.24</v>
          </cell>
          <cell r="J29">
            <v>26.28</v>
          </cell>
          <cell r="K29">
            <v>0.4</v>
          </cell>
        </row>
        <row r="30">
          <cell r="B30">
            <v>26.895833333333339</v>
          </cell>
          <cell r="C30">
            <v>34.1</v>
          </cell>
          <cell r="D30">
            <v>22.3</v>
          </cell>
          <cell r="E30">
            <v>69.958333333333329</v>
          </cell>
          <cell r="F30">
            <v>90</v>
          </cell>
          <cell r="G30">
            <v>41</v>
          </cell>
          <cell r="H30">
            <v>11.879999999999999</v>
          </cell>
          <cell r="J30">
            <v>29.16</v>
          </cell>
          <cell r="K30">
            <v>0.4</v>
          </cell>
        </row>
        <row r="31">
          <cell r="B31">
            <v>26.75454545454545</v>
          </cell>
          <cell r="C31">
            <v>34.5</v>
          </cell>
          <cell r="D31">
            <v>21.7</v>
          </cell>
          <cell r="E31">
            <v>69.590909090909093</v>
          </cell>
          <cell r="F31">
            <v>91</v>
          </cell>
          <cell r="G31">
            <v>38</v>
          </cell>
          <cell r="H31">
            <v>14.76</v>
          </cell>
          <cell r="J31">
            <v>32.76</v>
          </cell>
          <cell r="K31">
            <v>0.2</v>
          </cell>
        </row>
        <row r="32">
          <cell r="B32">
            <v>27.616666666666664</v>
          </cell>
          <cell r="C32">
            <v>33.799999999999997</v>
          </cell>
          <cell r="D32">
            <v>22.4</v>
          </cell>
          <cell r="E32">
            <v>66.458333333333329</v>
          </cell>
          <cell r="F32">
            <v>90</v>
          </cell>
          <cell r="G32">
            <v>40</v>
          </cell>
          <cell r="H32">
            <v>13.68</v>
          </cell>
          <cell r="J32">
            <v>27.720000000000002</v>
          </cell>
          <cell r="K32">
            <v>0.2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25.083333333333329</v>
          </cell>
          <cell r="C5">
            <v>33.299999999999997</v>
          </cell>
          <cell r="D5">
            <v>21.8</v>
          </cell>
          <cell r="E5">
            <v>94.15</v>
          </cell>
          <cell r="F5">
            <v>100</v>
          </cell>
          <cell r="G5">
            <v>59</v>
          </cell>
          <cell r="H5">
            <v>11.879999999999999</v>
          </cell>
          <cell r="J5">
            <v>39.24</v>
          </cell>
          <cell r="K5">
            <v>19.199999999999996</v>
          </cell>
        </row>
        <row r="6">
          <cell r="B6">
            <v>26.075000000000003</v>
          </cell>
          <cell r="C6">
            <v>33</v>
          </cell>
          <cell r="D6">
            <v>21.9</v>
          </cell>
          <cell r="E6">
            <v>89.84210526315789</v>
          </cell>
          <cell r="F6">
            <v>100</v>
          </cell>
          <cell r="G6">
            <v>61</v>
          </cell>
          <cell r="H6">
            <v>11.879999999999999</v>
          </cell>
          <cell r="J6">
            <v>27.36</v>
          </cell>
          <cell r="K6">
            <v>0.2</v>
          </cell>
        </row>
        <row r="7">
          <cell r="B7">
            <v>25.166666666666668</v>
          </cell>
          <cell r="C7">
            <v>31.4</v>
          </cell>
          <cell r="D7">
            <v>22.6</v>
          </cell>
          <cell r="E7">
            <v>94.65</v>
          </cell>
          <cell r="F7">
            <v>100</v>
          </cell>
          <cell r="G7">
            <v>65</v>
          </cell>
          <cell r="H7">
            <v>17.28</v>
          </cell>
          <cell r="J7">
            <v>39.6</v>
          </cell>
          <cell r="K7">
            <v>8</v>
          </cell>
        </row>
        <row r="8">
          <cell r="B8">
            <v>26.554166666666671</v>
          </cell>
          <cell r="C8">
            <v>34.200000000000003</v>
          </cell>
          <cell r="D8">
            <v>22.4</v>
          </cell>
          <cell r="E8">
            <v>91.684210526315795</v>
          </cell>
          <cell r="F8">
            <v>100</v>
          </cell>
          <cell r="G8">
            <v>53</v>
          </cell>
          <cell r="H8">
            <v>12.6</v>
          </cell>
          <cell r="J8">
            <v>39.24</v>
          </cell>
          <cell r="K8">
            <v>4.2</v>
          </cell>
        </row>
        <row r="9">
          <cell r="B9">
            <v>26.041666666666668</v>
          </cell>
          <cell r="C9">
            <v>32.200000000000003</v>
          </cell>
          <cell r="D9">
            <v>22.8</v>
          </cell>
          <cell r="E9">
            <v>85.318181818181813</v>
          </cell>
          <cell r="F9">
            <v>100</v>
          </cell>
          <cell r="G9">
            <v>56</v>
          </cell>
          <cell r="H9">
            <v>16.2</v>
          </cell>
          <cell r="J9">
            <v>35.64</v>
          </cell>
          <cell r="K9">
            <v>0</v>
          </cell>
        </row>
        <row r="10">
          <cell r="B10">
            <v>26.7</v>
          </cell>
          <cell r="C10">
            <v>34.5</v>
          </cell>
          <cell r="D10">
            <v>22.8</v>
          </cell>
          <cell r="E10">
            <v>84.55</v>
          </cell>
          <cell r="F10">
            <v>100</v>
          </cell>
          <cell r="G10">
            <v>48</v>
          </cell>
          <cell r="H10">
            <v>15.120000000000001</v>
          </cell>
          <cell r="J10">
            <v>40.680000000000007</v>
          </cell>
          <cell r="K10">
            <v>0</v>
          </cell>
        </row>
        <row r="11">
          <cell r="B11">
            <v>25.783333333333331</v>
          </cell>
          <cell r="C11">
            <v>35.700000000000003</v>
          </cell>
          <cell r="D11">
            <v>21.6</v>
          </cell>
          <cell r="E11">
            <v>87.333333333333329</v>
          </cell>
          <cell r="F11">
            <v>100</v>
          </cell>
          <cell r="G11">
            <v>42</v>
          </cell>
          <cell r="H11">
            <v>19.079999999999998</v>
          </cell>
          <cell r="J11">
            <v>42.480000000000004</v>
          </cell>
          <cell r="K11">
            <v>0</v>
          </cell>
        </row>
        <row r="12">
          <cell r="B12">
            <v>28.441666666666666</v>
          </cell>
          <cell r="C12">
            <v>36.4</v>
          </cell>
          <cell r="D12">
            <v>22.6</v>
          </cell>
          <cell r="E12">
            <v>75.19047619047619</v>
          </cell>
          <cell r="F12">
            <v>100</v>
          </cell>
          <cell r="G12">
            <v>37</v>
          </cell>
          <cell r="H12">
            <v>18.36</v>
          </cell>
          <cell r="J12">
            <v>28.8</v>
          </cell>
          <cell r="K12">
            <v>0</v>
          </cell>
        </row>
        <row r="13">
          <cell r="B13">
            <v>27.404166666666665</v>
          </cell>
          <cell r="C13">
            <v>36.299999999999997</v>
          </cell>
          <cell r="D13">
            <v>20.8</v>
          </cell>
          <cell r="E13">
            <v>75.571428571428569</v>
          </cell>
          <cell r="F13">
            <v>100</v>
          </cell>
          <cell r="G13">
            <v>40</v>
          </cell>
          <cell r="H13">
            <v>18.36</v>
          </cell>
          <cell r="J13">
            <v>54.36</v>
          </cell>
          <cell r="K13">
            <v>0</v>
          </cell>
        </row>
        <row r="14">
          <cell r="B14">
            <v>25.916666666666661</v>
          </cell>
          <cell r="C14">
            <v>36</v>
          </cell>
          <cell r="D14">
            <v>20.5</v>
          </cell>
          <cell r="E14">
            <v>80.954545454545453</v>
          </cell>
          <cell r="F14">
            <v>100</v>
          </cell>
          <cell r="G14">
            <v>41</v>
          </cell>
          <cell r="H14">
            <v>20.16</v>
          </cell>
          <cell r="J14">
            <v>57.24</v>
          </cell>
          <cell r="K14">
            <v>18.399999999999999</v>
          </cell>
        </row>
        <row r="15">
          <cell r="B15">
            <v>24.883333333333336</v>
          </cell>
          <cell r="C15">
            <v>32.700000000000003</v>
          </cell>
          <cell r="D15">
            <v>22</v>
          </cell>
          <cell r="E15">
            <v>92.36363636363636</v>
          </cell>
          <cell r="F15">
            <v>100</v>
          </cell>
          <cell r="G15">
            <v>57</v>
          </cell>
          <cell r="H15">
            <v>12.6</v>
          </cell>
          <cell r="J15">
            <v>51.84</v>
          </cell>
          <cell r="K15">
            <v>13.6</v>
          </cell>
        </row>
        <row r="16">
          <cell r="B16">
            <v>24.891666666666669</v>
          </cell>
          <cell r="C16">
            <v>31.6</v>
          </cell>
          <cell r="D16">
            <v>22.4</v>
          </cell>
          <cell r="E16">
            <v>93.65</v>
          </cell>
          <cell r="F16">
            <v>100</v>
          </cell>
          <cell r="G16">
            <v>60</v>
          </cell>
          <cell r="H16">
            <v>11.879999999999999</v>
          </cell>
          <cell r="J16">
            <v>35.64</v>
          </cell>
          <cell r="K16">
            <v>7</v>
          </cell>
        </row>
        <row r="17">
          <cell r="B17">
            <v>25.954166666666662</v>
          </cell>
          <cell r="C17">
            <v>32.799999999999997</v>
          </cell>
          <cell r="D17">
            <v>22.1</v>
          </cell>
          <cell r="E17">
            <v>91.2</v>
          </cell>
          <cell r="F17">
            <v>100</v>
          </cell>
          <cell r="G17">
            <v>56</v>
          </cell>
          <cell r="H17">
            <v>8.64</v>
          </cell>
          <cell r="J17">
            <v>36</v>
          </cell>
          <cell r="K17">
            <v>1.2</v>
          </cell>
        </row>
        <row r="18">
          <cell r="B18">
            <v>25.808333333333334</v>
          </cell>
          <cell r="C18">
            <v>34.6</v>
          </cell>
          <cell r="D18">
            <v>22.5</v>
          </cell>
          <cell r="E18">
            <v>95</v>
          </cell>
          <cell r="F18">
            <v>100</v>
          </cell>
          <cell r="G18">
            <v>51</v>
          </cell>
          <cell r="H18">
            <v>17.28</v>
          </cell>
          <cell r="J18">
            <v>36.36</v>
          </cell>
          <cell r="K18">
            <v>26</v>
          </cell>
        </row>
        <row r="19">
          <cell r="B19">
            <v>26.791666666666668</v>
          </cell>
          <cell r="C19">
            <v>34.6</v>
          </cell>
          <cell r="D19">
            <v>22.9</v>
          </cell>
          <cell r="E19">
            <v>90.84210526315789</v>
          </cell>
          <cell r="F19">
            <v>100</v>
          </cell>
          <cell r="G19">
            <v>51</v>
          </cell>
          <cell r="H19">
            <v>7.5600000000000005</v>
          </cell>
          <cell r="J19">
            <v>19.440000000000001</v>
          </cell>
          <cell r="K19">
            <v>0.4</v>
          </cell>
        </row>
        <row r="20">
          <cell r="B20">
            <v>26.091666666666669</v>
          </cell>
          <cell r="C20">
            <v>31.1</v>
          </cell>
          <cell r="D20">
            <v>22.2</v>
          </cell>
          <cell r="E20">
            <v>95.368421052631575</v>
          </cell>
          <cell r="F20">
            <v>100</v>
          </cell>
          <cell r="G20">
            <v>72</v>
          </cell>
          <cell r="H20">
            <v>26.64</v>
          </cell>
          <cell r="J20">
            <v>50.04</v>
          </cell>
          <cell r="K20">
            <v>4.2</v>
          </cell>
        </row>
        <row r="21">
          <cell r="B21">
            <v>27.379166666666666</v>
          </cell>
          <cell r="C21">
            <v>34.5</v>
          </cell>
          <cell r="D21">
            <v>22.9</v>
          </cell>
          <cell r="E21">
            <v>85.523809523809518</v>
          </cell>
          <cell r="F21">
            <v>100</v>
          </cell>
          <cell r="G21">
            <v>50</v>
          </cell>
          <cell r="H21">
            <v>10.44</v>
          </cell>
          <cell r="J21">
            <v>30.96</v>
          </cell>
          <cell r="K21">
            <v>0</v>
          </cell>
        </row>
        <row r="22">
          <cell r="B22">
            <v>27.174999999999997</v>
          </cell>
          <cell r="C22">
            <v>35.9</v>
          </cell>
          <cell r="D22">
            <v>22.4</v>
          </cell>
          <cell r="E22">
            <v>83.695652173913047</v>
          </cell>
          <cell r="F22">
            <v>100</v>
          </cell>
          <cell r="G22">
            <v>48</v>
          </cell>
          <cell r="H22">
            <v>11.879999999999999</v>
          </cell>
          <cell r="J22">
            <v>48.24</v>
          </cell>
          <cell r="K22">
            <v>2</v>
          </cell>
        </row>
        <row r="23">
          <cell r="B23">
            <v>26.875</v>
          </cell>
          <cell r="C23">
            <v>36.4</v>
          </cell>
          <cell r="D23">
            <v>22.1</v>
          </cell>
          <cell r="E23">
            <v>84.333333333333329</v>
          </cell>
          <cell r="F23">
            <v>100</v>
          </cell>
          <cell r="G23">
            <v>44</v>
          </cell>
          <cell r="H23">
            <v>18</v>
          </cell>
          <cell r="J23">
            <v>45.72</v>
          </cell>
          <cell r="K23">
            <v>2.4</v>
          </cell>
        </row>
        <row r="24">
          <cell r="B24">
            <v>26.404166666666665</v>
          </cell>
          <cell r="C24">
            <v>36.6</v>
          </cell>
          <cell r="D24">
            <v>21.7</v>
          </cell>
          <cell r="E24">
            <v>87.625</v>
          </cell>
          <cell r="F24">
            <v>100</v>
          </cell>
          <cell r="G24">
            <v>48</v>
          </cell>
          <cell r="H24">
            <v>27</v>
          </cell>
          <cell r="J24">
            <v>62.639999999999993</v>
          </cell>
          <cell r="K24">
            <v>24.999999999999996</v>
          </cell>
        </row>
        <row r="25">
          <cell r="B25">
            <v>28.224999999999998</v>
          </cell>
          <cell r="C25">
            <v>36.700000000000003</v>
          </cell>
          <cell r="D25">
            <v>22.3</v>
          </cell>
          <cell r="E25">
            <v>79.565217391304344</v>
          </cell>
          <cell r="F25">
            <v>100</v>
          </cell>
          <cell r="G25">
            <v>43</v>
          </cell>
          <cell r="H25">
            <v>13.32</v>
          </cell>
          <cell r="J25">
            <v>26.28</v>
          </cell>
          <cell r="K25">
            <v>0.2</v>
          </cell>
        </row>
        <row r="26">
          <cell r="B26">
            <v>28.175000000000001</v>
          </cell>
          <cell r="C26">
            <v>34.9</v>
          </cell>
          <cell r="D26">
            <v>23.7</v>
          </cell>
          <cell r="E26">
            <v>84.238095238095241</v>
          </cell>
          <cell r="F26">
            <v>100</v>
          </cell>
          <cell r="G26">
            <v>55</v>
          </cell>
          <cell r="H26">
            <v>8.64</v>
          </cell>
          <cell r="J26">
            <v>17.64</v>
          </cell>
          <cell r="K26">
            <v>0</v>
          </cell>
        </row>
        <row r="27">
          <cell r="B27">
            <v>27.987500000000001</v>
          </cell>
          <cell r="C27">
            <v>36.700000000000003</v>
          </cell>
          <cell r="D27">
            <v>24</v>
          </cell>
          <cell r="E27">
            <v>82.684210526315795</v>
          </cell>
          <cell r="F27">
            <v>100</v>
          </cell>
          <cell r="G27">
            <v>44</v>
          </cell>
          <cell r="H27">
            <v>15.840000000000002</v>
          </cell>
          <cell r="J27">
            <v>40.32</v>
          </cell>
          <cell r="K27">
            <v>1</v>
          </cell>
        </row>
        <row r="28">
          <cell r="B28">
            <v>26.633333333333329</v>
          </cell>
          <cell r="C28">
            <v>32.700000000000003</v>
          </cell>
          <cell r="D28">
            <v>22.9</v>
          </cell>
          <cell r="E28">
            <v>84.65</v>
          </cell>
          <cell r="F28">
            <v>100</v>
          </cell>
          <cell r="G28">
            <v>60</v>
          </cell>
          <cell r="H28">
            <v>10.8</v>
          </cell>
          <cell r="J28">
            <v>30.96</v>
          </cell>
          <cell r="K28">
            <v>0</v>
          </cell>
        </row>
        <row r="29">
          <cell r="B29">
            <v>26.413043478260871</v>
          </cell>
          <cell r="C29">
            <v>33.4</v>
          </cell>
          <cell r="D29">
            <v>23.5</v>
          </cell>
          <cell r="E29">
            <v>91.5625</v>
          </cell>
          <cell r="F29">
            <v>100</v>
          </cell>
          <cell r="G29">
            <v>51</v>
          </cell>
          <cell r="H29">
            <v>12.6</v>
          </cell>
          <cell r="J29">
            <v>26.28</v>
          </cell>
          <cell r="K29">
            <v>0</v>
          </cell>
        </row>
        <row r="30">
          <cell r="B30">
            <v>26.070833333333336</v>
          </cell>
          <cell r="C30">
            <v>34.1</v>
          </cell>
          <cell r="D30">
            <v>23.2</v>
          </cell>
          <cell r="E30">
            <v>88.227272727272734</v>
          </cell>
          <cell r="F30">
            <v>100</v>
          </cell>
          <cell r="G30">
            <v>49</v>
          </cell>
          <cell r="H30">
            <v>10.44</v>
          </cell>
          <cell r="J30">
            <v>23.400000000000002</v>
          </cell>
          <cell r="K30">
            <v>0.2</v>
          </cell>
        </row>
        <row r="31">
          <cell r="B31">
            <v>25.208333333333332</v>
          </cell>
          <cell r="C31">
            <v>33.5</v>
          </cell>
          <cell r="D31">
            <v>22.4</v>
          </cell>
          <cell r="E31">
            <v>97.2</v>
          </cell>
          <cell r="F31">
            <v>100</v>
          </cell>
          <cell r="G31">
            <v>54</v>
          </cell>
          <cell r="H31">
            <v>12.96</v>
          </cell>
          <cell r="J31">
            <v>34.92</v>
          </cell>
          <cell r="K31">
            <v>5.0000000000000009</v>
          </cell>
        </row>
        <row r="32">
          <cell r="B32">
            <v>25.479166666666668</v>
          </cell>
          <cell r="C32">
            <v>33.9</v>
          </cell>
          <cell r="D32">
            <v>22.4</v>
          </cell>
          <cell r="E32">
            <v>93.13636363636364</v>
          </cell>
          <cell r="F32">
            <v>100</v>
          </cell>
          <cell r="G32">
            <v>55</v>
          </cell>
          <cell r="H32">
            <v>9.7200000000000006</v>
          </cell>
          <cell r="J32">
            <v>46.800000000000004</v>
          </cell>
          <cell r="K3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26.470833333333335</v>
          </cell>
          <cell r="C5">
            <v>32.5</v>
          </cell>
          <cell r="D5">
            <v>21.7</v>
          </cell>
          <cell r="E5">
            <v>60.958333333333336</v>
          </cell>
          <cell r="F5">
            <v>83</v>
          </cell>
          <cell r="G5">
            <v>32</v>
          </cell>
          <cell r="H5">
            <v>15.48</v>
          </cell>
          <cell r="J5">
            <v>29.880000000000003</v>
          </cell>
          <cell r="K5">
            <v>0.4</v>
          </cell>
        </row>
        <row r="6">
          <cell r="B6">
            <v>25.670833333333331</v>
          </cell>
          <cell r="C6">
            <v>31.9</v>
          </cell>
          <cell r="D6">
            <v>21</v>
          </cell>
          <cell r="E6">
            <v>58.583333333333336</v>
          </cell>
          <cell r="F6">
            <v>77</v>
          </cell>
          <cell r="G6">
            <v>30</v>
          </cell>
          <cell r="H6">
            <v>19.079999999999998</v>
          </cell>
          <cell r="J6">
            <v>41.76</v>
          </cell>
          <cell r="K6">
            <v>1.7999999999999998</v>
          </cell>
        </row>
        <row r="7">
          <cell r="B7">
            <v>25.908333333333331</v>
          </cell>
          <cell r="C7">
            <v>32.5</v>
          </cell>
          <cell r="D7">
            <v>20.6</v>
          </cell>
          <cell r="E7">
            <v>63.5</v>
          </cell>
          <cell r="F7">
            <v>83</v>
          </cell>
          <cell r="G7">
            <v>37</v>
          </cell>
          <cell r="H7">
            <v>10.08</v>
          </cell>
          <cell r="J7">
            <v>28.08</v>
          </cell>
          <cell r="K7">
            <v>6.6</v>
          </cell>
        </row>
        <row r="8">
          <cell r="B8">
            <v>24.962500000000002</v>
          </cell>
          <cell r="C8">
            <v>32.6</v>
          </cell>
          <cell r="D8">
            <v>20.2</v>
          </cell>
          <cell r="E8">
            <v>73.125</v>
          </cell>
          <cell r="F8">
            <v>94</v>
          </cell>
          <cell r="G8">
            <v>42</v>
          </cell>
          <cell r="H8">
            <v>13.32</v>
          </cell>
          <cell r="J8">
            <v>31.319999999999997</v>
          </cell>
          <cell r="K8">
            <v>2.6000000000000005</v>
          </cell>
        </row>
        <row r="9">
          <cell r="B9">
            <v>24.612499999999997</v>
          </cell>
          <cell r="C9">
            <v>32.1</v>
          </cell>
          <cell r="D9">
            <v>19.600000000000001</v>
          </cell>
          <cell r="E9">
            <v>75.5</v>
          </cell>
          <cell r="F9">
            <v>95</v>
          </cell>
          <cell r="G9">
            <v>44</v>
          </cell>
          <cell r="H9">
            <v>17.64</v>
          </cell>
          <cell r="J9">
            <v>66.239999999999995</v>
          </cell>
          <cell r="K9">
            <v>4.0000000000000009</v>
          </cell>
        </row>
        <row r="10">
          <cell r="B10">
            <v>23.987500000000001</v>
          </cell>
          <cell r="C10">
            <v>30.5</v>
          </cell>
          <cell r="D10">
            <v>21</v>
          </cell>
          <cell r="E10">
            <v>81.416666666666671</v>
          </cell>
          <cell r="F10">
            <v>95</v>
          </cell>
          <cell r="G10">
            <v>50</v>
          </cell>
          <cell r="H10">
            <v>14.04</v>
          </cell>
          <cell r="J10">
            <v>32.4</v>
          </cell>
          <cell r="K10">
            <v>0</v>
          </cell>
        </row>
        <row r="11">
          <cell r="B11">
            <v>24.254166666666674</v>
          </cell>
          <cell r="C11">
            <v>30</v>
          </cell>
          <cell r="D11">
            <v>21.4</v>
          </cell>
          <cell r="E11">
            <v>77.041666666666671</v>
          </cell>
          <cell r="F11">
            <v>93</v>
          </cell>
          <cell r="G11">
            <v>46</v>
          </cell>
          <cell r="H11">
            <v>11.879999999999999</v>
          </cell>
          <cell r="J11">
            <v>28.8</v>
          </cell>
          <cell r="K11">
            <v>0</v>
          </cell>
        </row>
        <row r="12">
          <cell r="B12">
            <v>23.779166666666669</v>
          </cell>
          <cell r="C12">
            <v>29.9</v>
          </cell>
          <cell r="D12">
            <v>21.2</v>
          </cell>
          <cell r="E12">
            <v>77.916666666666671</v>
          </cell>
          <cell r="F12">
            <v>90</v>
          </cell>
          <cell r="G12">
            <v>44</v>
          </cell>
          <cell r="H12">
            <v>11.879999999999999</v>
          </cell>
          <cell r="J12">
            <v>38.159999999999997</v>
          </cell>
          <cell r="K12">
            <v>0</v>
          </cell>
        </row>
        <row r="13">
          <cell r="B13">
            <v>25.641666666666669</v>
          </cell>
          <cell r="C13">
            <v>33.4</v>
          </cell>
          <cell r="D13">
            <v>20.100000000000001</v>
          </cell>
          <cell r="E13">
            <v>67.75</v>
          </cell>
          <cell r="F13">
            <v>87</v>
          </cell>
          <cell r="G13">
            <v>31</v>
          </cell>
          <cell r="H13">
            <v>16.559999999999999</v>
          </cell>
          <cell r="J13">
            <v>37.440000000000005</v>
          </cell>
          <cell r="K13">
            <v>0.2</v>
          </cell>
        </row>
        <row r="14">
          <cell r="B14">
            <v>27.474999999999994</v>
          </cell>
          <cell r="C14">
            <v>33.799999999999997</v>
          </cell>
          <cell r="D14">
            <v>21.7</v>
          </cell>
          <cell r="E14">
            <v>56.541666666666664</v>
          </cell>
          <cell r="F14">
            <v>81</v>
          </cell>
          <cell r="G14">
            <v>27</v>
          </cell>
          <cell r="H14">
            <v>17.28</v>
          </cell>
          <cell r="J14">
            <v>33.480000000000004</v>
          </cell>
          <cell r="K14">
            <v>0</v>
          </cell>
        </row>
        <row r="15">
          <cell r="B15">
            <v>27.370833333333334</v>
          </cell>
          <cell r="C15">
            <v>33.1</v>
          </cell>
          <cell r="D15">
            <v>21.1</v>
          </cell>
          <cell r="E15">
            <v>54</v>
          </cell>
          <cell r="F15">
            <v>82</v>
          </cell>
          <cell r="G15">
            <v>30</v>
          </cell>
          <cell r="H15">
            <v>12.96</v>
          </cell>
          <cell r="J15">
            <v>29.52</v>
          </cell>
          <cell r="K15">
            <v>0.2</v>
          </cell>
        </row>
        <row r="16">
          <cell r="B16">
            <v>23.862500000000001</v>
          </cell>
          <cell r="C16">
            <v>30.4</v>
          </cell>
          <cell r="D16">
            <v>19.899999999999999</v>
          </cell>
          <cell r="E16">
            <v>74.5</v>
          </cell>
          <cell r="F16">
            <v>95</v>
          </cell>
          <cell r="G16">
            <v>47</v>
          </cell>
          <cell r="H16">
            <v>12.24</v>
          </cell>
          <cell r="J16">
            <v>47.88</v>
          </cell>
          <cell r="K16">
            <v>1</v>
          </cell>
        </row>
        <row r="17">
          <cell r="B17">
            <v>24.037499999999998</v>
          </cell>
          <cell r="C17">
            <v>29.4</v>
          </cell>
          <cell r="D17">
            <v>20.3</v>
          </cell>
          <cell r="E17">
            <v>78</v>
          </cell>
          <cell r="F17">
            <v>92</v>
          </cell>
          <cell r="G17">
            <v>52</v>
          </cell>
          <cell r="H17">
            <v>12.6</v>
          </cell>
          <cell r="J17">
            <v>26.64</v>
          </cell>
          <cell r="K17">
            <v>0.2</v>
          </cell>
        </row>
        <row r="18">
          <cell r="B18">
            <v>24.941666666666663</v>
          </cell>
          <cell r="C18">
            <v>31.8</v>
          </cell>
          <cell r="D18">
            <v>20.399999999999999</v>
          </cell>
          <cell r="E18">
            <v>74.25</v>
          </cell>
          <cell r="F18">
            <v>93</v>
          </cell>
          <cell r="G18">
            <v>41</v>
          </cell>
          <cell r="H18">
            <v>13.68</v>
          </cell>
          <cell r="J18">
            <v>29.52</v>
          </cell>
          <cell r="K18">
            <v>1.4</v>
          </cell>
        </row>
        <row r="19">
          <cell r="B19">
            <v>25.658333333333335</v>
          </cell>
          <cell r="C19">
            <v>32.299999999999997</v>
          </cell>
          <cell r="D19">
            <v>22.2</v>
          </cell>
          <cell r="E19">
            <v>73.125</v>
          </cell>
          <cell r="F19">
            <v>88</v>
          </cell>
          <cell r="G19">
            <v>47</v>
          </cell>
          <cell r="H19">
            <v>10.8</v>
          </cell>
          <cell r="J19">
            <v>28.8</v>
          </cell>
          <cell r="K19">
            <v>6.0000000000000009</v>
          </cell>
        </row>
        <row r="20">
          <cell r="B20">
            <v>28.229166666666661</v>
          </cell>
          <cell r="C20">
            <v>34.299999999999997</v>
          </cell>
          <cell r="D20">
            <v>22.2</v>
          </cell>
          <cell r="E20">
            <v>61.375</v>
          </cell>
          <cell r="F20">
            <v>87</v>
          </cell>
          <cell r="G20">
            <v>32</v>
          </cell>
          <cell r="H20">
            <v>12.6</v>
          </cell>
          <cell r="J20">
            <v>36.36</v>
          </cell>
          <cell r="K20">
            <v>0.2</v>
          </cell>
        </row>
        <row r="21">
          <cell r="B21">
            <v>28.337499999999995</v>
          </cell>
          <cell r="C21">
            <v>33.299999999999997</v>
          </cell>
          <cell r="D21">
            <v>22.3</v>
          </cell>
          <cell r="E21">
            <v>51.458333333333336</v>
          </cell>
          <cell r="F21">
            <v>76</v>
          </cell>
          <cell r="G21">
            <v>34</v>
          </cell>
          <cell r="H21">
            <v>14.04</v>
          </cell>
          <cell r="J21">
            <v>31.319999999999997</v>
          </cell>
          <cell r="K21">
            <v>3.4000000000000004</v>
          </cell>
        </row>
        <row r="22">
          <cell r="B22">
            <v>25.920833333333334</v>
          </cell>
          <cell r="C22">
            <v>30.3</v>
          </cell>
          <cell r="D22">
            <v>22.3</v>
          </cell>
          <cell r="E22">
            <v>69.083333333333329</v>
          </cell>
          <cell r="F22">
            <v>93</v>
          </cell>
          <cell r="G22">
            <v>43</v>
          </cell>
          <cell r="H22">
            <v>17.64</v>
          </cell>
          <cell r="J22">
            <v>37.440000000000005</v>
          </cell>
          <cell r="K22">
            <v>0.60000000000000009</v>
          </cell>
        </row>
        <row r="23">
          <cell r="B23">
            <v>23.9375</v>
          </cell>
          <cell r="C23">
            <v>26.7</v>
          </cell>
          <cell r="D23">
            <v>21.7</v>
          </cell>
          <cell r="E23">
            <v>81</v>
          </cell>
          <cell r="F23">
            <v>93</v>
          </cell>
          <cell r="G23">
            <v>53</v>
          </cell>
          <cell r="H23">
            <v>10.8</v>
          </cell>
          <cell r="J23">
            <v>27</v>
          </cell>
          <cell r="K23">
            <v>3.8000000000000003</v>
          </cell>
        </row>
        <row r="24">
          <cell r="B24">
            <v>25.037500000000005</v>
          </cell>
          <cell r="C24">
            <v>31.3</v>
          </cell>
          <cell r="D24">
            <v>22.6</v>
          </cell>
          <cell r="E24">
            <v>71.791666666666671</v>
          </cell>
          <cell r="F24">
            <v>84</v>
          </cell>
          <cell r="G24">
            <v>47</v>
          </cell>
          <cell r="H24">
            <v>9.3600000000000012</v>
          </cell>
          <cell r="J24">
            <v>28.8</v>
          </cell>
          <cell r="K24">
            <v>1.4</v>
          </cell>
        </row>
        <row r="25">
          <cell r="B25">
            <v>23.8125</v>
          </cell>
          <cell r="C25">
            <v>32</v>
          </cell>
          <cell r="D25">
            <v>20.6</v>
          </cell>
          <cell r="E25">
            <v>78.208333333333329</v>
          </cell>
          <cell r="F25">
            <v>93</v>
          </cell>
          <cell r="G25">
            <v>41</v>
          </cell>
          <cell r="H25">
            <v>14.4</v>
          </cell>
          <cell r="J25">
            <v>46.440000000000005</v>
          </cell>
          <cell r="K25">
            <v>3.0000000000000004</v>
          </cell>
        </row>
        <row r="26">
          <cell r="B26">
            <v>26.762499999999999</v>
          </cell>
          <cell r="C26">
            <v>33.700000000000003</v>
          </cell>
          <cell r="D26">
            <v>22.2</v>
          </cell>
          <cell r="E26">
            <v>65.625</v>
          </cell>
          <cell r="F26">
            <v>90</v>
          </cell>
          <cell r="G26">
            <v>33</v>
          </cell>
          <cell r="H26">
            <v>15.840000000000002</v>
          </cell>
          <cell r="J26">
            <v>32.04</v>
          </cell>
          <cell r="K26">
            <v>0.4</v>
          </cell>
        </row>
        <row r="27">
          <cell r="B27">
            <v>26.875</v>
          </cell>
          <cell r="C27">
            <v>34</v>
          </cell>
          <cell r="D27">
            <v>22.4</v>
          </cell>
          <cell r="E27">
            <v>65.208333333333329</v>
          </cell>
          <cell r="F27">
            <v>82</v>
          </cell>
          <cell r="G27">
            <v>33</v>
          </cell>
          <cell r="H27">
            <v>14.04</v>
          </cell>
          <cell r="J27">
            <v>38.519999999999996</v>
          </cell>
          <cell r="K27">
            <v>0</v>
          </cell>
        </row>
        <row r="28">
          <cell r="B28">
            <v>25.216666666666669</v>
          </cell>
          <cell r="C28">
            <v>33.1</v>
          </cell>
          <cell r="D28">
            <v>21.6</v>
          </cell>
          <cell r="E28">
            <v>71.625</v>
          </cell>
          <cell r="F28">
            <v>89</v>
          </cell>
          <cell r="G28">
            <v>37</v>
          </cell>
          <cell r="H28">
            <v>20.16</v>
          </cell>
          <cell r="J28">
            <v>47.16</v>
          </cell>
          <cell r="K28">
            <v>0.4</v>
          </cell>
        </row>
        <row r="29">
          <cell r="B29">
            <v>23.820833333333336</v>
          </cell>
          <cell r="C29">
            <v>30.3</v>
          </cell>
          <cell r="D29">
            <v>21.2</v>
          </cell>
          <cell r="E29">
            <v>80.125</v>
          </cell>
          <cell r="F29">
            <v>95</v>
          </cell>
          <cell r="G29">
            <v>53</v>
          </cell>
          <cell r="H29">
            <v>12.96</v>
          </cell>
          <cell r="J29">
            <v>39.6</v>
          </cell>
          <cell r="K29">
            <v>7.4</v>
          </cell>
        </row>
        <row r="30">
          <cell r="B30">
            <v>22.745833333333334</v>
          </cell>
          <cell r="C30">
            <v>29.8</v>
          </cell>
          <cell r="D30">
            <v>21.1</v>
          </cell>
          <cell r="E30">
            <v>88.916666666666671</v>
          </cell>
          <cell r="F30">
            <v>95</v>
          </cell>
          <cell r="G30">
            <v>55</v>
          </cell>
          <cell r="H30">
            <v>12.96</v>
          </cell>
          <cell r="J30">
            <v>38.159999999999997</v>
          </cell>
          <cell r="K30">
            <v>5</v>
          </cell>
        </row>
        <row r="31">
          <cell r="B31">
            <v>23.970833333333335</v>
          </cell>
          <cell r="C31">
            <v>30.4</v>
          </cell>
          <cell r="D31">
            <v>20.7</v>
          </cell>
          <cell r="E31">
            <v>81.583333333333329</v>
          </cell>
          <cell r="F31">
            <v>95</v>
          </cell>
          <cell r="G31">
            <v>50</v>
          </cell>
          <cell r="H31">
            <v>14.76</v>
          </cell>
          <cell r="J31">
            <v>29.52</v>
          </cell>
          <cell r="K31">
            <v>0</v>
          </cell>
        </row>
        <row r="32">
          <cell r="B32">
            <v>24.825000000000003</v>
          </cell>
          <cell r="C32">
            <v>32.4</v>
          </cell>
          <cell r="D32">
            <v>21.5</v>
          </cell>
          <cell r="E32">
            <v>77.458333333333329</v>
          </cell>
          <cell r="F32">
            <v>94</v>
          </cell>
          <cell r="G32">
            <v>43</v>
          </cell>
          <cell r="H32">
            <v>14.76</v>
          </cell>
          <cell r="J32">
            <v>33.480000000000004</v>
          </cell>
          <cell r="K32">
            <v>16.2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29.795833333333334</v>
          </cell>
          <cell r="C5">
            <v>38.700000000000003</v>
          </cell>
          <cell r="D5">
            <v>23.2</v>
          </cell>
          <cell r="E5">
            <v>58.583333333333336</v>
          </cell>
          <cell r="F5">
            <v>82</v>
          </cell>
          <cell r="G5">
            <v>23</v>
          </cell>
          <cell r="H5">
            <v>15.120000000000001</v>
          </cell>
          <cell r="J5">
            <v>31.319999999999997</v>
          </cell>
          <cell r="K5" t="str">
            <v>*</v>
          </cell>
        </row>
        <row r="6">
          <cell r="B6">
            <v>31.154166666666658</v>
          </cell>
          <cell r="C6">
            <v>38.200000000000003</v>
          </cell>
          <cell r="D6">
            <v>24.9</v>
          </cell>
          <cell r="E6">
            <v>53.041666666666664</v>
          </cell>
          <cell r="F6">
            <v>82</v>
          </cell>
          <cell r="G6">
            <v>26</v>
          </cell>
          <cell r="H6">
            <v>7.9200000000000008</v>
          </cell>
          <cell r="J6">
            <v>24.840000000000003</v>
          </cell>
          <cell r="K6" t="str">
            <v>*</v>
          </cell>
        </row>
        <row r="7">
          <cell r="B7">
            <v>31.462500000000002</v>
          </cell>
          <cell r="C7">
            <v>39.200000000000003</v>
          </cell>
          <cell r="D7">
            <v>25.2</v>
          </cell>
          <cell r="E7">
            <v>52.875</v>
          </cell>
          <cell r="F7">
            <v>78</v>
          </cell>
          <cell r="G7">
            <v>21</v>
          </cell>
          <cell r="H7">
            <v>8.2799999999999994</v>
          </cell>
          <cell r="J7">
            <v>25.2</v>
          </cell>
          <cell r="K7" t="str">
            <v>*</v>
          </cell>
        </row>
        <row r="8">
          <cell r="B8">
            <v>30.599999999999994</v>
          </cell>
          <cell r="C8">
            <v>38.5</v>
          </cell>
          <cell r="D8">
            <v>24.7</v>
          </cell>
          <cell r="E8">
            <v>58.916666666666664</v>
          </cell>
          <cell r="F8">
            <v>78</v>
          </cell>
          <cell r="G8">
            <v>33</v>
          </cell>
          <cell r="H8">
            <v>12.6</v>
          </cell>
          <cell r="J8">
            <v>47.16</v>
          </cell>
          <cell r="K8" t="str">
            <v>*</v>
          </cell>
        </row>
        <row r="9">
          <cell r="B9">
            <v>29.791666666666668</v>
          </cell>
          <cell r="C9">
            <v>37.700000000000003</v>
          </cell>
          <cell r="D9">
            <v>25.7</v>
          </cell>
          <cell r="E9">
            <v>63.208333333333336</v>
          </cell>
          <cell r="F9">
            <v>83</v>
          </cell>
          <cell r="G9">
            <v>33</v>
          </cell>
          <cell r="H9">
            <v>16.559999999999999</v>
          </cell>
          <cell r="J9">
            <v>40.680000000000007</v>
          </cell>
          <cell r="K9" t="str">
            <v>*</v>
          </cell>
        </row>
        <row r="10">
          <cell r="B10">
            <v>28.508333333333336</v>
          </cell>
          <cell r="C10">
            <v>36.299999999999997</v>
          </cell>
          <cell r="D10">
            <v>24.6</v>
          </cell>
          <cell r="E10">
            <v>66.833333333333329</v>
          </cell>
          <cell r="F10">
            <v>80</v>
          </cell>
          <cell r="G10">
            <v>33</v>
          </cell>
          <cell r="H10">
            <v>14.76</v>
          </cell>
          <cell r="J10">
            <v>54.36</v>
          </cell>
          <cell r="K10" t="str">
            <v>*</v>
          </cell>
        </row>
        <row r="11">
          <cell r="B11">
            <v>25.4375</v>
          </cell>
          <cell r="C11">
            <v>30.8</v>
          </cell>
          <cell r="D11">
            <v>23.4</v>
          </cell>
          <cell r="E11">
            <v>82.75</v>
          </cell>
          <cell r="F11">
            <v>90</v>
          </cell>
          <cell r="G11">
            <v>59</v>
          </cell>
          <cell r="H11">
            <v>11.520000000000001</v>
          </cell>
          <cell r="J11">
            <v>24.12</v>
          </cell>
          <cell r="K11" t="str">
            <v>*</v>
          </cell>
        </row>
        <row r="12">
          <cell r="B12">
            <v>27.366666666666671</v>
          </cell>
          <cell r="C12">
            <v>33</v>
          </cell>
          <cell r="D12">
            <v>24.3</v>
          </cell>
          <cell r="E12">
            <v>77.333333333333329</v>
          </cell>
          <cell r="F12">
            <v>92</v>
          </cell>
          <cell r="G12">
            <v>49</v>
          </cell>
          <cell r="H12">
            <v>10.08</v>
          </cell>
          <cell r="J12">
            <v>28.44</v>
          </cell>
          <cell r="K12" t="str">
            <v>*</v>
          </cell>
        </row>
        <row r="13">
          <cell r="B13">
            <v>30.087499999999995</v>
          </cell>
          <cell r="C13">
            <v>38.1</v>
          </cell>
          <cell r="D13">
            <v>23.8</v>
          </cell>
          <cell r="E13">
            <v>61.625</v>
          </cell>
          <cell r="F13">
            <v>85</v>
          </cell>
          <cell r="G13">
            <v>28</v>
          </cell>
          <cell r="H13">
            <v>8.64</v>
          </cell>
          <cell r="J13">
            <v>42.12</v>
          </cell>
          <cell r="K13" t="str">
            <v>*</v>
          </cell>
        </row>
        <row r="14">
          <cell r="B14">
            <v>30.595833333333328</v>
          </cell>
          <cell r="C14">
            <v>37.299999999999997</v>
          </cell>
          <cell r="D14">
            <v>22.7</v>
          </cell>
          <cell r="E14">
            <v>54.083333333333336</v>
          </cell>
          <cell r="F14">
            <v>89</v>
          </cell>
          <cell r="G14">
            <v>26</v>
          </cell>
          <cell r="H14">
            <v>12.6</v>
          </cell>
          <cell r="J14">
            <v>45</v>
          </cell>
          <cell r="K14" t="str">
            <v>*</v>
          </cell>
        </row>
        <row r="15">
          <cell r="B15">
            <v>31.137499999999999</v>
          </cell>
          <cell r="C15">
            <v>37.1</v>
          </cell>
          <cell r="D15">
            <v>25.8</v>
          </cell>
          <cell r="E15">
            <v>50.416666666666664</v>
          </cell>
          <cell r="F15">
            <v>74</v>
          </cell>
          <cell r="G15">
            <v>29</v>
          </cell>
          <cell r="H15">
            <v>12.96</v>
          </cell>
          <cell r="J15">
            <v>33.840000000000003</v>
          </cell>
          <cell r="K15" t="str">
            <v>*</v>
          </cell>
        </row>
        <row r="16">
          <cell r="B16">
            <v>30.499999999999996</v>
          </cell>
          <cell r="C16">
            <v>36.9</v>
          </cell>
          <cell r="D16">
            <v>24.9</v>
          </cell>
          <cell r="E16">
            <v>55.666666666666664</v>
          </cell>
          <cell r="F16">
            <v>79</v>
          </cell>
          <cell r="G16">
            <v>31</v>
          </cell>
          <cell r="H16">
            <v>13.32</v>
          </cell>
          <cell r="J16">
            <v>35.64</v>
          </cell>
          <cell r="K16" t="str">
            <v>*</v>
          </cell>
        </row>
        <row r="17">
          <cell r="B17">
            <v>30.666666666666671</v>
          </cell>
          <cell r="C17">
            <v>37.200000000000003</v>
          </cell>
          <cell r="D17">
            <v>25.2</v>
          </cell>
          <cell r="E17">
            <v>56.791666666666664</v>
          </cell>
          <cell r="F17">
            <v>80</v>
          </cell>
          <cell r="G17">
            <v>32</v>
          </cell>
          <cell r="H17">
            <v>11.520000000000001</v>
          </cell>
          <cell r="J17">
            <v>32.04</v>
          </cell>
          <cell r="K17" t="str">
            <v>*</v>
          </cell>
        </row>
        <row r="18">
          <cell r="B18">
            <v>26.916666666666668</v>
          </cell>
          <cell r="C18">
            <v>34.9</v>
          </cell>
          <cell r="D18">
            <v>22.1</v>
          </cell>
          <cell r="E18">
            <v>75.333333333333329</v>
          </cell>
          <cell r="F18">
            <v>91</v>
          </cell>
          <cell r="G18">
            <v>44</v>
          </cell>
          <cell r="H18">
            <v>16.559999999999999</v>
          </cell>
          <cell r="J18">
            <v>45</v>
          </cell>
          <cell r="K18" t="str">
            <v>*</v>
          </cell>
        </row>
        <row r="19">
          <cell r="B19">
            <v>29.787499999999998</v>
          </cell>
          <cell r="C19">
            <v>36.6</v>
          </cell>
          <cell r="D19">
            <v>25</v>
          </cell>
          <cell r="E19">
            <v>65.375</v>
          </cell>
          <cell r="F19">
            <v>88</v>
          </cell>
          <cell r="G19">
            <v>35</v>
          </cell>
          <cell r="H19">
            <v>10.8</v>
          </cell>
          <cell r="J19">
            <v>32.4</v>
          </cell>
          <cell r="K19" t="str">
            <v>*</v>
          </cell>
        </row>
        <row r="20">
          <cell r="B20">
            <v>31.470833333333335</v>
          </cell>
          <cell r="C20">
            <v>37.6</v>
          </cell>
          <cell r="D20">
            <v>25.9</v>
          </cell>
          <cell r="E20">
            <v>54.791666666666664</v>
          </cell>
          <cell r="F20">
            <v>77</v>
          </cell>
          <cell r="G20">
            <v>32</v>
          </cell>
          <cell r="H20">
            <v>14.4</v>
          </cell>
          <cell r="J20">
            <v>39.96</v>
          </cell>
          <cell r="K20" t="str">
            <v>*</v>
          </cell>
        </row>
        <row r="21">
          <cell r="B21">
            <v>30.987499999999994</v>
          </cell>
          <cell r="C21">
            <v>37.700000000000003</v>
          </cell>
          <cell r="D21">
            <v>24.9</v>
          </cell>
          <cell r="E21">
            <v>56.666666666666664</v>
          </cell>
          <cell r="F21">
            <v>82</v>
          </cell>
          <cell r="G21">
            <v>34</v>
          </cell>
          <cell r="H21">
            <v>16.2</v>
          </cell>
          <cell r="J21">
            <v>35.64</v>
          </cell>
          <cell r="K21" t="str">
            <v>*</v>
          </cell>
        </row>
        <row r="22">
          <cell r="B22">
            <v>29.912500000000005</v>
          </cell>
          <cell r="C22">
            <v>34.200000000000003</v>
          </cell>
          <cell r="D22">
            <v>24.5</v>
          </cell>
          <cell r="E22">
            <v>61.541666666666664</v>
          </cell>
          <cell r="F22">
            <v>77</v>
          </cell>
          <cell r="G22">
            <v>43</v>
          </cell>
          <cell r="H22">
            <v>14.04</v>
          </cell>
          <cell r="J22">
            <v>38.159999999999997</v>
          </cell>
          <cell r="K22" t="str">
            <v>*</v>
          </cell>
        </row>
        <row r="23">
          <cell r="B23">
            <v>25.654166666666669</v>
          </cell>
          <cell r="C23">
            <v>31.2</v>
          </cell>
          <cell r="D23">
            <v>22.8</v>
          </cell>
          <cell r="E23">
            <v>79.375</v>
          </cell>
          <cell r="F23">
            <v>91</v>
          </cell>
          <cell r="G23">
            <v>57</v>
          </cell>
          <cell r="H23">
            <v>6.12</v>
          </cell>
          <cell r="J23">
            <v>40.32</v>
          </cell>
          <cell r="K23" t="str">
            <v>*</v>
          </cell>
        </row>
        <row r="24">
          <cell r="B24">
            <v>26.758333333333329</v>
          </cell>
          <cell r="C24">
            <v>34.4</v>
          </cell>
          <cell r="D24">
            <v>22.3</v>
          </cell>
          <cell r="E24">
            <v>75.5</v>
          </cell>
          <cell r="F24">
            <v>92</v>
          </cell>
          <cell r="G24">
            <v>43</v>
          </cell>
          <cell r="H24">
            <v>1.8</v>
          </cell>
          <cell r="J24">
            <v>18</v>
          </cell>
          <cell r="K24" t="str">
            <v>*</v>
          </cell>
        </row>
        <row r="25">
          <cell r="B25">
            <v>29.704166666666669</v>
          </cell>
          <cell r="C25">
            <v>36.299999999999997</v>
          </cell>
          <cell r="D25">
            <v>24.6</v>
          </cell>
          <cell r="E25">
            <v>61.333333333333336</v>
          </cell>
          <cell r="F25">
            <v>83</v>
          </cell>
          <cell r="G25">
            <v>35</v>
          </cell>
          <cell r="H25">
            <v>8.2799999999999994</v>
          </cell>
          <cell r="J25">
            <v>24.48</v>
          </cell>
          <cell r="K25" t="str">
            <v>*</v>
          </cell>
        </row>
        <row r="26">
          <cell r="B26">
            <v>30.670833333333331</v>
          </cell>
          <cell r="C26">
            <v>39.4</v>
          </cell>
          <cell r="D26">
            <v>25.1</v>
          </cell>
          <cell r="E26">
            <v>57.958333333333336</v>
          </cell>
          <cell r="F26">
            <v>81</v>
          </cell>
          <cell r="G26">
            <v>27</v>
          </cell>
          <cell r="H26">
            <v>13.68</v>
          </cell>
          <cell r="J26">
            <v>38.880000000000003</v>
          </cell>
          <cell r="K26" t="str">
            <v>*</v>
          </cell>
        </row>
        <row r="27">
          <cell r="B27">
            <v>31.045833333333331</v>
          </cell>
          <cell r="C27">
            <v>39.5</v>
          </cell>
          <cell r="D27">
            <v>24.9</v>
          </cell>
          <cell r="E27">
            <v>56.083333333333336</v>
          </cell>
          <cell r="F27">
            <v>80</v>
          </cell>
          <cell r="G27">
            <v>29</v>
          </cell>
          <cell r="H27">
            <v>11.879999999999999</v>
          </cell>
          <cell r="J27">
            <v>33.119999999999997</v>
          </cell>
          <cell r="K27" t="str">
            <v>*</v>
          </cell>
        </row>
        <row r="28">
          <cell r="B28">
            <v>29.891666666666662</v>
          </cell>
          <cell r="C28">
            <v>37.9</v>
          </cell>
          <cell r="D28">
            <v>25.7</v>
          </cell>
          <cell r="E28">
            <v>59.75</v>
          </cell>
          <cell r="F28">
            <v>79</v>
          </cell>
          <cell r="G28">
            <v>31</v>
          </cell>
          <cell r="H28">
            <v>12.6</v>
          </cell>
          <cell r="J28">
            <v>45.36</v>
          </cell>
          <cell r="K28" t="str">
            <v>*</v>
          </cell>
        </row>
        <row r="29">
          <cell r="B29">
            <v>29.412500000000005</v>
          </cell>
          <cell r="C29">
            <v>35.299999999999997</v>
          </cell>
          <cell r="D29">
            <v>24.9</v>
          </cell>
          <cell r="E29">
            <v>58.916666666666664</v>
          </cell>
          <cell r="F29">
            <v>81</v>
          </cell>
          <cell r="G29">
            <v>36</v>
          </cell>
          <cell r="H29">
            <v>11.520000000000001</v>
          </cell>
          <cell r="J29">
            <v>29.52</v>
          </cell>
          <cell r="K29" t="str">
            <v>*</v>
          </cell>
        </row>
        <row r="30">
          <cell r="B30">
            <v>27.224999999999998</v>
          </cell>
          <cell r="C30">
            <v>34</v>
          </cell>
          <cell r="D30">
            <v>23.2</v>
          </cell>
          <cell r="E30">
            <v>73.375</v>
          </cell>
          <cell r="F30">
            <v>92</v>
          </cell>
          <cell r="G30">
            <v>50</v>
          </cell>
          <cell r="H30">
            <v>10.08</v>
          </cell>
          <cell r="J30">
            <v>29.880000000000003</v>
          </cell>
          <cell r="K30" t="str">
            <v>*</v>
          </cell>
        </row>
        <row r="31">
          <cell r="B31">
            <v>27.587500000000009</v>
          </cell>
          <cell r="C31">
            <v>33.6</v>
          </cell>
          <cell r="D31">
            <v>23.4</v>
          </cell>
          <cell r="E31">
            <v>72</v>
          </cell>
          <cell r="F31">
            <v>91</v>
          </cell>
          <cell r="G31">
            <v>41</v>
          </cell>
          <cell r="H31">
            <v>12.96</v>
          </cell>
          <cell r="J31">
            <v>30.96</v>
          </cell>
          <cell r="K31" t="str">
            <v>*</v>
          </cell>
        </row>
        <row r="32">
          <cell r="B32">
            <v>28.829166666666666</v>
          </cell>
          <cell r="C32">
            <v>35</v>
          </cell>
          <cell r="D32">
            <v>25</v>
          </cell>
          <cell r="E32">
            <v>65.625</v>
          </cell>
          <cell r="F32">
            <v>79</v>
          </cell>
          <cell r="G32">
            <v>41</v>
          </cell>
          <cell r="H32">
            <v>10.8</v>
          </cell>
          <cell r="J32">
            <v>35.28</v>
          </cell>
          <cell r="K32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23.066666666666663</v>
          </cell>
          <cell r="C5">
            <v>30.8</v>
          </cell>
          <cell r="D5">
            <v>20.6</v>
          </cell>
          <cell r="E5">
            <v>85.875</v>
          </cell>
          <cell r="F5">
            <v>100</v>
          </cell>
          <cell r="G5">
            <v>58</v>
          </cell>
          <cell r="H5">
            <v>15.840000000000002</v>
          </cell>
          <cell r="J5">
            <v>59.760000000000005</v>
          </cell>
          <cell r="K5">
            <v>28.000000000000004</v>
          </cell>
        </row>
        <row r="6">
          <cell r="B6">
            <v>25.466666666666665</v>
          </cell>
          <cell r="C6">
            <v>33.1</v>
          </cell>
          <cell r="D6">
            <v>20</v>
          </cell>
          <cell r="E6">
            <v>80</v>
          </cell>
          <cell r="F6">
            <v>100</v>
          </cell>
          <cell r="G6">
            <v>43</v>
          </cell>
          <cell r="H6">
            <v>12.6</v>
          </cell>
          <cell r="J6">
            <v>24.48</v>
          </cell>
          <cell r="K6">
            <v>0.2</v>
          </cell>
        </row>
        <row r="7">
          <cell r="B7">
            <v>25.808333333333334</v>
          </cell>
          <cell r="C7">
            <v>32.6</v>
          </cell>
          <cell r="D7">
            <v>23</v>
          </cell>
          <cell r="E7">
            <v>81.416666666666671</v>
          </cell>
          <cell r="F7">
            <v>98</v>
          </cell>
          <cell r="G7">
            <v>51</v>
          </cell>
          <cell r="H7">
            <v>15.840000000000002</v>
          </cell>
          <cell r="J7">
            <v>30.6</v>
          </cell>
          <cell r="K7">
            <v>3</v>
          </cell>
        </row>
        <row r="8">
          <cell r="B8">
            <v>25.612500000000001</v>
          </cell>
          <cell r="C8">
            <v>32.6</v>
          </cell>
          <cell r="D8">
            <v>21.8</v>
          </cell>
          <cell r="E8">
            <v>83.833333333333329</v>
          </cell>
          <cell r="F8">
            <v>100</v>
          </cell>
          <cell r="G8">
            <v>48</v>
          </cell>
          <cell r="H8">
            <v>15.48</v>
          </cell>
          <cell r="J8">
            <v>34.92</v>
          </cell>
          <cell r="K8">
            <v>6.8000000000000007</v>
          </cell>
        </row>
        <row r="9">
          <cell r="B9">
            <v>24.412500000000005</v>
          </cell>
          <cell r="C9">
            <v>28.4</v>
          </cell>
          <cell r="D9">
            <v>20.6</v>
          </cell>
          <cell r="E9">
            <v>87.791666666666671</v>
          </cell>
          <cell r="F9">
            <v>100</v>
          </cell>
          <cell r="G9">
            <v>69</v>
          </cell>
          <cell r="H9">
            <v>21.240000000000002</v>
          </cell>
          <cell r="J9">
            <v>42.12</v>
          </cell>
          <cell r="K9">
            <v>11.399999999999999</v>
          </cell>
        </row>
        <row r="10">
          <cell r="B10">
            <v>26.095833333333331</v>
          </cell>
          <cell r="C10">
            <v>32.6</v>
          </cell>
          <cell r="D10">
            <v>22.7</v>
          </cell>
          <cell r="E10">
            <v>80.041666666666671</v>
          </cell>
          <cell r="F10">
            <v>100</v>
          </cell>
          <cell r="G10">
            <v>48</v>
          </cell>
          <cell r="H10">
            <v>11.520000000000001</v>
          </cell>
          <cell r="J10">
            <v>28.44</v>
          </cell>
          <cell r="K10">
            <v>0</v>
          </cell>
        </row>
        <row r="11">
          <cell r="B11">
            <v>24.45</v>
          </cell>
          <cell r="C11">
            <v>31.7</v>
          </cell>
          <cell r="D11">
            <v>21</v>
          </cell>
          <cell r="E11">
            <v>86.583333333333329</v>
          </cell>
          <cell r="F11">
            <v>100</v>
          </cell>
          <cell r="G11">
            <v>52</v>
          </cell>
          <cell r="H11">
            <v>14.04</v>
          </cell>
          <cell r="J11">
            <v>29.52</v>
          </cell>
          <cell r="K11">
            <v>21</v>
          </cell>
        </row>
        <row r="12">
          <cell r="B12">
            <v>27.220833333333331</v>
          </cell>
          <cell r="C12">
            <v>33.9</v>
          </cell>
          <cell r="D12">
            <v>21.9</v>
          </cell>
          <cell r="E12">
            <v>71.416666666666671</v>
          </cell>
          <cell r="F12">
            <v>100</v>
          </cell>
          <cell r="G12">
            <v>38</v>
          </cell>
          <cell r="H12">
            <v>16.2</v>
          </cell>
          <cell r="J12">
            <v>27.720000000000002</v>
          </cell>
          <cell r="K12">
            <v>0</v>
          </cell>
        </row>
        <row r="13">
          <cell r="B13">
            <v>26.5625</v>
          </cell>
          <cell r="C13">
            <v>34.1</v>
          </cell>
          <cell r="D13">
            <v>21.3</v>
          </cell>
          <cell r="E13">
            <v>73.041666666666671</v>
          </cell>
          <cell r="F13">
            <v>99</v>
          </cell>
          <cell r="G13">
            <v>39</v>
          </cell>
          <cell r="H13">
            <v>17.28</v>
          </cell>
          <cell r="J13">
            <v>56.16</v>
          </cell>
          <cell r="K13">
            <v>3.4000000000000004</v>
          </cell>
        </row>
        <row r="14">
          <cell r="B14">
            <v>26.779166666666669</v>
          </cell>
          <cell r="C14">
            <v>34.9</v>
          </cell>
          <cell r="D14">
            <v>20.2</v>
          </cell>
          <cell r="E14">
            <v>72.708333333333329</v>
          </cell>
          <cell r="F14">
            <v>100</v>
          </cell>
          <cell r="G14">
            <v>36</v>
          </cell>
          <cell r="H14">
            <v>12.96</v>
          </cell>
          <cell r="J14">
            <v>28.08</v>
          </cell>
          <cell r="K14">
            <v>1.5999999999999999</v>
          </cell>
        </row>
        <row r="15">
          <cell r="B15">
            <v>25.837499999999995</v>
          </cell>
          <cell r="C15">
            <v>33.799999999999997</v>
          </cell>
          <cell r="D15">
            <v>20.2</v>
          </cell>
          <cell r="E15">
            <v>71.458333333333329</v>
          </cell>
          <cell r="F15">
            <v>99</v>
          </cell>
          <cell r="G15">
            <v>39</v>
          </cell>
          <cell r="H15">
            <v>14.76</v>
          </cell>
          <cell r="J15">
            <v>33.119999999999997</v>
          </cell>
          <cell r="K15">
            <v>0</v>
          </cell>
        </row>
        <row r="16">
          <cell r="B16">
            <v>25.770833333333332</v>
          </cell>
          <cell r="C16">
            <v>32.9</v>
          </cell>
          <cell r="D16">
            <v>21.9</v>
          </cell>
          <cell r="E16">
            <v>74.333333333333329</v>
          </cell>
          <cell r="F16">
            <v>90</v>
          </cell>
          <cell r="G16">
            <v>44</v>
          </cell>
          <cell r="H16">
            <v>12.24</v>
          </cell>
          <cell r="J16">
            <v>32.04</v>
          </cell>
          <cell r="K16">
            <v>1.4</v>
          </cell>
        </row>
        <row r="17">
          <cell r="B17">
            <v>25.195833333333336</v>
          </cell>
          <cell r="C17">
            <v>32.1</v>
          </cell>
          <cell r="D17">
            <v>21.7</v>
          </cell>
          <cell r="E17">
            <v>79.125</v>
          </cell>
          <cell r="F17">
            <v>98</v>
          </cell>
          <cell r="G17">
            <v>50</v>
          </cell>
          <cell r="H17">
            <v>19.440000000000001</v>
          </cell>
          <cell r="J17">
            <v>54.36</v>
          </cell>
          <cell r="K17">
            <v>5.8000000000000007</v>
          </cell>
        </row>
        <row r="18">
          <cell r="B18">
            <v>26.599999999999994</v>
          </cell>
          <cell r="C18">
            <v>33.1</v>
          </cell>
          <cell r="D18">
            <v>21.4</v>
          </cell>
          <cell r="E18">
            <v>78.25</v>
          </cell>
          <cell r="F18">
            <v>100</v>
          </cell>
          <cell r="G18">
            <v>48</v>
          </cell>
          <cell r="H18">
            <v>14.04</v>
          </cell>
          <cell r="J18">
            <v>27</v>
          </cell>
          <cell r="K18">
            <v>1.5999999999999999</v>
          </cell>
        </row>
        <row r="19">
          <cell r="B19">
            <v>27.220833333333335</v>
          </cell>
          <cell r="C19">
            <v>34.700000000000003</v>
          </cell>
          <cell r="D19">
            <v>22</v>
          </cell>
          <cell r="E19">
            <v>75.916666666666671</v>
          </cell>
          <cell r="F19">
            <v>100</v>
          </cell>
          <cell r="H19">
            <v>18.36</v>
          </cell>
          <cell r="J19">
            <v>39.96</v>
          </cell>
          <cell r="K19">
            <v>7.1999999999999993</v>
          </cell>
        </row>
        <row r="20">
          <cell r="B20">
            <v>27.416666666666661</v>
          </cell>
          <cell r="C20">
            <v>35.200000000000003</v>
          </cell>
          <cell r="D20">
            <v>23.6</v>
          </cell>
          <cell r="E20">
            <v>77.25</v>
          </cell>
          <cell r="F20">
            <v>96</v>
          </cell>
          <cell r="G20">
            <v>43</v>
          </cell>
          <cell r="H20">
            <v>21.96</v>
          </cell>
          <cell r="J20">
            <v>39.6</v>
          </cell>
          <cell r="K20">
            <v>0</v>
          </cell>
        </row>
        <row r="21">
          <cell r="B21">
            <v>28.029166666666669</v>
          </cell>
          <cell r="C21">
            <v>34.799999999999997</v>
          </cell>
          <cell r="D21">
            <v>22.4</v>
          </cell>
          <cell r="E21">
            <v>71.583333333333329</v>
          </cell>
          <cell r="F21">
            <v>99</v>
          </cell>
          <cell r="G21">
            <v>40</v>
          </cell>
          <cell r="H21">
            <v>15.840000000000002</v>
          </cell>
          <cell r="J21">
            <v>30.6</v>
          </cell>
          <cell r="K21">
            <v>0</v>
          </cell>
        </row>
        <row r="22">
          <cell r="B22">
            <v>26.391666666666666</v>
          </cell>
          <cell r="C22">
            <v>34.299999999999997</v>
          </cell>
          <cell r="D22">
            <v>21.9</v>
          </cell>
          <cell r="E22">
            <v>79.166666666666671</v>
          </cell>
          <cell r="F22">
            <v>97</v>
          </cell>
          <cell r="G22">
            <v>47</v>
          </cell>
          <cell r="H22">
            <v>18</v>
          </cell>
          <cell r="J22">
            <v>75.600000000000009</v>
          </cell>
          <cell r="K22">
            <v>21</v>
          </cell>
        </row>
        <row r="23">
          <cell r="B23">
            <v>26.020833333333339</v>
          </cell>
          <cell r="C23">
            <v>34.299999999999997</v>
          </cell>
          <cell r="D23">
            <v>20.9</v>
          </cell>
          <cell r="E23">
            <v>79.791666666666671</v>
          </cell>
          <cell r="F23">
            <v>100</v>
          </cell>
          <cell r="G23">
            <v>46</v>
          </cell>
          <cell r="H23">
            <v>11.520000000000001</v>
          </cell>
          <cell r="J23">
            <v>25.2</v>
          </cell>
          <cell r="K23">
            <v>0.2</v>
          </cell>
        </row>
        <row r="24">
          <cell r="B24">
            <v>26.766666666666669</v>
          </cell>
          <cell r="C24">
            <v>35.200000000000003</v>
          </cell>
          <cell r="D24">
            <v>22.5</v>
          </cell>
          <cell r="E24">
            <v>76.541666666666671</v>
          </cell>
          <cell r="F24">
            <v>96</v>
          </cell>
          <cell r="G24">
            <v>44</v>
          </cell>
          <cell r="H24">
            <v>20.52</v>
          </cell>
          <cell r="J24">
            <v>42.84</v>
          </cell>
          <cell r="K24">
            <v>2</v>
          </cell>
        </row>
        <row r="25">
          <cell r="B25">
            <v>26.470833333333331</v>
          </cell>
          <cell r="C25">
            <v>35.1</v>
          </cell>
          <cell r="D25">
            <v>21.8</v>
          </cell>
          <cell r="E25">
            <v>78.333333333333329</v>
          </cell>
          <cell r="F25">
            <v>100</v>
          </cell>
          <cell r="G25">
            <v>41</v>
          </cell>
          <cell r="H25">
            <v>12.96</v>
          </cell>
          <cell r="J25">
            <v>40.680000000000007</v>
          </cell>
          <cell r="K25">
            <v>2.4000000000000004</v>
          </cell>
        </row>
        <row r="26">
          <cell r="B26">
            <v>28.054166666666664</v>
          </cell>
          <cell r="C26">
            <v>35.799999999999997</v>
          </cell>
          <cell r="D26">
            <v>23.3</v>
          </cell>
          <cell r="E26">
            <v>71.458333333333329</v>
          </cell>
          <cell r="F26">
            <v>91</v>
          </cell>
          <cell r="G26">
            <v>43</v>
          </cell>
          <cell r="H26">
            <v>11.16</v>
          </cell>
          <cell r="J26">
            <v>60.839999999999996</v>
          </cell>
          <cell r="K26">
            <v>0.2</v>
          </cell>
        </row>
        <row r="27">
          <cell r="B27">
            <v>27.5</v>
          </cell>
          <cell r="C27">
            <v>33.700000000000003</v>
          </cell>
          <cell r="D27">
            <v>22.1</v>
          </cell>
          <cell r="E27">
            <v>72.25</v>
          </cell>
          <cell r="F27">
            <v>95</v>
          </cell>
          <cell r="G27">
            <v>48</v>
          </cell>
          <cell r="H27">
            <v>11.520000000000001</v>
          </cell>
          <cell r="J27">
            <v>32.76</v>
          </cell>
          <cell r="K27">
            <v>0</v>
          </cell>
        </row>
        <row r="28">
          <cell r="B28">
            <v>26.495833333333334</v>
          </cell>
          <cell r="C28">
            <v>33.5</v>
          </cell>
          <cell r="D28">
            <v>21.7</v>
          </cell>
          <cell r="E28">
            <v>73</v>
          </cell>
          <cell r="F28">
            <v>95</v>
          </cell>
          <cell r="G28">
            <v>42</v>
          </cell>
          <cell r="H28">
            <v>14.4</v>
          </cell>
          <cell r="J28">
            <v>33.480000000000004</v>
          </cell>
          <cell r="K28">
            <v>0</v>
          </cell>
        </row>
        <row r="29">
          <cell r="B29">
            <v>26.483333333333334</v>
          </cell>
          <cell r="C29">
            <v>32.200000000000003</v>
          </cell>
          <cell r="D29">
            <v>23.6</v>
          </cell>
          <cell r="E29">
            <v>76.208333333333329</v>
          </cell>
          <cell r="F29">
            <v>94</v>
          </cell>
          <cell r="G29">
            <v>49</v>
          </cell>
          <cell r="H29">
            <v>11.16</v>
          </cell>
          <cell r="J29">
            <v>30.6</v>
          </cell>
          <cell r="K29">
            <v>0.4</v>
          </cell>
        </row>
        <row r="30">
          <cell r="B30">
            <v>24.500000000000004</v>
          </cell>
          <cell r="C30">
            <v>31.5</v>
          </cell>
          <cell r="D30">
            <v>22.3</v>
          </cell>
          <cell r="E30">
            <v>88.791666666666671</v>
          </cell>
          <cell r="F30">
            <v>100</v>
          </cell>
          <cell r="G30">
            <v>55</v>
          </cell>
          <cell r="H30">
            <v>15.840000000000002</v>
          </cell>
          <cell r="J30">
            <v>32.04</v>
          </cell>
          <cell r="K30">
            <v>34.599999999999994</v>
          </cell>
        </row>
        <row r="31">
          <cell r="B31">
            <v>25.583333333333332</v>
          </cell>
          <cell r="C31">
            <v>32.700000000000003</v>
          </cell>
          <cell r="D31">
            <v>21.7</v>
          </cell>
          <cell r="E31">
            <v>82.166666666666671</v>
          </cell>
          <cell r="F31">
            <v>100</v>
          </cell>
          <cell r="G31">
            <v>47</v>
          </cell>
          <cell r="H31">
            <v>13.32</v>
          </cell>
          <cell r="J31">
            <v>26.64</v>
          </cell>
          <cell r="K31">
            <v>0.60000000000000009</v>
          </cell>
        </row>
        <row r="32">
          <cell r="B32">
            <v>27.516666666666662</v>
          </cell>
          <cell r="C32">
            <v>35.1</v>
          </cell>
          <cell r="D32">
            <v>22.7</v>
          </cell>
          <cell r="E32">
            <v>75.666666666666671</v>
          </cell>
          <cell r="F32">
            <v>100</v>
          </cell>
          <cell r="G32">
            <v>42</v>
          </cell>
          <cell r="H32">
            <v>17.28</v>
          </cell>
          <cell r="J32">
            <v>37.800000000000004</v>
          </cell>
          <cell r="K3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23.904166666666669</v>
          </cell>
          <cell r="C5">
            <v>31.3</v>
          </cell>
          <cell r="D5">
            <v>19.899999999999999</v>
          </cell>
          <cell r="E5">
            <v>85.458333333333329</v>
          </cell>
          <cell r="F5">
            <v>99</v>
          </cell>
          <cell r="G5">
            <v>59</v>
          </cell>
          <cell r="H5">
            <v>12.24</v>
          </cell>
          <cell r="J5">
            <v>51.12</v>
          </cell>
          <cell r="K5">
            <v>8.1999999999999993</v>
          </cell>
        </row>
        <row r="6">
          <cell r="B6">
            <v>25.5625</v>
          </cell>
          <cell r="C6">
            <v>34.299999999999997</v>
          </cell>
          <cell r="D6">
            <v>18.600000000000001</v>
          </cell>
          <cell r="E6">
            <v>78.541666666666671</v>
          </cell>
          <cell r="F6">
            <v>99</v>
          </cell>
          <cell r="G6">
            <v>40</v>
          </cell>
          <cell r="H6">
            <v>9.7200000000000006</v>
          </cell>
          <cell r="J6">
            <v>30.6</v>
          </cell>
          <cell r="K6">
            <v>0.2</v>
          </cell>
        </row>
        <row r="7">
          <cell r="B7">
            <v>26.170833333333334</v>
          </cell>
          <cell r="C7">
            <v>33.1</v>
          </cell>
          <cell r="D7">
            <v>21.2</v>
          </cell>
          <cell r="E7">
            <v>80.208333333333329</v>
          </cell>
          <cell r="F7">
            <v>98</v>
          </cell>
          <cell r="G7">
            <v>52</v>
          </cell>
          <cell r="H7">
            <v>11.879999999999999</v>
          </cell>
          <cell r="J7">
            <v>25.2</v>
          </cell>
          <cell r="K7">
            <v>4.5999999999999996</v>
          </cell>
        </row>
        <row r="8">
          <cell r="B8">
            <v>26.508333333333329</v>
          </cell>
          <cell r="C8">
            <v>34.200000000000003</v>
          </cell>
          <cell r="D8">
            <v>21.2</v>
          </cell>
          <cell r="E8">
            <v>80.458333333333329</v>
          </cell>
          <cell r="F8">
            <v>99</v>
          </cell>
          <cell r="G8">
            <v>47</v>
          </cell>
          <cell r="H8">
            <v>21.240000000000002</v>
          </cell>
          <cell r="J8">
            <v>37.440000000000005</v>
          </cell>
          <cell r="K8">
            <v>3.8</v>
          </cell>
        </row>
        <row r="9">
          <cell r="B9">
            <v>25.458333333333339</v>
          </cell>
          <cell r="C9">
            <v>32.5</v>
          </cell>
          <cell r="D9">
            <v>21.2</v>
          </cell>
          <cell r="E9">
            <v>83.375</v>
          </cell>
          <cell r="F9">
            <v>97</v>
          </cell>
          <cell r="G9">
            <v>58</v>
          </cell>
          <cell r="H9">
            <v>20.88</v>
          </cell>
          <cell r="J9">
            <v>39.96</v>
          </cell>
          <cell r="K9">
            <v>3</v>
          </cell>
        </row>
        <row r="10">
          <cell r="B10">
            <v>26.179166666666671</v>
          </cell>
          <cell r="C10">
            <v>31.2</v>
          </cell>
          <cell r="D10">
            <v>23.5</v>
          </cell>
          <cell r="E10">
            <v>81.208333333333329</v>
          </cell>
          <cell r="F10">
            <v>96</v>
          </cell>
          <cell r="G10">
            <v>52</v>
          </cell>
          <cell r="H10">
            <v>16.920000000000002</v>
          </cell>
          <cell r="J10">
            <v>36.36</v>
          </cell>
          <cell r="K10">
            <v>0</v>
          </cell>
        </row>
        <row r="11">
          <cell r="B11">
            <v>25.483333333333334</v>
          </cell>
          <cell r="C11">
            <v>32.299999999999997</v>
          </cell>
          <cell r="D11">
            <v>22.6</v>
          </cell>
          <cell r="E11">
            <v>81.25</v>
          </cell>
          <cell r="F11">
            <v>94</v>
          </cell>
          <cell r="G11">
            <v>51</v>
          </cell>
          <cell r="H11">
            <v>7.9200000000000008</v>
          </cell>
          <cell r="J11">
            <v>32.04</v>
          </cell>
          <cell r="K11">
            <v>2.2000000000000002</v>
          </cell>
        </row>
        <row r="12">
          <cell r="B12">
            <v>27.537499999999998</v>
          </cell>
          <cell r="C12">
            <v>34.9</v>
          </cell>
          <cell r="D12">
            <v>21.7</v>
          </cell>
          <cell r="E12">
            <v>73.041666666666671</v>
          </cell>
          <cell r="F12">
            <v>98</v>
          </cell>
          <cell r="G12">
            <v>33</v>
          </cell>
          <cell r="H12">
            <v>11.520000000000001</v>
          </cell>
          <cell r="J12">
            <v>28.44</v>
          </cell>
          <cell r="K12">
            <v>0</v>
          </cell>
        </row>
        <row r="13">
          <cell r="B13">
            <v>27.450000000000003</v>
          </cell>
          <cell r="C13">
            <v>35.9</v>
          </cell>
          <cell r="D13">
            <v>19.7</v>
          </cell>
          <cell r="E13">
            <v>69.916666666666671</v>
          </cell>
          <cell r="F13">
            <v>99</v>
          </cell>
          <cell r="G13">
            <v>34</v>
          </cell>
          <cell r="H13">
            <v>11.520000000000001</v>
          </cell>
          <cell r="J13">
            <v>28.44</v>
          </cell>
          <cell r="K13">
            <v>0</v>
          </cell>
        </row>
        <row r="14">
          <cell r="B14">
            <v>28.6875</v>
          </cell>
          <cell r="C14">
            <v>36.6</v>
          </cell>
          <cell r="D14">
            <v>20.3</v>
          </cell>
          <cell r="E14">
            <v>62.916666666666664</v>
          </cell>
          <cell r="F14">
            <v>97</v>
          </cell>
          <cell r="G14">
            <v>28</v>
          </cell>
          <cell r="H14">
            <v>11.879999999999999</v>
          </cell>
          <cell r="J14">
            <v>30.6</v>
          </cell>
          <cell r="K14">
            <v>0</v>
          </cell>
        </row>
        <row r="15">
          <cell r="B15">
            <v>28.129166666666666</v>
          </cell>
          <cell r="C15">
            <v>36.200000000000003</v>
          </cell>
          <cell r="D15">
            <v>20</v>
          </cell>
          <cell r="E15">
            <v>61.958333333333336</v>
          </cell>
          <cell r="F15">
            <v>95</v>
          </cell>
          <cell r="G15">
            <v>30</v>
          </cell>
          <cell r="H15">
            <v>14.76</v>
          </cell>
          <cell r="J15">
            <v>39.6</v>
          </cell>
          <cell r="K15">
            <v>0</v>
          </cell>
        </row>
        <row r="16">
          <cell r="B16">
            <v>27.008333333333329</v>
          </cell>
          <cell r="C16">
            <v>35.299999999999997</v>
          </cell>
          <cell r="D16">
            <v>20.9</v>
          </cell>
          <cell r="E16">
            <v>69.083333333333329</v>
          </cell>
          <cell r="F16">
            <v>95</v>
          </cell>
          <cell r="G16">
            <v>37</v>
          </cell>
          <cell r="H16">
            <v>20.16</v>
          </cell>
          <cell r="J16">
            <v>40.680000000000007</v>
          </cell>
          <cell r="K16">
            <v>0</v>
          </cell>
        </row>
        <row r="17">
          <cell r="B17">
            <v>26.420833333333331</v>
          </cell>
          <cell r="C17">
            <v>34.700000000000003</v>
          </cell>
          <cell r="D17">
            <v>23.1</v>
          </cell>
          <cell r="E17">
            <v>76.75</v>
          </cell>
          <cell r="F17">
            <v>93</v>
          </cell>
          <cell r="G17">
            <v>41</v>
          </cell>
          <cell r="H17">
            <v>10.44</v>
          </cell>
          <cell r="J17">
            <v>47.16</v>
          </cell>
          <cell r="K17">
            <v>0</v>
          </cell>
        </row>
        <row r="18">
          <cell r="B18">
            <v>25.170833333333334</v>
          </cell>
          <cell r="C18">
            <v>34.5</v>
          </cell>
          <cell r="D18">
            <v>20.5</v>
          </cell>
          <cell r="E18">
            <v>84.375</v>
          </cell>
          <cell r="F18">
            <v>99</v>
          </cell>
          <cell r="G18">
            <v>47</v>
          </cell>
          <cell r="H18">
            <v>17.64</v>
          </cell>
          <cell r="J18">
            <v>73.8</v>
          </cell>
          <cell r="K18">
            <v>13</v>
          </cell>
        </row>
        <row r="19">
          <cell r="B19">
            <v>26.916666666666671</v>
          </cell>
          <cell r="C19">
            <v>35</v>
          </cell>
          <cell r="D19">
            <v>21.4</v>
          </cell>
          <cell r="E19">
            <v>78.875</v>
          </cell>
          <cell r="F19">
            <v>99</v>
          </cell>
          <cell r="G19">
            <v>44</v>
          </cell>
          <cell r="H19">
            <v>6.12</v>
          </cell>
          <cell r="J19">
            <v>26.64</v>
          </cell>
          <cell r="K19">
            <v>0.2</v>
          </cell>
        </row>
        <row r="20">
          <cell r="B20">
            <v>27.937500000000004</v>
          </cell>
          <cell r="C20">
            <v>36.5</v>
          </cell>
          <cell r="D20">
            <v>23.3</v>
          </cell>
          <cell r="E20">
            <v>76.916666666666671</v>
          </cell>
          <cell r="F20">
            <v>97</v>
          </cell>
          <cell r="G20">
            <v>41</v>
          </cell>
          <cell r="H20">
            <v>12.6</v>
          </cell>
          <cell r="J20">
            <v>42.12</v>
          </cell>
          <cell r="K20">
            <v>5.2</v>
          </cell>
        </row>
        <row r="21">
          <cell r="B21">
            <v>28.387500000000003</v>
          </cell>
          <cell r="C21">
            <v>36.700000000000003</v>
          </cell>
          <cell r="D21">
            <v>22</v>
          </cell>
          <cell r="E21">
            <v>69.958333333333329</v>
          </cell>
          <cell r="F21">
            <v>98</v>
          </cell>
          <cell r="G21">
            <v>33</v>
          </cell>
          <cell r="H21">
            <v>14.04</v>
          </cell>
          <cell r="J21">
            <v>35.64</v>
          </cell>
          <cell r="K21">
            <v>0</v>
          </cell>
        </row>
        <row r="22">
          <cell r="B22">
            <v>24.508333333333329</v>
          </cell>
          <cell r="C22">
            <v>28.9</v>
          </cell>
          <cell r="D22">
            <v>21</v>
          </cell>
          <cell r="E22">
            <v>85.916666666666671</v>
          </cell>
          <cell r="F22">
            <v>95</v>
          </cell>
          <cell r="G22">
            <v>62</v>
          </cell>
          <cell r="H22">
            <v>24.48</v>
          </cell>
          <cell r="J22">
            <v>42.480000000000004</v>
          </cell>
          <cell r="K22">
            <v>3</v>
          </cell>
        </row>
        <row r="23">
          <cell r="B23">
            <v>26.129166666666666</v>
          </cell>
          <cell r="C23">
            <v>35.1</v>
          </cell>
          <cell r="D23">
            <v>20</v>
          </cell>
          <cell r="E23">
            <v>75.166666666666671</v>
          </cell>
          <cell r="F23">
            <v>99</v>
          </cell>
          <cell r="G23">
            <v>38</v>
          </cell>
          <cell r="H23">
            <v>15.48</v>
          </cell>
          <cell r="J23">
            <v>36</v>
          </cell>
          <cell r="K23">
            <v>0</v>
          </cell>
        </row>
        <row r="24">
          <cell r="B24">
            <v>26.033333333333335</v>
          </cell>
          <cell r="C24">
            <v>36.6</v>
          </cell>
          <cell r="D24">
            <v>20.9</v>
          </cell>
          <cell r="E24">
            <v>81.083333333333329</v>
          </cell>
          <cell r="F24">
            <v>99</v>
          </cell>
          <cell r="G24">
            <v>39</v>
          </cell>
          <cell r="H24">
            <v>24.12</v>
          </cell>
          <cell r="J24">
            <v>39.96</v>
          </cell>
          <cell r="K24">
            <v>6.2</v>
          </cell>
        </row>
        <row r="25">
          <cell r="B25">
            <v>26.649999999999991</v>
          </cell>
          <cell r="C25">
            <v>35.5</v>
          </cell>
          <cell r="D25">
            <v>21.5</v>
          </cell>
          <cell r="E25">
            <v>79.458333333333329</v>
          </cell>
          <cell r="F25">
            <v>99</v>
          </cell>
          <cell r="G25">
            <v>42</v>
          </cell>
          <cell r="H25">
            <v>14.04</v>
          </cell>
          <cell r="J25">
            <v>33.840000000000003</v>
          </cell>
          <cell r="K25">
            <v>0.60000000000000009</v>
          </cell>
        </row>
        <row r="26">
          <cell r="B26">
            <v>27.720833333333331</v>
          </cell>
          <cell r="C26">
            <v>35.9</v>
          </cell>
          <cell r="D26">
            <v>21.7</v>
          </cell>
          <cell r="E26">
            <v>75.208333333333329</v>
          </cell>
          <cell r="F26">
            <v>98</v>
          </cell>
          <cell r="G26">
            <v>42</v>
          </cell>
          <cell r="H26">
            <v>9</v>
          </cell>
          <cell r="J26">
            <v>22.68</v>
          </cell>
          <cell r="K26">
            <v>0</v>
          </cell>
        </row>
        <row r="27">
          <cell r="B27">
            <v>29.129166666666666</v>
          </cell>
          <cell r="C27">
            <v>35.4</v>
          </cell>
          <cell r="D27">
            <v>23.2</v>
          </cell>
          <cell r="E27">
            <v>68.916666666666671</v>
          </cell>
          <cell r="F27">
            <v>95</v>
          </cell>
          <cell r="G27">
            <v>41</v>
          </cell>
          <cell r="H27">
            <v>12.6</v>
          </cell>
          <cell r="J27">
            <v>26.28</v>
          </cell>
          <cell r="K27">
            <v>0</v>
          </cell>
        </row>
        <row r="28">
          <cell r="B28">
            <v>27.400000000000006</v>
          </cell>
          <cell r="C28">
            <v>35.200000000000003</v>
          </cell>
          <cell r="D28">
            <v>21.3</v>
          </cell>
          <cell r="E28">
            <v>72.291666666666671</v>
          </cell>
          <cell r="F28">
            <v>97</v>
          </cell>
          <cell r="G28">
            <v>42</v>
          </cell>
          <cell r="H28">
            <v>16.920000000000002</v>
          </cell>
          <cell r="J28">
            <v>49.32</v>
          </cell>
          <cell r="K28">
            <v>0</v>
          </cell>
        </row>
        <row r="29">
          <cell r="B29">
            <v>24.458333333333329</v>
          </cell>
          <cell r="C29">
            <v>32.6</v>
          </cell>
          <cell r="D29">
            <v>20.9</v>
          </cell>
          <cell r="E29">
            <v>85.5</v>
          </cell>
          <cell r="F29">
            <v>98</v>
          </cell>
          <cell r="G29">
            <v>50</v>
          </cell>
          <cell r="H29">
            <v>27</v>
          </cell>
          <cell r="J29">
            <v>53.64</v>
          </cell>
          <cell r="K29">
            <v>15.600000000000001</v>
          </cell>
        </row>
        <row r="30">
          <cell r="B30">
            <v>25.045833333333334</v>
          </cell>
          <cell r="C30">
            <v>31.4</v>
          </cell>
          <cell r="D30">
            <v>22.8</v>
          </cell>
          <cell r="E30">
            <v>86.291666666666671</v>
          </cell>
          <cell r="F30">
            <v>97</v>
          </cell>
          <cell r="G30">
            <v>57</v>
          </cell>
          <cell r="H30">
            <v>16.559999999999999</v>
          </cell>
          <cell r="J30">
            <v>35.28</v>
          </cell>
          <cell r="K30">
            <v>1.2000000000000002</v>
          </cell>
        </row>
        <row r="31">
          <cell r="B31">
            <v>26.358333333333331</v>
          </cell>
          <cell r="C31">
            <v>34.5</v>
          </cell>
          <cell r="D31">
            <v>21.4</v>
          </cell>
          <cell r="E31">
            <v>80.208333333333329</v>
          </cell>
          <cell r="F31">
            <v>99</v>
          </cell>
          <cell r="G31">
            <v>41</v>
          </cell>
          <cell r="H31">
            <v>12.96</v>
          </cell>
          <cell r="J31">
            <v>30.240000000000002</v>
          </cell>
          <cell r="K31">
            <v>0</v>
          </cell>
        </row>
        <row r="32">
          <cell r="B32">
            <v>27.025000000000002</v>
          </cell>
          <cell r="C32">
            <v>36.1</v>
          </cell>
          <cell r="D32">
            <v>21.1</v>
          </cell>
          <cell r="E32">
            <v>74.75</v>
          </cell>
          <cell r="F32">
            <v>98</v>
          </cell>
          <cell r="G32">
            <v>41</v>
          </cell>
          <cell r="H32">
            <v>11.879999999999999</v>
          </cell>
          <cell r="J32">
            <v>46.800000000000004</v>
          </cell>
          <cell r="K3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25.337500000000002</v>
          </cell>
          <cell r="C5">
            <v>31.2</v>
          </cell>
          <cell r="D5">
            <v>21.4</v>
          </cell>
          <cell r="E5">
            <v>82.916666666666671</v>
          </cell>
          <cell r="F5">
            <v>100</v>
          </cell>
          <cell r="G5">
            <v>55</v>
          </cell>
          <cell r="H5">
            <v>15.48</v>
          </cell>
          <cell r="J5">
            <v>36</v>
          </cell>
          <cell r="K5">
            <v>0</v>
          </cell>
        </row>
        <row r="6">
          <cell r="B6">
            <v>25.679166666666664</v>
          </cell>
          <cell r="C6">
            <v>33.700000000000003</v>
          </cell>
          <cell r="D6">
            <v>21.4</v>
          </cell>
          <cell r="E6">
            <v>82.541666666666671</v>
          </cell>
          <cell r="F6">
            <v>100</v>
          </cell>
          <cell r="G6">
            <v>46</v>
          </cell>
          <cell r="H6">
            <v>21.240000000000002</v>
          </cell>
          <cell r="J6">
            <v>39.24</v>
          </cell>
          <cell r="K6">
            <v>0</v>
          </cell>
        </row>
        <row r="7">
          <cell r="B7">
            <v>25.237500000000001</v>
          </cell>
          <cell r="C7">
            <v>32.799999999999997</v>
          </cell>
          <cell r="D7">
            <v>21.9</v>
          </cell>
          <cell r="E7">
            <v>86.833333333333329</v>
          </cell>
          <cell r="F7">
            <v>100</v>
          </cell>
          <cell r="G7">
            <v>51</v>
          </cell>
          <cell r="H7">
            <v>28.44</v>
          </cell>
          <cell r="J7">
            <v>47.519999999999996</v>
          </cell>
          <cell r="K7">
            <v>3.4000000000000008</v>
          </cell>
        </row>
        <row r="8">
          <cell r="B8">
            <v>25.579166666666666</v>
          </cell>
          <cell r="C8">
            <v>30.1</v>
          </cell>
          <cell r="D8">
            <v>22.7</v>
          </cell>
          <cell r="E8">
            <v>89.458333333333329</v>
          </cell>
          <cell r="F8">
            <v>100</v>
          </cell>
          <cell r="G8">
            <v>64</v>
          </cell>
          <cell r="H8">
            <v>16.559999999999999</v>
          </cell>
          <cell r="J8">
            <v>30.6</v>
          </cell>
          <cell r="K8">
            <v>3.4000000000000004</v>
          </cell>
        </row>
        <row r="9">
          <cell r="B9">
            <v>25.174999999999997</v>
          </cell>
          <cell r="C9">
            <v>30.1</v>
          </cell>
          <cell r="D9">
            <v>21.7</v>
          </cell>
          <cell r="E9">
            <v>85.833333333333329</v>
          </cell>
          <cell r="F9">
            <v>100</v>
          </cell>
          <cell r="G9">
            <v>59</v>
          </cell>
          <cell r="H9">
            <v>23.759999999999998</v>
          </cell>
          <cell r="J9">
            <v>37.800000000000004</v>
          </cell>
          <cell r="K9">
            <v>4.1999999999999993</v>
          </cell>
        </row>
        <row r="10">
          <cell r="B10">
            <v>25.124999999999996</v>
          </cell>
          <cell r="C10">
            <v>29.9</v>
          </cell>
          <cell r="D10">
            <v>22.4</v>
          </cell>
          <cell r="E10">
            <v>85.708333333333329</v>
          </cell>
          <cell r="F10">
            <v>100</v>
          </cell>
          <cell r="G10">
            <v>60</v>
          </cell>
          <cell r="H10">
            <v>13.68</v>
          </cell>
          <cell r="J10">
            <v>37.080000000000005</v>
          </cell>
          <cell r="K10">
            <v>5.8000000000000007</v>
          </cell>
        </row>
        <row r="11">
          <cell r="B11">
            <v>24.733333333333334</v>
          </cell>
          <cell r="C11">
            <v>31.8</v>
          </cell>
          <cell r="D11">
            <v>21.4</v>
          </cell>
          <cell r="E11">
            <v>87.541666666666671</v>
          </cell>
          <cell r="F11">
            <v>100</v>
          </cell>
          <cell r="G11">
            <v>53</v>
          </cell>
          <cell r="H11">
            <v>12.24</v>
          </cell>
          <cell r="J11">
            <v>37.440000000000005</v>
          </cell>
          <cell r="K11">
            <v>12</v>
          </cell>
        </row>
        <row r="12">
          <cell r="B12">
            <v>25.870833333333334</v>
          </cell>
          <cell r="C12">
            <v>32.4</v>
          </cell>
          <cell r="D12">
            <v>20.6</v>
          </cell>
          <cell r="E12">
            <v>76.5</v>
          </cell>
          <cell r="F12">
            <v>100</v>
          </cell>
          <cell r="G12">
            <v>48</v>
          </cell>
          <cell r="H12">
            <v>21.96</v>
          </cell>
          <cell r="J12">
            <v>42.12</v>
          </cell>
          <cell r="K12">
            <v>0</v>
          </cell>
        </row>
        <row r="13">
          <cell r="B13">
            <v>27.308333333333334</v>
          </cell>
          <cell r="C13">
            <v>33.9</v>
          </cell>
          <cell r="D13">
            <v>21.9</v>
          </cell>
          <cell r="E13">
            <v>75.958333333333329</v>
          </cell>
          <cell r="F13">
            <v>100</v>
          </cell>
          <cell r="G13">
            <v>43</v>
          </cell>
          <cell r="H13">
            <v>20.52</v>
          </cell>
          <cell r="J13">
            <v>34.92</v>
          </cell>
          <cell r="K13">
            <v>0</v>
          </cell>
        </row>
        <row r="14">
          <cell r="B14">
            <v>27.304166666666671</v>
          </cell>
          <cell r="C14">
            <v>34.9</v>
          </cell>
          <cell r="D14">
            <v>19.8</v>
          </cell>
          <cell r="E14">
            <v>71.791666666666671</v>
          </cell>
          <cell r="F14">
            <v>100</v>
          </cell>
          <cell r="G14">
            <v>35</v>
          </cell>
          <cell r="H14">
            <v>17.28</v>
          </cell>
          <cell r="J14">
            <v>29.16</v>
          </cell>
          <cell r="K14">
            <v>0</v>
          </cell>
        </row>
        <row r="15">
          <cell r="B15">
            <v>26.537500000000005</v>
          </cell>
          <cell r="C15">
            <v>33.799999999999997</v>
          </cell>
          <cell r="D15">
            <v>19.600000000000001</v>
          </cell>
          <cell r="E15">
            <v>70.916666666666671</v>
          </cell>
          <cell r="F15">
            <v>100</v>
          </cell>
          <cell r="G15">
            <v>45</v>
          </cell>
          <cell r="H15">
            <v>16.559999999999999</v>
          </cell>
          <cell r="J15">
            <v>50.4</v>
          </cell>
          <cell r="K15">
            <v>0</v>
          </cell>
        </row>
        <row r="16">
          <cell r="B16">
            <v>26.008333333333329</v>
          </cell>
          <cell r="C16">
            <v>32.1</v>
          </cell>
          <cell r="D16">
            <v>20.7</v>
          </cell>
          <cell r="E16">
            <v>73.25</v>
          </cell>
          <cell r="F16">
            <v>100</v>
          </cell>
          <cell r="G16">
            <v>49</v>
          </cell>
          <cell r="H16">
            <v>19.440000000000001</v>
          </cell>
          <cell r="J16">
            <v>39.96</v>
          </cell>
          <cell r="K16">
            <v>0</v>
          </cell>
        </row>
        <row r="17">
          <cell r="B17">
            <v>25.833333333333332</v>
          </cell>
          <cell r="C17">
            <v>33.1</v>
          </cell>
          <cell r="D17">
            <v>22.9</v>
          </cell>
          <cell r="E17">
            <v>81.916666666666671</v>
          </cell>
          <cell r="F17">
            <v>100</v>
          </cell>
          <cell r="G17">
            <v>45</v>
          </cell>
          <cell r="H17">
            <v>13.32</v>
          </cell>
          <cell r="J17">
            <v>35.28</v>
          </cell>
          <cell r="K17">
            <v>3.4000000000000004</v>
          </cell>
        </row>
        <row r="18">
          <cell r="B18">
            <v>26.462500000000002</v>
          </cell>
          <cell r="C18">
            <v>33.5</v>
          </cell>
          <cell r="D18">
            <v>21.2</v>
          </cell>
          <cell r="E18">
            <v>80.333333333333329</v>
          </cell>
          <cell r="F18">
            <v>100</v>
          </cell>
          <cell r="G18">
            <v>48</v>
          </cell>
          <cell r="H18">
            <v>11.520000000000001</v>
          </cell>
          <cell r="J18">
            <v>25.56</v>
          </cell>
          <cell r="K18">
            <v>12.8</v>
          </cell>
        </row>
        <row r="19">
          <cell r="B19">
            <v>27.024999999999995</v>
          </cell>
          <cell r="C19">
            <v>33</v>
          </cell>
          <cell r="D19">
            <v>23.3</v>
          </cell>
          <cell r="E19">
            <v>82.958333333333329</v>
          </cell>
          <cell r="F19">
            <v>100</v>
          </cell>
          <cell r="G19">
            <v>54</v>
          </cell>
          <cell r="H19">
            <v>11.879999999999999</v>
          </cell>
          <cell r="J19">
            <v>24.12</v>
          </cell>
          <cell r="K19">
            <v>1</v>
          </cell>
        </row>
        <row r="20">
          <cell r="B20">
            <v>28.958333333333339</v>
          </cell>
          <cell r="C20">
            <v>35.1</v>
          </cell>
          <cell r="D20">
            <v>23.3</v>
          </cell>
          <cell r="E20">
            <v>77.333333333333329</v>
          </cell>
          <cell r="F20">
            <v>100</v>
          </cell>
          <cell r="G20">
            <v>47</v>
          </cell>
          <cell r="H20">
            <v>16.2</v>
          </cell>
          <cell r="J20">
            <v>32.04</v>
          </cell>
          <cell r="K20">
            <v>0</v>
          </cell>
        </row>
        <row r="21">
          <cell r="B21">
            <v>28.341666666666665</v>
          </cell>
          <cell r="C21">
            <v>36.299999999999997</v>
          </cell>
          <cell r="D21">
            <v>22.7</v>
          </cell>
          <cell r="E21">
            <v>74.875</v>
          </cell>
          <cell r="F21">
            <v>100</v>
          </cell>
          <cell r="G21">
            <v>42</v>
          </cell>
          <cell r="H21">
            <v>12.6</v>
          </cell>
          <cell r="J21">
            <v>45</v>
          </cell>
          <cell r="K21">
            <v>0</v>
          </cell>
        </row>
        <row r="22">
          <cell r="B22">
            <v>26.645833333333332</v>
          </cell>
          <cell r="C22">
            <v>32.6</v>
          </cell>
          <cell r="D22">
            <v>23.6</v>
          </cell>
          <cell r="E22">
            <v>77.125</v>
          </cell>
          <cell r="F22">
            <v>100</v>
          </cell>
          <cell r="G22">
            <v>55</v>
          </cell>
          <cell r="H22">
            <v>17.28</v>
          </cell>
          <cell r="J22">
            <v>32.76</v>
          </cell>
          <cell r="K22">
            <v>0</v>
          </cell>
        </row>
        <row r="23">
          <cell r="B23">
            <v>26.445833333333336</v>
          </cell>
          <cell r="C23">
            <v>34.799999999999997</v>
          </cell>
          <cell r="D23">
            <v>20.7</v>
          </cell>
          <cell r="E23">
            <v>76.5</v>
          </cell>
          <cell r="F23">
            <v>100</v>
          </cell>
          <cell r="G23">
            <v>42</v>
          </cell>
          <cell r="H23">
            <v>18</v>
          </cell>
          <cell r="J23">
            <v>28.44</v>
          </cell>
          <cell r="K23">
            <v>0</v>
          </cell>
        </row>
        <row r="24">
          <cell r="B24">
            <v>27.737500000000001</v>
          </cell>
          <cell r="C24">
            <v>36.1</v>
          </cell>
          <cell r="D24">
            <v>21.7</v>
          </cell>
          <cell r="E24">
            <v>74.625</v>
          </cell>
          <cell r="F24">
            <v>100</v>
          </cell>
          <cell r="G24">
            <v>39</v>
          </cell>
          <cell r="H24">
            <v>14.04</v>
          </cell>
          <cell r="J24">
            <v>37.800000000000004</v>
          </cell>
          <cell r="K24">
            <v>0</v>
          </cell>
        </row>
        <row r="25">
          <cell r="B25">
            <v>27.387500000000003</v>
          </cell>
          <cell r="C25">
            <v>36.5</v>
          </cell>
          <cell r="D25">
            <v>20.3</v>
          </cell>
          <cell r="E25">
            <v>75.083333333333329</v>
          </cell>
          <cell r="F25">
            <v>100</v>
          </cell>
          <cell r="G25">
            <v>37</v>
          </cell>
          <cell r="H25">
            <v>19.8</v>
          </cell>
          <cell r="J25">
            <v>29.880000000000003</v>
          </cell>
          <cell r="K25">
            <v>0</v>
          </cell>
        </row>
        <row r="26">
          <cell r="B26">
            <v>28.586956521739125</v>
          </cell>
          <cell r="C26">
            <v>35.200000000000003</v>
          </cell>
          <cell r="D26">
            <v>22.9</v>
          </cell>
          <cell r="E26">
            <v>68.521739130434781</v>
          </cell>
          <cell r="F26">
            <v>93</v>
          </cell>
          <cell r="G26">
            <v>44</v>
          </cell>
          <cell r="H26">
            <v>17.64</v>
          </cell>
          <cell r="J26">
            <v>34.56</v>
          </cell>
          <cell r="K26">
            <v>0</v>
          </cell>
        </row>
        <row r="27">
          <cell r="B27">
            <v>27.075000000000003</v>
          </cell>
          <cell r="C27">
            <v>33.9</v>
          </cell>
          <cell r="D27">
            <v>22.3</v>
          </cell>
          <cell r="E27">
            <v>76.125</v>
          </cell>
          <cell r="F27">
            <v>100</v>
          </cell>
          <cell r="G27">
            <v>50</v>
          </cell>
          <cell r="H27">
            <v>23.400000000000002</v>
          </cell>
          <cell r="J27">
            <v>48.96</v>
          </cell>
          <cell r="K27">
            <v>0.8</v>
          </cell>
        </row>
        <row r="28">
          <cell r="B28">
            <v>26.099999999999998</v>
          </cell>
          <cell r="C28">
            <v>32.799999999999997</v>
          </cell>
          <cell r="D28">
            <v>20.3</v>
          </cell>
          <cell r="E28">
            <v>78.541666666666671</v>
          </cell>
          <cell r="F28">
            <v>100</v>
          </cell>
          <cell r="G28">
            <v>49</v>
          </cell>
          <cell r="H28">
            <v>14.76</v>
          </cell>
          <cell r="J28">
            <v>27.720000000000002</v>
          </cell>
          <cell r="K28">
            <v>0</v>
          </cell>
        </row>
        <row r="29">
          <cell r="B29">
            <v>26.324999999999999</v>
          </cell>
          <cell r="C29">
            <v>34.1</v>
          </cell>
          <cell r="D29">
            <v>22</v>
          </cell>
          <cell r="E29">
            <v>80.041666666666671</v>
          </cell>
          <cell r="F29">
            <v>100</v>
          </cell>
          <cell r="G29">
            <v>41</v>
          </cell>
          <cell r="H29">
            <v>15.840000000000002</v>
          </cell>
          <cell r="J29">
            <v>54.72</v>
          </cell>
          <cell r="K29">
            <v>23.4</v>
          </cell>
        </row>
        <row r="30">
          <cell r="B30">
            <v>25.524999999999995</v>
          </cell>
          <cell r="C30">
            <v>32</v>
          </cell>
          <cell r="D30">
            <v>22.7</v>
          </cell>
          <cell r="E30">
            <v>86.375</v>
          </cell>
          <cell r="F30">
            <v>100</v>
          </cell>
          <cell r="G30">
            <v>52</v>
          </cell>
          <cell r="H30">
            <v>14.76</v>
          </cell>
          <cell r="J30">
            <v>28.8</v>
          </cell>
          <cell r="K30">
            <v>0.60000000000000009</v>
          </cell>
        </row>
        <row r="31">
          <cell r="B31">
            <v>25.966666666666669</v>
          </cell>
          <cell r="C31">
            <v>32.299999999999997</v>
          </cell>
          <cell r="D31">
            <v>21.1</v>
          </cell>
          <cell r="E31">
            <v>82.333333333333329</v>
          </cell>
          <cell r="F31">
            <v>100</v>
          </cell>
          <cell r="G31">
            <v>53</v>
          </cell>
          <cell r="H31">
            <v>13.68</v>
          </cell>
          <cell r="J31">
            <v>28.08</v>
          </cell>
          <cell r="K31">
            <v>0</v>
          </cell>
        </row>
        <row r="32">
          <cell r="B32">
            <v>26.795833333333334</v>
          </cell>
          <cell r="C32">
            <v>34.700000000000003</v>
          </cell>
          <cell r="D32">
            <v>20.8</v>
          </cell>
          <cell r="E32">
            <v>79.875</v>
          </cell>
          <cell r="F32">
            <v>100</v>
          </cell>
          <cell r="G32">
            <v>47</v>
          </cell>
          <cell r="H32">
            <v>17.28</v>
          </cell>
          <cell r="J32">
            <v>29.16</v>
          </cell>
          <cell r="K3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22.979166666666668</v>
          </cell>
          <cell r="C5">
            <v>28.4</v>
          </cell>
          <cell r="D5">
            <v>19.2</v>
          </cell>
          <cell r="E5">
            <v>87.083333333333329</v>
          </cell>
          <cell r="F5">
            <v>97</v>
          </cell>
          <cell r="G5">
            <v>67</v>
          </cell>
          <cell r="H5">
            <v>19.440000000000001</v>
          </cell>
          <cell r="J5">
            <v>32.04</v>
          </cell>
          <cell r="K5">
            <v>2.2000000000000002</v>
          </cell>
        </row>
        <row r="6">
          <cell r="B6">
            <v>23.562500000000004</v>
          </cell>
          <cell r="C6">
            <v>29.4</v>
          </cell>
          <cell r="D6">
            <v>19.5</v>
          </cell>
          <cell r="E6">
            <v>83.75</v>
          </cell>
          <cell r="F6">
            <v>97</v>
          </cell>
          <cell r="G6">
            <v>55</v>
          </cell>
          <cell r="H6">
            <v>11.520000000000001</v>
          </cell>
          <cell r="J6">
            <v>39.24</v>
          </cell>
          <cell r="K6">
            <v>23.2</v>
          </cell>
        </row>
        <row r="7">
          <cell r="B7">
            <v>22.8</v>
          </cell>
          <cell r="C7">
            <v>28.6</v>
          </cell>
          <cell r="D7">
            <v>20.2</v>
          </cell>
          <cell r="E7">
            <v>87.375</v>
          </cell>
          <cell r="F7">
            <v>96</v>
          </cell>
          <cell r="G7">
            <v>64</v>
          </cell>
          <cell r="H7">
            <v>20.16</v>
          </cell>
          <cell r="J7">
            <v>29.52</v>
          </cell>
          <cell r="K7">
            <v>35</v>
          </cell>
        </row>
        <row r="8">
          <cell r="B8">
            <v>23.375000000000004</v>
          </cell>
          <cell r="C8">
            <v>27.9</v>
          </cell>
          <cell r="D8">
            <v>20.399999999999999</v>
          </cell>
          <cell r="E8">
            <v>88.291666666666671</v>
          </cell>
          <cell r="F8">
            <v>98</v>
          </cell>
          <cell r="G8">
            <v>65</v>
          </cell>
          <cell r="H8">
            <v>15.840000000000002</v>
          </cell>
          <cell r="J8">
            <v>39.24</v>
          </cell>
          <cell r="K8">
            <v>0.2</v>
          </cell>
        </row>
        <row r="9">
          <cell r="B9">
            <v>23.80416666666666</v>
          </cell>
          <cell r="C9">
            <v>28.4</v>
          </cell>
          <cell r="D9">
            <v>21.6</v>
          </cell>
          <cell r="E9">
            <v>82.75</v>
          </cell>
          <cell r="F9">
            <v>96</v>
          </cell>
          <cell r="G9">
            <v>57</v>
          </cell>
          <cell r="H9">
            <v>24.48</v>
          </cell>
          <cell r="J9">
            <v>44.28</v>
          </cell>
          <cell r="K9">
            <v>0</v>
          </cell>
        </row>
        <row r="10">
          <cell r="B10">
            <v>23.354166666666671</v>
          </cell>
          <cell r="C10">
            <v>28.5</v>
          </cell>
          <cell r="D10">
            <v>21.2</v>
          </cell>
          <cell r="E10">
            <v>85</v>
          </cell>
          <cell r="F10">
            <v>96</v>
          </cell>
          <cell r="G10">
            <v>61</v>
          </cell>
          <cell r="H10">
            <v>15.840000000000002</v>
          </cell>
          <cell r="J10">
            <v>33.119999999999997</v>
          </cell>
          <cell r="K10">
            <v>1.2000000000000002</v>
          </cell>
        </row>
        <row r="11">
          <cell r="B11">
            <v>23.420833333333334</v>
          </cell>
          <cell r="C11">
            <v>30.4</v>
          </cell>
          <cell r="D11">
            <v>20.8</v>
          </cell>
          <cell r="E11">
            <v>84.458333333333329</v>
          </cell>
          <cell r="F11">
            <v>95</v>
          </cell>
          <cell r="G11">
            <v>52</v>
          </cell>
          <cell r="H11">
            <v>12.96</v>
          </cell>
          <cell r="J11">
            <v>43.56</v>
          </cell>
          <cell r="K11">
            <v>2.4000000000000004</v>
          </cell>
        </row>
        <row r="12">
          <cell r="B12">
            <v>25.441666666666674</v>
          </cell>
          <cell r="C12">
            <v>32.200000000000003</v>
          </cell>
          <cell r="D12">
            <v>20.399999999999999</v>
          </cell>
          <cell r="E12">
            <v>71.416666666666671</v>
          </cell>
          <cell r="F12">
            <v>93</v>
          </cell>
          <cell r="G12">
            <v>39</v>
          </cell>
          <cell r="H12">
            <v>12.24</v>
          </cell>
          <cell r="J12">
            <v>31.680000000000003</v>
          </cell>
          <cell r="K12">
            <v>0.2</v>
          </cell>
        </row>
        <row r="13">
          <cell r="B13">
            <v>24.591666666666669</v>
          </cell>
          <cell r="C13">
            <v>33</v>
          </cell>
          <cell r="D13">
            <v>19.8</v>
          </cell>
          <cell r="E13">
            <v>73.25</v>
          </cell>
          <cell r="F13">
            <v>92</v>
          </cell>
          <cell r="G13">
            <v>33</v>
          </cell>
          <cell r="H13">
            <v>15.840000000000002</v>
          </cell>
          <cell r="J13">
            <v>37.080000000000005</v>
          </cell>
          <cell r="K13">
            <v>6.8</v>
          </cell>
        </row>
        <row r="14">
          <cell r="B14">
            <v>23.587500000000002</v>
          </cell>
          <cell r="C14">
            <v>31.1</v>
          </cell>
          <cell r="D14">
            <v>18.899999999999999</v>
          </cell>
          <cell r="E14">
            <v>74.916666666666671</v>
          </cell>
          <cell r="F14">
            <v>96</v>
          </cell>
          <cell r="G14">
            <v>41</v>
          </cell>
          <cell r="H14">
            <v>18.720000000000002</v>
          </cell>
          <cell r="J14">
            <v>42.12</v>
          </cell>
          <cell r="K14">
            <v>17.8</v>
          </cell>
        </row>
        <row r="15">
          <cell r="B15">
            <v>23.354166666666668</v>
          </cell>
          <cell r="C15">
            <v>29.4</v>
          </cell>
          <cell r="D15">
            <v>19.7</v>
          </cell>
          <cell r="E15">
            <v>76.708333333333329</v>
          </cell>
          <cell r="F15">
            <v>92</v>
          </cell>
          <cell r="G15">
            <v>53</v>
          </cell>
          <cell r="H15">
            <v>13.68</v>
          </cell>
          <cell r="J15">
            <v>33.119999999999997</v>
          </cell>
          <cell r="K15">
            <v>0.60000000000000009</v>
          </cell>
        </row>
        <row r="16">
          <cell r="B16">
            <v>23.054166666666671</v>
          </cell>
          <cell r="C16">
            <v>28.4</v>
          </cell>
          <cell r="D16">
            <v>20.399999999999999</v>
          </cell>
          <cell r="E16">
            <v>83.208333333333329</v>
          </cell>
          <cell r="F16">
            <v>94</v>
          </cell>
          <cell r="G16">
            <v>59</v>
          </cell>
          <cell r="H16">
            <v>16.2</v>
          </cell>
          <cell r="J16">
            <v>30.96</v>
          </cell>
          <cell r="K16">
            <v>4.4000000000000004</v>
          </cell>
        </row>
        <row r="17">
          <cell r="B17">
            <v>23.545833333333331</v>
          </cell>
          <cell r="C17">
            <v>30.1</v>
          </cell>
          <cell r="D17">
            <v>20</v>
          </cell>
          <cell r="E17">
            <v>83.416666666666671</v>
          </cell>
          <cell r="F17">
            <v>98</v>
          </cell>
          <cell r="G17">
            <v>51</v>
          </cell>
          <cell r="H17">
            <v>18</v>
          </cell>
          <cell r="J17">
            <v>39.24</v>
          </cell>
          <cell r="K17">
            <v>8.7999999999999989</v>
          </cell>
        </row>
        <row r="18">
          <cell r="B18">
            <v>24.087500000000002</v>
          </cell>
          <cell r="C18">
            <v>29.3</v>
          </cell>
          <cell r="D18">
            <v>20.9</v>
          </cell>
          <cell r="E18">
            <v>83.958333333333329</v>
          </cell>
          <cell r="F18">
            <v>96</v>
          </cell>
          <cell r="G18">
            <v>53</v>
          </cell>
          <cell r="H18">
            <v>6.84</v>
          </cell>
          <cell r="J18">
            <v>33.480000000000004</v>
          </cell>
          <cell r="K18">
            <v>13.200000000000001</v>
          </cell>
        </row>
        <row r="19">
          <cell r="B19">
            <v>25.299999999999997</v>
          </cell>
          <cell r="C19">
            <v>31.3</v>
          </cell>
          <cell r="D19">
            <v>20.7</v>
          </cell>
          <cell r="E19">
            <v>78.75</v>
          </cell>
          <cell r="F19">
            <v>96</v>
          </cell>
          <cell r="G19">
            <v>44</v>
          </cell>
          <cell r="H19">
            <v>10.44</v>
          </cell>
          <cell r="J19">
            <v>29.16</v>
          </cell>
          <cell r="K19">
            <v>0</v>
          </cell>
        </row>
        <row r="20">
          <cell r="B20">
            <v>24.724999999999994</v>
          </cell>
          <cell r="C20">
            <v>30.5</v>
          </cell>
          <cell r="D20">
            <v>21.5</v>
          </cell>
          <cell r="E20">
            <v>81.041666666666671</v>
          </cell>
          <cell r="F20">
            <v>94</v>
          </cell>
          <cell r="G20">
            <v>58</v>
          </cell>
          <cell r="H20">
            <v>18</v>
          </cell>
          <cell r="J20">
            <v>44.64</v>
          </cell>
          <cell r="K20">
            <v>0.4</v>
          </cell>
        </row>
        <row r="21">
          <cell r="B21">
            <v>23.95</v>
          </cell>
          <cell r="C21">
            <v>31.6</v>
          </cell>
          <cell r="D21">
            <v>19.7</v>
          </cell>
          <cell r="E21">
            <v>83.083333333333329</v>
          </cell>
          <cell r="F21">
            <v>97</v>
          </cell>
          <cell r="G21">
            <v>51</v>
          </cell>
          <cell r="H21">
            <v>14.4</v>
          </cell>
          <cell r="J21">
            <v>70.2</v>
          </cell>
          <cell r="K21">
            <v>38.6</v>
          </cell>
        </row>
        <row r="22">
          <cell r="B22">
            <v>23.616666666666664</v>
          </cell>
          <cell r="C22">
            <v>30.7</v>
          </cell>
          <cell r="D22">
            <v>20.3</v>
          </cell>
          <cell r="E22">
            <v>84.083333333333329</v>
          </cell>
          <cell r="F22">
            <v>96</v>
          </cell>
          <cell r="G22">
            <v>52</v>
          </cell>
          <cell r="H22">
            <v>31.319999999999997</v>
          </cell>
          <cell r="J22">
            <v>50.4</v>
          </cell>
          <cell r="K22">
            <v>42.800000000000004</v>
          </cell>
        </row>
        <row r="23">
          <cell r="B23">
            <v>23.891666666666666</v>
          </cell>
          <cell r="C23">
            <v>31.7</v>
          </cell>
          <cell r="D23">
            <v>20</v>
          </cell>
          <cell r="E23">
            <v>81.541666666666671</v>
          </cell>
          <cell r="F23">
            <v>95</v>
          </cell>
          <cell r="G23">
            <v>46</v>
          </cell>
          <cell r="H23">
            <v>15.840000000000002</v>
          </cell>
          <cell r="J23">
            <v>38.159999999999997</v>
          </cell>
          <cell r="K23">
            <v>1.2000000000000002</v>
          </cell>
        </row>
        <row r="24">
          <cell r="B24">
            <v>24.158333333333335</v>
          </cell>
          <cell r="C24">
            <v>32.299999999999997</v>
          </cell>
          <cell r="D24">
            <v>20.2</v>
          </cell>
          <cell r="E24">
            <v>81.125</v>
          </cell>
          <cell r="F24">
            <v>96</v>
          </cell>
          <cell r="G24">
            <v>46</v>
          </cell>
          <cell r="H24">
            <v>25.2</v>
          </cell>
          <cell r="J24">
            <v>51.84</v>
          </cell>
          <cell r="K24">
            <v>0.60000000000000009</v>
          </cell>
        </row>
        <row r="25">
          <cell r="B25">
            <v>24.995833333333337</v>
          </cell>
          <cell r="C25">
            <v>33.5</v>
          </cell>
          <cell r="D25">
            <v>20.3</v>
          </cell>
          <cell r="E25">
            <v>77.625</v>
          </cell>
          <cell r="F25">
            <v>96</v>
          </cell>
          <cell r="G25">
            <v>37</v>
          </cell>
          <cell r="H25">
            <v>15.120000000000001</v>
          </cell>
          <cell r="J25">
            <v>35.28</v>
          </cell>
          <cell r="K25">
            <v>12</v>
          </cell>
        </row>
        <row r="26">
          <cell r="B26">
            <v>25.337500000000006</v>
          </cell>
          <cell r="C26">
            <v>32.299999999999997</v>
          </cell>
          <cell r="D26">
            <v>21.5</v>
          </cell>
          <cell r="E26">
            <v>76</v>
          </cell>
          <cell r="F26">
            <v>90</v>
          </cell>
          <cell r="G26">
            <v>48</v>
          </cell>
          <cell r="H26">
            <v>14.76</v>
          </cell>
          <cell r="J26">
            <v>44.64</v>
          </cell>
          <cell r="K26">
            <v>3.2</v>
          </cell>
        </row>
        <row r="27">
          <cell r="B27">
            <v>24.712499999999995</v>
          </cell>
          <cell r="C27">
            <v>32.4</v>
          </cell>
          <cell r="D27">
            <v>21.8</v>
          </cell>
          <cell r="E27">
            <v>77.166666666666671</v>
          </cell>
          <cell r="F27">
            <v>92</v>
          </cell>
          <cell r="G27">
            <v>51</v>
          </cell>
          <cell r="H27">
            <v>19.079999999999998</v>
          </cell>
          <cell r="J27">
            <v>36.36</v>
          </cell>
          <cell r="K27">
            <v>2.6</v>
          </cell>
        </row>
        <row r="28">
          <cell r="B28">
            <v>23.870833333333337</v>
          </cell>
          <cell r="C28">
            <v>30.4</v>
          </cell>
          <cell r="D28">
            <v>19.3</v>
          </cell>
          <cell r="E28">
            <v>79.625</v>
          </cell>
          <cell r="F28">
            <v>94</v>
          </cell>
          <cell r="G28">
            <v>51</v>
          </cell>
          <cell r="H28">
            <v>16.559999999999999</v>
          </cell>
          <cell r="J28">
            <v>37.800000000000004</v>
          </cell>
          <cell r="K28">
            <v>16.2</v>
          </cell>
        </row>
        <row r="29">
          <cell r="B29">
            <v>23.358333333333334</v>
          </cell>
          <cell r="C29">
            <v>28.7</v>
          </cell>
          <cell r="D29">
            <v>20.9</v>
          </cell>
          <cell r="E29">
            <v>85.875</v>
          </cell>
          <cell r="F29">
            <v>98</v>
          </cell>
          <cell r="G29">
            <v>61</v>
          </cell>
          <cell r="H29">
            <v>13.32</v>
          </cell>
          <cell r="J29">
            <v>39.24</v>
          </cell>
          <cell r="K29">
            <v>9.5999999999999979</v>
          </cell>
        </row>
        <row r="30">
          <cell r="B30">
            <v>23.420833333333334</v>
          </cell>
          <cell r="C30">
            <v>29.1</v>
          </cell>
          <cell r="D30">
            <v>20.9</v>
          </cell>
          <cell r="E30">
            <v>84</v>
          </cell>
          <cell r="F30">
            <v>97</v>
          </cell>
          <cell r="G30">
            <v>56</v>
          </cell>
          <cell r="H30">
            <v>19.8</v>
          </cell>
          <cell r="J30">
            <v>37.800000000000004</v>
          </cell>
          <cell r="K30">
            <v>3.2</v>
          </cell>
        </row>
        <row r="31">
          <cell r="B31">
            <v>22.883333333333329</v>
          </cell>
          <cell r="C31">
            <v>27.6</v>
          </cell>
          <cell r="D31">
            <v>20.399999999999999</v>
          </cell>
          <cell r="E31">
            <v>87.625</v>
          </cell>
          <cell r="F31">
            <v>98</v>
          </cell>
          <cell r="G31">
            <v>63</v>
          </cell>
          <cell r="H31">
            <v>14.76</v>
          </cell>
          <cell r="J31">
            <v>31.319999999999997</v>
          </cell>
          <cell r="K31">
            <v>6.8000000000000007</v>
          </cell>
        </row>
        <row r="32">
          <cell r="B32">
            <v>24.883333333333329</v>
          </cell>
          <cell r="C32">
            <v>31.6</v>
          </cell>
          <cell r="D32">
            <v>20.9</v>
          </cell>
          <cell r="E32">
            <v>77.5</v>
          </cell>
          <cell r="F32">
            <v>97</v>
          </cell>
          <cell r="G32">
            <v>47</v>
          </cell>
          <cell r="H32">
            <v>18.720000000000002</v>
          </cell>
          <cell r="J32">
            <v>41.4</v>
          </cell>
          <cell r="K3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rascun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26.233333333333334</v>
          </cell>
          <cell r="C5">
            <v>34.4</v>
          </cell>
          <cell r="D5">
            <v>20.2</v>
          </cell>
          <cell r="E5">
            <v>74.291666666666671</v>
          </cell>
          <cell r="F5">
            <v>93</v>
          </cell>
          <cell r="G5">
            <v>46</v>
          </cell>
          <cell r="H5">
            <v>11.879999999999999</v>
          </cell>
          <cell r="J5">
            <v>31.319999999999997</v>
          </cell>
          <cell r="K5">
            <v>34.800000000000004</v>
          </cell>
        </row>
        <row r="6">
          <cell r="B6">
            <v>27.487499999999997</v>
          </cell>
          <cell r="C6">
            <v>34.5</v>
          </cell>
          <cell r="D6">
            <v>22.1</v>
          </cell>
          <cell r="E6">
            <v>67.541666666666671</v>
          </cell>
          <cell r="F6">
            <v>92</v>
          </cell>
          <cell r="G6">
            <v>40</v>
          </cell>
          <cell r="H6">
            <v>12.6</v>
          </cell>
          <cell r="J6">
            <v>26.64</v>
          </cell>
          <cell r="K6">
            <v>0</v>
          </cell>
        </row>
        <row r="7">
          <cell r="B7">
            <v>28.770833333333339</v>
          </cell>
          <cell r="C7">
            <v>36</v>
          </cell>
          <cell r="D7">
            <v>23.5</v>
          </cell>
          <cell r="E7">
            <v>69.166666666666671</v>
          </cell>
          <cell r="F7">
            <v>92</v>
          </cell>
          <cell r="G7">
            <v>37</v>
          </cell>
          <cell r="H7">
            <v>23.040000000000003</v>
          </cell>
          <cell r="J7">
            <v>42.12</v>
          </cell>
          <cell r="K7">
            <v>0</v>
          </cell>
        </row>
        <row r="8">
          <cell r="B8">
            <v>27.387500000000003</v>
          </cell>
          <cell r="C8">
            <v>35.200000000000003</v>
          </cell>
          <cell r="D8">
            <v>23.4</v>
          </cell>
          <cell r="E8">
            <v>72.041666666666671</v>
          </cell>
          <cell r="F8">
            <v>91</v>
          </cell>
          <cell r="G8">
            <v>42</v>
          </cell>
          <cell r="H8">
            <v>16.920000000000002</v>
          </cell>
          <cell r="J8">
            <v>32.76</v>
          </cell>
          <cell r="K8">
            <v>0</v>
          </cell>
        </row>
        <row r="9">
          <cell r="B9">
            <v>25.554166666666664</v>
          </cell>
          <cell r="C9">
            <v>32</v>
          </cell>
          <cell r="D9">
            <v>23.2</v>
          </cell>
          <cell r="E9">
            <v>83.708333333333329</v>
          </cell>
          <cell r="F9">
            <v>93</v>
          </cell>
          <cell r="G9">
            <v>60</v>
          </cell>
          <cell r="H9">
            <v>17.28</v>
          </cell>
          <cell r="J9">
            <v>42.480000000000004</v>
          </cell>
          <cell r="K9">
            <v>8.3999999999999986</v>
          </cell>
        </row>
        <row r="10">
          <cell r="B10">
            <v>25.625</v>
          </cell>
          <cell r="C10">
            <v>31.9</v>
          </cell>
          <cell r="D10">
            <v>23.2</v>
          </cell>
          <cell r="E10">
            <v>84</v>
          </cell>
          <cell r="F10">
            <v>93</v>
          </cell>
          <cell r="G10">
            <v>53</v>
          </cell>
          <cell r="H10">
            <v>14.76</v>
          </cell>
          <cell r="J10">
            <v>39.24</v>
          </cell>
          <cell r="K10">
            <v>20.2</v>
          </cell>
        </row>
        <row r="11">
          <cell r="B11">
            <v>26.7</v>
          </cell>
          <cell r="C11">
            <v>33.799999999999997</v>
          </cell>
          <cell r="D11">
            <v>22.6</v>
          </cell>
          <cell r="E11">
            <v>77.625</v>
          </cell>
          <cell r="F11">
            <v>92</v>
          </cell>
          <cell r="G11">
            <v>44</v>
          </cell>
          <cell r="H11">
            <v>2.8800000000000003</v>
          </cell>
          <cell r="J11">
            <v>24.12</v>
          </cell>
          <cell r="K11">
            <v>0.2</v>
          </cell>
        </row>
        <row r="12">
          <cell r="B12">
            <v>27.308333333333337</v>
          </cell>
          <cell r="C12">
            <v>34.9</v>
          </cell>
          <cell r="D12">
            <v>24</v>
          </cell>
          <cell r="E12">
            <v>74.208333333333329</v>
          </cell>
          <cell r="F12">
            <v>92</v>
          </cell>
          <cell r="G12">
            <v>43</v>
          </cell>
          <cell r="H12">
            <v>22.32</v>
          </cell>
          <cell r="J12">
            <v>41.4</v>
          </cell>
          <cell r="K12">
            <v>3.6</v>
          </cell>
        </row>
        <row r="13">
          <cell r="B13">
            <v>27.691666666666663</v>
          </cell>
          <cell r="C13">
            <v>37.200000000000003</v>
          </cell>
          <cell r="D13">
            <v>22.1</v>
          </cell>
          <cell r="E13">
            <v>69</v>
          </cell>
          <cell r="F13">
            <v>90</v>
          </cell>
          <cell r="G13">
            <v>32</v>
          </cell>
          <cell r="H13">
            <v>14.76</v>
          </cell>
          <cell r="J13">
            <v>33.480000000000004</v>
          </cell>
          <cell r="K13">
            <v>0.2</v>
          </cell>
        </row>
        <row r="14">
          <cell r="B14">
            <v>29.141666666666666</v>
          </cell>
          <cell r="C14">
            <v>36.200000000000003</v>
          </cell>
          <cell r="D14">
            <v>22.2</v>
          </cell>
          <cell r="E14">
            <v>62.333333333333336</v>
          </cell>
          <cell r="F14">
            <v>90</v>
          </cell>
          <cell r="G14">
            <v>33</v>
          </cell>
          <cell r="H14">
            <v>17.28</v>
          </cell>
          <cell r="J14">
            <v>29.880000000000003</v>
          </cell>
          <cell r="K14">
            <v>0</v>
          </cell>
        </row>
        <row r="15">
          <cell r="B15">
            <v>28.829166666666666</v>
          </cell>
          <cell r="C15">
            <v>34.799999999999997</v>
          </cell>
          <cell r="D15">
            <v>22.6</v>
          </cell>
          <cell r="E15">
            <v>62.291666666666664</v>
          </cell>
          <cell r="F15">
            <v>89</v>
          </cell>
          <cell r="G15">
            <v>39</v>
          </cell>
          <cell r="H15">
            <v>13.68</v>
          </cell>
          <cell r="J15">
            <v>33.840000000000003</v>
          </cell>
          <cell r="K15">
            <v>0</v>
          </cell>
        </row>
        <row r="16">
          <cell r="B16">
            <v>28.099999999999998</v>
          </cell>
          <cell r="C16">
            <v>33</v>
          </cell>
          <cell r="D16">
            <v>23.3</v>
          </cell>
          <cell r="E16">
            <v>66.25</v>
          </cell>
          <cell r="F16">
            <v>92</v>
          </cell>
          <cell r="G16">
            <v>47</v>
          </cell>
          <cell r="H16">
            <v>19.079999999999998</v>
          </cell>
          <cell r="J16">
            <v>39.6</v>
          </cell>
          <cell r="K16">
            <v>8.6</v>
          </cell>
        </row>
        <row r="17">
          <cell r="B17">
            <v>28.295833333333334</v>
          </cell>
          <cell r="C17">
            <v>34.9</v>
          </cell>
          <cell r="D17">
            <v>23</v>
          </cell>
          <cell r="E17">
            <v>67.75</v>
          </cell>
          <cell r="F17">
            <v>91</v>
          </cell>
          <cell r="G17">
            <v>42</v>
          </cell>
          <cell r="H17">
            <v>14.4</v>
          </cell>
          <cell r="J17">
            <v>32.76</v>
          </cell>
          <cell r="K17">
            <v>0</v>
          </cell>
        </row>
        <row r="18">
          <cell r="B18">
            <v>29.254166666666666</v>
          </cell>
          <cell r="C18">
            <v>35.700000000000003</v>
          </cell>
          <cell r="D18">
            <v>23.7</v>
          </cell>
          <cell r="E18">
            <v>65.291666666666671</v>
          </cell>
          <cell r="F18">
            <v>90</v>
          </cell>
          <cell r="G18">
            <v>37</v>
          </cell>
          <cell r="H18">
            <v>10.44</v>
          </cell>
          <cell r="J18">
            <v>25.56</v>
          </cell>
          <cell r="K18">
            <v>0</v>
          </cell>
        </row>
        <row r="19">
          <cell r="B19">
            <v>30.183333333333334</v>
          </cell>
          <cell r="C19">
            <v>36.4</v>
          </cell>
          <cell r="D19">
            <v>24.8</v>
          </cell>
          <cell r="E19">
            <v>61.416666666666664</v>
          </cell>
          <cell r="F19">
            <v>86</v>
          </cell>
          <cell r="G19">
            <v>35</v>
          </cell>
          <cell r="H19">
            <v>10.08</v>
          </cell>
          <cell r="J19">
            <v>26.28</v>
          </cell>
          <cell r="K19">
            <v>0</v>
          </cell>
        </row>
        <row r="20">
          <cell r="B20">
            <v>29.591666666666669</v>
          </cell>
          <cell r="C20">
            <v>37.700000000000003</v>
          </cell>
          <cell r="D20">
            <v>24.5</v>
          </cell>
          <cell r="E20">
            <v>64.833333333333329</v>
          </cell>
          <cell r="F20">
            <v>87</v>
          </cell>
          <cell r="G20">
            <v>34</v>
          </cell>
          <cell r="H20">
            <v>29.52</v>
          </cell>
          <cell r="J20">
            <v>57.24</v>
          </cell>
          <cell r="K20">
            <v>0</v>
          </cell>
        </row>
        <row r="21">
          <cell r="B21">
            <v>29.137499999999992</v>
          </cell>
          <cell r="C21">
            <v>36.9</v>
          </cell>
          <cell r="D21">
            <v>22.6</v>
          </cell>
          <cell r="E21">
            <v>65.375</v>
          </cell>
          <cell r="F21">
            <v>93</v>
          </cell>
          <cell r="G21">
            <v>35</v>
          </cell>
          <cell r="H21">
            <v>12.24</v>
          </cell>
          <cell r="J21">
            <v>32.04</v>
          </cell>
          <cell r="K21">
            <v>0</v>
          </cell>
        </row>
        <row r="22">
          <cell r="B22">
            <v>27.458333333333332</v>
          </cell>
          <cell r="C22">
            <v>35</v>
          </cell>
          <cell r="D22">
            <v>20.9</v>
          </cell>
          <cell r="E22">
            <v>72.708333333333329</v>
          </cell>
          <cell r="F22">
            <v>94</v>
          </cell>
          <cell r="G22">
            <v>44</v>
          </cell>
          <cell r="H22">
            <v>9.7200000000000006</v>
          </cell>
          <cell r="J22">
            <v>69.12</v>
          </cell>
          <cell r="K22">
            <v>43.800000000000004</v>
          </cell>
        </row>
        <row r="23">
          <cell r="B23">
            <v>26.791666666666661</v>
          </cell>
          <cell r="C23">
            <v>35</v>
          </cell>
          <cell r="D23">
            <v>21.8</v>
          </cell>
          <cell r="E23">
            <v>75.458333333333329</v>
          </cell>
          <cell r="F23">
            <v>93</v>
          </cell>
          <cell r="G23">
            <v>41</v>
          </cell>
          <cell r="H23">
            <v>9.7200000000000006</v>
          </cell>
          <cell r="J23">
            <v>22.68</v>
          </cell>
          <cell r="K23">
            <v>0.2</v>
          </cell>
        </row>
        <row r="24">
          <cell r="B24">
            <v>28.241666666666671</v>
          </cell>
          <cell r="C24">
            <v>35.799999999999997</v>
          </cell>
          <cell r="D24">
            <v>23.7</v>
          </cell>
          <cell r="E24">
            <v>70.583333333333329</v>
          </cell>
          <cell r="F24">
            <v>91</v>
          </cell>
          <cell r="G24">
            <v>39</v>
          </cell>
          <cell r="H24">
            <v>14.04</v>
          </cell>
          <cell r="J24">
            <v>28.08</v>
          </cell>
          <cell r="K24">
            <v>0</v>
          </cell>
        </row>
        <row r="25">
          <cell r="B25">
            <v>28.720833333333331</v>
          </cell>
          <cell r="C25">
            <v>35.9</v>
          </cell>
          <cell r="D25">
            <v>23.5</v>
          </cell>
          <cell r="E25">
            <v>66</v>
          </cell>
          <cell r="F25">
            <v>89</v>
          </cell>
          <cell r="G25">
            <v>40</v>
          </cell>
          <cell r="H25">
            <v>2.8800000000000003</v>
          </cell>
          <cell r="J25">
            <v>36</v>
          </cell>
          <cell r="K25">
            <v>0</v>
          </cell>
        </row>
        <row r="26">
          <cell r="B26">
            <v>29.541666666666654</v>
          </cell>
          <cell r="C26">
            <v>37.5</v>
          </cell>
          <cell r="D26">
            <v>24.4</v>
          </cell>
          <cell r="E26">
            <v>65.75</v>
          </cell>
          <cell r="F26">
            <v>85</v>
          </cell>
          <cell r="G26">
            <v>32</v>
          </cell>
          <cell r="H26">
            <v>21.96</v>
          </cell>
          <cell r="J26">
            <v>37.800000000000004</v>
          </cell>
          <cell r="K26">
            <v>0</v>
          </cell>
        </row>
        <row r="27">
          <cell r="B27">
            <v>28.316666666666674</v>
          </cell>
          <cell r="C27">
            <v>36.799999999999997</v>
          </cell>
          <cell r="D27">
            <v>24.6</v>
          </cell>
          <cell r="E27">
            <v>69.666666666666671</v>
          </cell>
          <cell r="F27">
            <v>88</v>
          </cell>
          <cell r="G27">
            <v>36</v>
          </cell>
          <cell r="H27">
            <v>1.4400000000000002</v>
          </cell>
          <cell r="J27">
            <v>38.880000000000003</v>
          </cell>
          <cell r="K27">
            <v>1.8</v>
          </cell>
        </row>
        <row r="28">
          <cell r="B28">
            <v>28.279166666666665</v>
          </cell>
          <cell r="C28">
            <v>35.9</v>
          </cell>
          <cell r="D28">
            <v>23.5</v>
          </cell>
          <cell r="E28">
            <v>69.458333333333329</v>
          </cell>
          <cell r="F28">
            <v>92</v>
          </cell>
          <cell r="G28">
            <v>36</v>
          </cell>
          <cell r="H28">
            <v>11.520000000000001</v>
          </cell>
          <cell r="J28">
            <v>25.92</v>
          </cell>
          <cell r="K28">
            <v>0.2</v>
          </cell>
        </row>
        <row r="29">
          <cell r="B29">
            <v>25.233333333333334</v>
          </cell>
          <cell r="C29">
            <v>30.4</v>
          </cell>
          <cell r="D29">
            <v>22.5</v>
          </cell>
          <cell r="E29">
            <v>83.25</v>
          </cell>
          <cell r="F29">
            <v>93</v>
          </cell>
          <cell r="G29">
            <v>59</v>
          </cell>
          <cell r="H29">
            <v>20.16</v>
          </cell>
          <cell r="J29">
            <v>46.080000000000005</v>
          </cell>
          <cell r="K29">
            <v>11.799999999999997</v>
          </cell>
        </row>
        <row r="30">
          <cell r="B30">
            <v>24.823076923076925</v>
          </cell>
          <cell r="C30">
            <v>26.6</v>
          </cell>
          <cell r="D30">
            <v>23.8</v>
          </cell>
          <cell r="E30">
            <v>85.692307692307693</v>
          </cell>
          <cell r="F30">
            <v>91</v>
          </cell>
          <cell r="G30">
            <v>75</v>
          </cell>
          <cell r="H30">
            <v>0</v>
          </cell>
          <cell r="J30">
            <v>4.6800000000000006</v>
          </cell>
          <cell r="K30">
            <v>0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J32" t="str">
            <v>*</v>
          </cell>
          <cell r="K32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rascunho"/>
    </sheetNames>
    <sheetDataSet>
      <sheetData sheetId="0" refreshError="1"/>
      <sheetData sheetId="1" refreshError="1">
        <row r="5">
          <cell r="B5">
            <v>25.495833333333326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6">
          <cell r="G6" t="str">
            <v>*</v>
          </cell>
        </row>
        <row r="7">
          <cell r="B7" t="str">
            <v>*</v>
          </cell>
        </row>
        <row r="8">
          <cell r="B8" t="str">
            <v>*</v>
          </cell>
        </row>
        <row r="9">
          <cell r="B9" t="str">
            <v>*</v>
          </cell>
        </row>
        <row r="10">
          <cell r="B10" t="str">
            <v>*</v>
          </cell>
        </row>
        <row r="11">
          <cell r="B11" t="str">
            <v>*</v>
          </cell>
        </row>
        <row r="12">
          <cell r="B12" t="str">
            <v>*</v>
          </cell>
        </row>
        <row r="13">
          <cell r="B13" t="str">
            <v>*</v>
          </cell>
        </row>
        <row r="14">
          <cell r="B14" t="str">
            <v>*</v>
          </cell>
        </row>
        <row r="15">
          <cell r="B15" t="str">
            <v>*</v>
          </cell>
        </row>
        <row r="16">
          <cell r="B16" t="str">
            <v>*</v>
          </cell>
        </row>
        <row r="17">
          <cell r="B17" t="str">
            <v>*</v>
          </cell>
        </row>
        <row r="18">
          <cell r="B18" t="str">
            <v>*</v>
          </cell>
        </row>
        <row r="19">
          <cell r="B19" t="str">
            <v>*</v>
          </cell>
        </row>
        <row r="20">
          <cell r="B20" t="str">
            <v>*</v>
          </cell>
        </row>
        <row r="21">
          <cell r="B21" t="str">
            <v>*</v>
          </cell>
        </row>
        <row r="22">
          <cell r="B22" t="str">
            <v>*</v>
          </cell>
        </row>
        <row r="23">
          <cell r="B23" t="str">
            <v>*</v>
          </cell>
        </row>
        <row r="24">
          <cell r="B24" t="str">
            <v>*</v>
          </cell>
        </row>
        <row r="25">
          <cell r="B25" t="str">
            <v>*</v>
          </cell>
        </row>
        <row r="26">
          <cell r="B26" t="str">
            <v>*</v>
          </cell>
        </row>
        <row r="27">
          <cell r="B27" t="str">
            <v>*</v>
          </cell>
        </row>
        <row r="28">
          <cell r="B28" t="str">
            <v>*</v>
          </cell>
        </row>
        <row r="29">
          <cell r="B29" t="str">
            <v>*</v>
          </cell>
        </row>
        <row r="30">
          <cell r="B30" t="str">
            <v>*</v>
          </cell>
        </row>
        <row r="31">
          <cell r="B31" t="str">
            <v>*</v>
          </cell>
        </row>
        <row r="32">
          <cell r="B32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25.495833333333326</v>
          </cell>
          <cell r="C5">
            <v>35.299999999999997</v>
          </cell>
          <cell r="D5">
            <v>20.399999999999999</v>
          </cell>
          <cell r="E5">
            <v>75.625</v>
          </cell>
          <cell r="F5">
            <v>99</v>
          </cell>
          <cell r="G5">
            <v>32</v>
          </cell>
          <cell r="J5">
            <v>33.480000000000004</v>
          </cell>
          <cell r="K5">
            <v>1.4</v>
          </cell>
        </row>
        <row r="6">
          <cell r="B6">
            <v>25.975000000000005</v>
          </cell>
          <cell r="C6">
            <v>35.1</v>
          </cell>
          <cell r="D6">
            <v>20.5</v>
          </cell>
          <cell r="E6">
            <v>73.625</v>
          </cell>
          <cell r="F6">
            <v>98</v>
          </cell>
          <cell r="G6">
            <v>32</v>
          </cell>
          <cell r="J6">
            <v>29.880000000000003</v>
          </cell>
          <cell r="K6">
            <v>0.8</v>
          </cell>
        </row>
        <row r="7">
          <cell r="B7">
            <v>26.791666666666668</v>
          </cell>
          <cell r="C7">
            <v>36.6</v>
          </cell>
          <cell r="D7">
            <v>21.1</v>
          </cell>
          <cell r="E7">
            <v>67.75</v>
          </cell>
          <cell r="F7">
            <v>95</v>
          </cell>
          <cell r="G7">
            <v>31</v>
          </cell>
          <cell r="J7">
            <v>36.72</v>
          </cell>
          <cell r="K7">
            <v>2.6</v>
          </cell>
        </row>
        <row r="8">
          <cell r="B8">
            <v>25.195833333333329</v>
          </cell>
          <cell r="C8">
            <v>34.299999999999997</v>
          </cell>
          <cell r="D8">
            <v>20.3</v>
          </cell>
          <cell r="E8">
            <v>84.416666666666671</v>
          </cell>
          <cell r="F8">
            <v>100</v>
          </cell>
          <cell r="G8">
            <v>44</v>
          </cell>
          <cell r="J8">
            <v>39.24</v>
          </cell>
          <cell r="K8">
            <v>33</v>
          </cell>
        </row>
        <row r="9">
          <cell r="B9">
            <v>24.512500000000003</v>
          </cell>
          <cell r="C9">
            <v>32.4</v>
          </cell>
          <cell r="D9">
            <v>21.2</v>
          </cell>
          <cell r="E9">
            <v>87.333333333333329</v>
          </cell>
          <cell r="F9">
            <v>99</v>
          </cell>
          <cell r="G9">
            <v>56</v>
          </cell>
          <cell r="J9">
            <v>45</v>
          </cell>
          <cell r="K9">
            <v>9</v>
          </cell>
        </row>
        <row r="10">
          <cell r="B10">
            <v>25.116666666666671</v>
          </cell>
          <cell r="C10">
            <v>32.4</v>
          </cell>
          <cell r="D10">
            <v>22.2</v>
          </cell>
          <cell r="E10">
            <v>86.791666666666671</v>
          </cell>
          <cell r="F10">
            <v>100</v>
          </cell>
          <cell r="G10">
            <v>53</v>
          </cell>
          <cell r="J10">
            <v>24.840000000000003</v>
          </cell>
          <cell r="K10">
            <v>0.2</v>
          </cell>
        </row>
        <row r="11">
          <cell r="B11">
            <v>23.712500000000006</v>
          </cell>
          <cell r="C11">
            <v>30.5</v>
          </cell>
          <cell r="D11">
            <v>20.8</v>
          </cell>
          <cell r="E11">
            <v>89.416666666666671</v>
          </cell>
          <cell r="F11">
            <v>98</v>
          </cell>
          <cell r="G11">
            <v>57</v>
          </cell>
          <cell r="J11">
            <v>21.6</v>
          </cell>
          <cell r="K11">
            <v>1.4</v>
          </cell>
        </row>
        <row r="12">
          <cell r="B12">
            <v>25.13333333333334</v>
          </cell>
          <cell r="C12">
            <v>34.6</v>
          </cell>
          <cell r="D12">
            <v>21.2</v>
          </cell>
          <cell r="E12">
            <v>83.583333333333329</v>
          </cell>
          <cell r="F12">
            <v>100</v>
          </cell>
          <cell r="G12">
            <v>40</v>
          </cell>
          <cell r="J12">
            <v>34.92</v>
          </cell>
          <cell r="K12">
            <v>0</v>
          </cell>
        </row>
        <row r="13">
          <cell r="B13">
            <v>26.279166666666669</v>
          </cell>
          <cell r="C13">
            <v>34.5</v>
          </cell>
          <cell r="D13">
            <v>21.1</v>
          </cell>
          <cell r="E13">
            <v>74.041666666666671</v>
          </cell>
          <cell r="F13">
            <v>96</v>
          </cell>
          <cell r="G13">
            <v>40</v>
          </cell>
          <cell r="J13">
            <v>24.48</v>
          </cell>
          <cell r="K13">
            <v>0</v>
          </cell>
        </row>
        <row r="14">
          <cell r="B14">
            <v>27.641666666666662</v>
          </cell>
          <cell r="C14">
            <v>36.1</v>
          </cell>
          <cell r="D14">
            <v>20.8</v>
          </cell>
          <cell r="E14">
            <v>67</v>
          </cell>
          <cell r="F14">
            <v>98</v>
          </cell>
          <cell r="G14">
            <v>33</v>
          </cell>
          <cell r="J14">
            <v>26.28</v>
          </cell>
          <cell r="K14">
            <v>0</v>
          </cell>
        </row>
        <row r="15">
          <cell r="B15">
            <v>28.324999999999999</v>
          </cell>
          <cell r="C15">
            <v>35.200000000000003</v>
          </cell>
          <cell r="D15">
            <v>21.8</v>
          </cell>
          <cell r="E15">
            <v>58.416666666666664</v>
          </cell>
          <cell r="F15">
            <v>87</v>
          </cell>
          <cell r="G15">
            <v>31</v>
          </cell>
          <cell r="J15">
            <v>31.680000000000003</v>
          </cell>
          <cell r="K15">
            <v>0</v>
          </cell>
        </row>
        <row r="16">
          <cell r="B16">
            <v>24.500000000000004</v>
          </cell>
          <cell r="C16">
            <v>31.7</v>
          </cell>
          <cell r="D16">
            <v>20.2</v>
          </cell>
          <cell r="E16">
            <v>77.75</v>
          </cell>
          <cell r="F16">
            <v>99</v>
          </cell>
          <cell r="G16">
            <v>52</v>
          </cell>
          <cell r="J16">
            <v>36</v>
          </cell>
          <cell r="K16">
            <v>15.8</v>
          </cell>
        </row>
        <row r="17">
          <cell r="B17">
            <v>23.833333333333329</v>
          </cell>
          <cell r="C17">
            <v>32.6</v>
          </cell>
          <cell r="D17">
            <v>20.8</v>
          </cell>
          <cell r="E17">
            <v>88.25</v>
          </cell>
          <cell r="F17">
            <v>99</v>
          </cell>
          <cell r="G17">
            <v>45</v>
          </cell>
          <cell r="J17">
            <v>48.6</v>
          </cell>
          <cell r="K17">
            <v>4.3999999999999995</v>
          </cell>
        </row>
        <row r="18">
          <cell r="B18">
            <v>25.887500000000003</v>
          </cell>
          <cell r="C18">
            <v>33.700000000000003</v>
          </cell>
          <cell r="D18">
            <v>21</v>
          </cell>
          <cell r="E18">
            <v>81.291666666666671</v>
          </cell>
          <cell r="F18">
            <v>100</v>
          </cell>
          <cell r="G18">
            <v>46</v>
          </cell>
          <cell r="J18">
            <v>35.28</v>
          </cell>
          <cell r="K18">
            <v>0.4</v>
          </cell>
        </row>
        <row r="19">
          <cell r="B19">
            <v>27.0625</v>
          </cell>
          <cell r="C19">
            <v>34.5</v>
          </cell>
          <cell r="D19">
            <v>22.6</v>
          </cell>
          <cell r="E19">
            <v>76.791666666666671</v>
          </cell>
          <cell r="F19">
            <v>99</v>
          </cell>
          <cell r="G19">
            <v>42</v>
          </cell>
          <cell r="J19">
            <v>29.880000000000003</v>
          </cell>
          <cell r="K19">
            <v>0</v>
          </cell>
        </row>
        <row r="20">
          <cell r="B20">
            <v>28.362499999999997</v>
          </cell>
          <cell r="C20">
            <v>35.9</v>
          </cell>
          <cell r="D20">
            <v>23.2</v>
          </cell>
          <cell r="E20">
            <v>71.958333333333329</v>
          </cell>
          <cell r="F20">
            <v>97</v>
          </cell>
          <cell r="G20">
            <v>38</v>
          </cell>
          <cell r="J20">
            <v>32.04</v>
          </cell>
          <cell r="K20">
            <v>0.4</v>
          </cell>
        </row>
        <row r="21">
          <cell r="B21">
            <v>28.745833333333326</v>
          </cell>
          <cell r="C21">
            <v>36.4</v>
          </cell>
          <cell r="D21">
            <v>23.1</v>
          </cell>
          <cell r="E21">
            <v>67.958333333333329</v>
          </cell>
          <cell r="F21">
            <v>98</v>
          </cell>
          <cell r="G21">
            <v>33</v>
          </cell>
          <cell r="J21">
            <v>30.240000000000002</v>
          </cell>
          <cell r="K21">
            <v>0.2</v>
          </cell>
        </row>
        <row r="22">
          <cell r="B22">
            <v>24.358333333333331</v>
          </cell>
          <cell r="C22">
            <v>31.7</v>
          </cell>
          <cell r="D22">
            <v>21.1</v>
          </cell>
          <cell r="E22">
            <v>83.458333333333329</v>
          </cell>
          <cell r="F22">
            <v>100</v>
          </cell>
          <cell r="G22">
            <v>50</v>
          </cell>
          <cell r="J22">
            <v>27.720000000000002</v>
          </cell>
          <cell r="K22">
            <v>0.8</v>
          </cell>
        </row>
        <row r="23">
          <cell r="B23">
            <v>23.629166666666674</v>
          </cell>
          <cell r="C23">
            <v>28.2</v>
          </cell>
          <cell r="D23">
            <v>21.3</v>
          </cell>
          <cell r="E23">
            <v>87.125</v>
          </cell>
          <cell r="F23">
            <v>99</v>
          </cell>
          <cell r="G23">
            <v>69</v>
          </cell>
          <cell r="J23">
            <v>19.440000000000001</v>
          </cell>
          <cell r="K23">
            <v>0.2</v>
          </cell>
        </row>
        <row r="24">
          <cell r="B24">
            <v>25.870833333333337</v>
          </cell>
          <cell r="C24">
            <v>35.200000000000003</v>
          </cell>
          <cell r="D24">
            <v>21</v>
          </cell>
          <cell r="E24">
            <v>75.875</v>
          </cell>
          <cell r="F24">
            <v>99</v>
          </cell>
          <cell r="G24">
            <v>41</v>
          </cell>
          <cell r="J24">
            <v>0</v>
          </cell>
          <cell r="K24">
            <v>0</v>
          </cell>
        </row>
        <row r="25">
          <cell r="B25">
            <v>25.812500000000011</v>
          </cell>
          <cell r="C25">
            <v>35.700000000000003</v>
          </cell>
          <cell r="D25">
            <v>20.100000000000001</v>
          </cell>
          <cell r="E25">
            <v>72.666666666666671</v>
          </cell>
          <cell r="F25">
            <v>94</v>
          </cell>
          <cell r="G25">
            <v>35</v>
          </cell>
          <cell r="J25">
            <v>36.36</v>
          </cell>
          <cell r="K25">
            <v>0.4</v>
          </cell>
        </row>
        <row r="26">
          <cell r="B26">
            <v>27.208333333333332</v>
          </cell>
          <cell r="C26">
            <v>36.700000000000003</v>
          </cell>
          <cell r="D26">
            <v>21</v>
          </cell>
          <cell r="E26">
            <v>70.416666666666671</v>
          </cell>
          <cell r="F26">
            <v>97</v>
          </cell>
          <cell r="G26">
            <v>34</v>
          </cell>
          <cell r="J26">
            <v>28.44</v>
          </cell>
          <cell r="K26">
            <v>0.4</v>
          </cell>
        </row>
        <row r="27">
          <cell r="B27">
            <v>26.266666666666662</v>
          </cell>
          <cell r="C27">
            <v>36</v>
          </cell>
          <cell r="D27">
            <v>21.1</v>
          </cell>
          <cell r="E27">
            <v>76.166666666666671</v>
          </cell>
          <cell r="F27">
            <v>100</v>
          </cell>
          <cell r="G27">
            <v>41</v>
          </cell>
          <cell r="J27">
            <v>33.119999999999997</v>
          </cell>
          <cell r="K27">
            <v>13.6</v>
          </cell>
        </row>
        <row r="28">
          <cell r="B28">
            <v>25.983333333333334</v>
          </cell>
          <cell r="C28">
            <v>34.9</v>
          </cell>
          <cell r="D28">
            <v>21.2</v>
          </cell>
          <cell r="E28">
            <v>78.5</v>
          </cell>
          <cell r="F28">
            <v>100</v>
          </cell>
          <cell r="G28">
            <v>42</v>
          </cell>
          <cell r="J28">
            <v>30.6</v>
          </cell>
          <cell r="K28">
            <v>0.2</v>
          </cell>
        </row>
        <row r="29">
          <cell r="B29">
            <v>26.387500000000003</v>
          </cell>
          <cell r="C29">
            <v>35.4</v>
          </cell>
          <cell r="D29">
            <v>21.4</v>
          </cell>
          <cell r="E29">
            <v>73.541666666666671</v>
          </cell>
          <cell r="F29">
            <v>95</v>
          </cell>
          <cell r="G29">
            <v>42</v>
          </cell>
          <cell r="J29">
            <v>43.2</v>
          </cell>
          <cell r="K29">
            <v>0</v>
          </cell>
        </row>
        <row r="30">
          <cell r="B30">
            <v>25.299999999999997</v>
          </cell>
          <cell r="C30">
            <v>31.9</v>
          </cell>
          <cell r="D30">
            <v>22</v>
          </cell>
          <cell r="E30">
            <v>78.458333333333329</v>
          </cell>
          <cell r="F30">
            <v>96</v>
          </cell>
          <cell r="G30">
            <v>48</v>
          </cell>
          <cell r="J30">
            <v>30.240000000000002</v>
          </cell>
          <cell r="K30">
            <v>0</v>
          </cell>
        </row>
        <row r="31">
          <cell r="B31">
            <v>25.812500000000004</v>
          </cell>
          <cell r="C31">
            <v>33.299999999999997</v>
          </cell>
          <cell r="D31">
            <v>22</v>
          </cell>
          <cell r="E31">
            <v>78.708333333333329</v>
          </cell>
          <cell r="F31">
            <v>97</v>
          </cell>
          <cell r="G31">
            <v>46</v>
          </cell>
          <cell r="J31">
            <v>27</v>
          </cell>
          <cell r="K31">
            <v>0.2</v>
          </cell>
        </row>
        <row r="32">
          <cell r="B32">
            <v>27.358333333333331</v>
          </cell>
          <cell r="C32">
            <v>36.4</v>
          </cell>
          <cell r="D32">
            <v>21.1</v>
          </cell>
          <cell r="E32">
            <v>70.416666666666671</v>
          </cell>
          <cell r="F32">
            <v>97</v>
          </cell>
          <cell r="G32">
            <v>33</v>
          </cell>
          <cell r="J32">
            <v>30.240000000000002</v>
          </cell>
          <cell r="K3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J32" t="str">
            <v>*</v>
          </cell>
          <cell r="K32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24.495833333333334</v>
          </cell>
          <cell r="C5">
            <v>29.5</v>
          </cell>
          <cell r="D5">
            <v>21.5</v>
          </cell>
          <cell r="E5">
            <v>84.333333333333329</v>
          </cell>
          <cell r="F5">
            <v>100</v>
          </cell>
          <cell r="G5">
            <v>60</v>
          </cell>
          <cell r="H5">
            <v>21.6</v>
          </cell>
          <cell r="J5">
            <v>33.119999999999997</v>
          </cell>
          <cell r="K5">
            <v>0</v>
          </cell>
        </row>
        <row r="6">
          <cell r="B6">
            <v>24.754166666666663</v>
          </cell>
          <cell r="C6">
            <v>30.7</v>
          </cell>
          <cell r="D6">
            <v>21.2</v>
          </cell>
          <cell r="E6">
            <v>82.25</v>
          </cell>
          <cell r="F6">
            <v>98</v>
          </cell>
          <cell r="G6">
            <v>55</v>
          </cell>
          <cell r="H6">
            <v>17.64</v>
          </cell>
          <cell r="J6">
            <v>28.08</v>
          </cell>
          <cell r="K6">
            <v>0</v>
          </cell>
        </row>
        <row r="7">
          <cell r="B7">
            <v>23.554166666666671</v>
          </cell>
          <cell r="C7">
            <v>28.1</v>
          </cell>
          <cell r="D7">
            <v>21.4</v>
          </cell>
          <cell r="E7">
            <v>89.55</v>
          </cell>
          <cell r="F7">
            <v>95</v>
          </cell>
          <cell r="G7">
            <v>68</v>
          </cell>
          <cell r="H7">
            <v>19.440000000000001</v>
          </cell>
          <cell r="J7">
            <v>30.6</v>
          </cell>
          <cell r="K7">
            <v>26.4</v>
          </cell>
        </row>
        <row r="8">
          <cell r="B8">
            <v>25.225000000000005</v>
          </cell>
          <cell r="C8">
            <v>31.3</v>
          </cell>
          <cell r="D8">
            <v>22.1</v>
          </cell>
          <cell r="E8">
            <v>83.13636363636364</v>
          </cell>
          <cell r="F8">
            <v>100</v>
          </cell>
          <cell r="G8">
            <v>53</v>
          </cell>
          <cell r="H8">
            <v>20.16</v>
          </cell>
          <cell r="J8">
            <v>32.4</v>
          </cell>
          <cell r="K8">
            <v>0.2</v>
          </cell>
        </row>
        <row r="9">
          <cell r="B9">
            <v>24.604166666666671</v>
          </cell>
          <cell r="C9">
            <v>28.3</v>
          </cell>
          <cell r="D9">
            <v>22.5</v>
          </cell>
          <cell r="E9">
            <v>81.291666666666671</v>
          </cell>
          <cell r="F9">
            <v>97</v>
          </cell>
          <cell r="G9">
            <v>59</v>
          </cell>
          <cell r="H9">
            <v>24.840000000000003</v>
          </cell>
          <cell r="J9">
            <v>43.2</v>
          </cell>
          <cell r="K9">
            <v>2.6</v>
          </cell>
        </row>
        <row r="10">
          <cell r="B10">
            <v>24.604166666666671</v>
          </cell>
          <cell r="C10">
            <v>30.7</v>
          </cell>
          <cell r="D10">
            <v>21.2</v>
          </cell>
          <cell r="E10">
            <v>78.708333333333329</v>
          </cell>
          <cell r="F10">
            <v>93</v>
          </cell>
          <cell r="G10">
            <v>51</v>
          </cell>
          <cell r="H10">
            <v>21.6</v>
          </cell>
          <cell r="J10">
            <v>34.92</v>
          </cell>
          <cell r="K10">
            <v>0.8</v>
          </cell>
        </row>
        <row r="11">
          <cell r="B11">
            <v>24.716666666666669</v>
          </cell>
          <cell r="C11">
            <v>32.299999999999997</v>
          </cell>
          <cell r="D11">
            <v>20.6</v>
          </cell>
          <cell r="E11">
            <v>78.333333333333329</v>
          </cell>
          <cell r="F11">
            <v>97</v>
          </cell>
          <cell r="G11">
            <v>38</v>
          </cell>
          <cell r="H11">
            <v>19.440000000000001</v>
          </cell>
          <cell r="J11">
            <v>38.519999999999996</v>
          </cell>
          <cell r="K11">
            <v>2.2000000000000002</v>
          </cell>
        </row>
        <row r="12">
          <cell r="B12">
            <v>26</v>
          </cell>
          <cell r="C12">
            <v>33.200000000000003</v>
          </cell>
          <cell r="D12">
            <v>22.2</v>
          </cell>
          <cell r="E12">
            <v>71.291666666666671</v>
          </cell>
          <cell r="F12">
            <v>93</v>
          </cell>
          <cell r="G12">
            <v>43</v>
          </cell>
          <cell r="H12">
            <v>19.8</v>
          </cell>
          <cell r="J12">
            <v>40.32</v>
          </cell>
          <cell r="K12">
            <v>0</v>
          </cell>
        </row>
        <row r="13">
          <cell r="B13">
            <v>24.874999999999996</v>
          </cell>
          <cell r="C13">
            <v>33.200000000000003</v>
          </cell>
          <cell r="D13">
            <v>19.399999999999999</v>
          </cell>
          <cell r="E13">
            <v>73.791666666666671</v>
          </cell>
          <cell r="F13">
            <v>100</v>
          </cell>
          <cell r="G13">
            <v>39</v>
          </cell>
          <cell r="H13">
            <v>26.64</v>
          </cell>
          <cell r="J13">
            <v>66.600000000000009</v>
          </cell>
          <cell r="K13">
            <v>5.0000000000000009</v>
          </cell>
        </row>
        <row r="14">
          <cell r="B14">
            <v>24.658333333333331</v>
          </cell>
          <cell r="C14">
            <v>32.1</v>
          </cell>
          <cell r="D14">
            <v>19.399999999999999</v>
          </cell>
          <cell r="E14">
            <v>72.047619047619051</v>
          </cell>
          <cell r="F14">
            <v>100</v>
          </cell>
          <cell r="G14">
            <v>42</v>
          </cell>
          <cell r="H14">
            <v>38.880000000000003</v>
          </cell>
          <cell r="J14">
            <v>64.44</v>
          </cell>
          <cell r="K14">
            <v>30.4</v>
          </cell>
        </row>
        <row r="15">
          <cell r="B15">
            <v>23.729166666666671</v>
          </cell>
          <cell r="C15">
            <v>29.3</v>
          </cell>
          <cell r="D15">
            <v>20.5</v>
          </cell>
          <cell r="E15">
            <v>79.727272727272734</v>
          </cell>
          <cell r="F15">
            <v>100</v>
          </cell>
          <cell r="G15">
            <v>56</v>
          </cell>
          <cell r="H15">
            <v>19.8</v>
          </cell>
          <cell r="J15">
            <v>34.200000000000003</v>
          </cell>
          <cell r="K15">
            <v>2.8</v>
          </cell>
        </row>
        <row r="16">
          <cell r="B16">
            <v>23.908333333333331</v>
          </cell>
          <cell r="C16">
            <v>29.8</v>
          </cell>
          <cell r="D16">
            <v>21.4</v>
          </cell>
          <cell r="E16">
            <v>82.708333333333329</v>
          </cell>
          <cell r="F16">
            <v>95</v>
          </cell>
          <cell r="G16">
            <v>52</v>
          </cell>
          <cell r="H16">
            <v>19.079999999999998</v>
          </cell>
          <cell r="J16">
            <v>54.72</v>
          </cell>
          <cell r="K16">
            <v>18.799999999999997</v>
          </cell>
        </row>
        <row r="17">
          <cell r="B17">
            <v>25.183333333333334</v>
          </cell>
          <cell r="C17">
            <v>31.9</v>
          </cell>
          <cell r="D17">
            <v>21</v>
          </cell>
          <cell r="E17">
            <v>78.416666666666671</v>
          </cell>
          <cell r="F17">
            <v>100</v>
          </cell>
          <cell r="G17">
            <v>45</v>
          </cell>
          <cell r="H17">
            <v>10.8</v>
          </cell>
          <cell r="J17">
            <v>32.76</v>
          </cell>
          <cell r="K17">
            <v>2.4000000000000004</v>
          </cell>
        </row>
        <row r="18">
          <cell r="B18">
            <v>25.204166666666666</v>
          </cell>
          <cell r="C18">
            <v>31.7</v>
          </cell>
          <cell r="D18">
            <v>22</v>
          </cell>
          <cell r="E18">
            <v>81.583333333333329</v>
          </cell>
          <cell r="F18">
            <v>95</v>
          </cell>
          <cell r="G18">
            <v>52</v>
          </cell>
          <cell r="H18">
            <v>14.4</v>
          </cell>
          <cell r="J18">
            <v>28.8</v>
          </cell>
          <cell r="K18">
            <v>0</v>
          </cell>
        </row>
        <row r="19">
          <cell r="B19">
            <v>25.312499999999996</v>
          </cell>
          <cell r="C19">
            <v>32.5</v>
          </cell>
          <cell r="D19">
            <v>21.6</v>
          </cell>
          <cell r="E19">
            <v>81</v>
          </cell>
          <cell r="F19">
            <v>100</v>
          </cell>
          <cell r="G19">
            <v>47</v>
          </cell>
          <cell r="H19">
            <v>14.4</v>
          </cell>
          <cell r="J19">
            <v>25.56</v>
          </cell>
          <cell r="K19">
            <v>0</v>
          </cell>
        </row>
        <row r="20">
          <cell r="B20">
            <v>24.829166666666666</v>
          </cell>
          <cell r="C20">
            <v>28.4</v>
          </cell>
          <cell r="D20">
            <v>22.5</v>
          </cell>
          <cell r="E20">
            <v>86.041666666666671</v>
          </cell>
          <cell r="F20">
            <v>96</v>
          </cell>
          <cell r="G20">
            <v>70</v>
          </cell>
          <cell r="H20">
            <v>14.76</v>
          </cell>
          <cell r="J20">
            <v>29.16</v>
          </cell>
          <cell r="K20">
            <v>2.2000000000000002</v>
          </cell>
        </row>
        <row r="21">
          <cell r="B21">
            <v>25.958333333333332</v>
          </cell>
          <cell r="C21">
            <v>33.4</v>
          </cell>
          <cell r="D21">
            <v>22.1</v>
          </cell>
          <cell r="E21">
            <v>78.125</v>
          </cell>
          <cell r="F21">
            <v>98</v>
          </cell>
          <cell r="G21">
            <v>41</v>
          </cell>
          <cell r="H21">
            <v>18.36</v>
          </cell>
          <cell r="J21">
            <v>48.6</v>
          </cell>
          <cell r="K21">
            <v>25.799999999999997</v>
          </cell>
        </row>
        <row r="22">
          <cell r="B22">
            <v>25.616666666666671</v>
          </cell>
          <cell r="C22">
            <v>33.200000000000003</v>
          </cell>
          <cell r="D22">
            <v>20.5</v>
          </cell>
          <cell r="E22">
            <v>77</v>
          </cell>
          <cell r="F22">
            <v>96</v>
          </cell>
          <cell r="G22">
            <v>43</v>
          </cell>
          <cell r="H22">
            <v>19.440000000000001</v>
          </cell>
          <cell r="J22">
            <v>65.88000000000001</v>
          </cell>
          <cell r="K22">
            <v>22.400000000000002</v>
          </cell>
        </row>
        <row r="23">
          <cell r="B23">
            <v>25.150000000000002</v>
          </cell>
          <cell r="C23">
            <v>33.4</v>
          </cell>
          <cell r="D23">
            <v>20.2</v>
          </cell>
          <cell r="E23">
            <v>77.041666666666671</v>
          </cell>
          <cell r="F23">
            <v>96</v>
          </cell>
          <cell r="G23">
            <v>44</v>
          </cell>
          <cell r="H23">
            <v>23.040000000000003</v>
          </cell>
          <cell r="J23">
            <v>64.8</v>
          </cell>
          <cell r="K23">
            <v>2.4000000000000004</v>
          </cell>
        </row>
        <row r="24">
          <cell r="B24">
            <v>24.245833333333334</v>
          </cell>
          <cell r="C24">
            <v>32.799999999999997</v>
          </cell>
          <cell r="D24">
            <v>21</v>
          </cell>
          <cell r="E24">
            <v>80.833333333333329</v>
          </cell>
          <cell r="F24">
            <v>96</v>
          </cell>
          <cell r="G24">
            <v>49</v>
          </cell>
          <cell r="H24">
            <v>32.4</v>
          </cell>
          <cell r="J24">
            <v>59.4</v>
          </cell>
          <cell r="K24">
            <v>1.4</v>
          </cell>
        </row>
        <row r="25">
          <cell r="B25">
            <v>25.991666666666664</v>
          </cell>
          <cell r="C25">
            <v>32.799999999999997</v>
          </cell>
          <cell r="D25">
            <v>21.5</v>
          </cell>
          <cell r="E25">
            <v>77.833333333333329</v>
          </cell>
          <cell r="F25">
            <v>96</v>
          </cell>
          <cell r="G25">
            <v>50</v>
          </cell>
          <cell r="H25">
            <v>16.2</v>
          </cell>
          <cell r="J25">
            <v>26.28</v>
          </cell>
          <cell r="K25">
            <v>0.2</v>
          </cell>
        </row>
        <row r="26">
          <cell r="B26">
            <v>26.854166666666668</v>
          </cell>
          <cell r="C26">
            <v>32.5</v>
          </cell>
          <cell r="D26">
            <v>22.4</v>
          </cell>
          <cell r="E26">
            <v>74.333333333333329</v>
          </cell>
          <cell r="F26">
            <v>93</v>
          </cell>
          <cell r="G26">
            <v>44</v>
          </cell>
          <cell r="H26">
            <v>19.079999999999998</v>
          </cell>
          <cell r="J26">
            <v>25.92</v>
          </cell>
          <cell r="K26">
            <v>0.2</v>
          </cell>
        </row>
        <row r="27">
          <cell r="B27">
            <v>26.279166666666658</v>
          </cell>
          <cell r="C27">
            <v>34.299999999999997</v>
          </cell>
          <cell r="D27">
            <v>20.5</v>
          </cell>
          <cell r="E27">
            <v>77.166666666666671</v>
          </cell>
          <cell r="F27">
            <v>95</v>
          </cell>
          <cell r="G27">
            <v>40</v>
          </cell>
          <cell r="H27">
            <v>27.36</v>
          </cell>
          <cell r="J27">
            <v>64.44</v>
          </cell>
          <cell r="K27">
            <v>0.2</v>
          </cell>
        </row>
        <row r="28">
          <cell r="B28">
            <v>24.841666666666669</v>
          </cell>
          <cell r="C28">
            <v>30.6</v>
          </cell>
          <cell r="D28">
            <v>22</v>
          </cell>
          <cell r="E28">
            <v>81.916666666666671</v>
          </cell>
          <cell r="F28">
            <v>97</v>
          </cell>
          <cell r="G28">
            <v>47</v>
          </cell>
          <cell r="H28">
            <v>16.559999999999999</v>
          </cell>
          <cell r="J28">
            <v>39.6</v>
          </cell>
          <cell r="K28">
            <v>0</v>
          </cell>
        </row>
        <row r="29">
          <cell r="B29">
            <v>24.658333333333328</v>
          </cell>
          <cell r="C29">
            <v>29.3</v>
          </cell>
          <cell r="D29">
            <v>21.9</v>
          </cell>
          <cell r="F29">
            <v>96</v>
          </cell>
          <cell r="H29">
            <v>14.76</v>
          </cell>
          <cell r="J29">
            <v>30.96</v>
          </cell>
          <cell r="K29">
            <v>0.2</v>
          </cell>
        </row>
        <row r="30">
          <cell r="B30">
            <v>24.558333333333326</v>
          </cell>
          <cell r="C30">
            <v>30.2</v>
          </cell>
          <cell r="D30">
            <v>21.8</v>
          </cell>
          <cell r="E30">
            <v>81.25</v>
          </cell>
          <cell r="F30">
            <v>99</v>
          </cell>
          <cell r="G30">
            <v>51</v>
          </cell>
          <cell r="H30">
            <v>20.52</v>
          </cell>
          <cell r="J30">
            <v>34.92</v>
          </cell>
          <cell r="K30">
            <v>0</v>
          </cell>
        </row>
        <row r="31">
          <cell r="B31">
            <v>23.50833333333334</v>
          </cell>
          <cell r="C31">
            <v>29.9</v>
          </cell>
          <cell r="D31">
            <v>21.5</v>
          </cell>
          <cell r="E31">
            <v>89.416666666666671</v>
          </cell>
          <cell r="F31">
            <v>100</v>
          </cell>
          <cell r="G31">
            <v>57</v>
          </cell>
          <cell r="H31">
            <v>15.120000000000001</v>
          </cell>
          <cell r="J31">
            <v>33.119999999999997</v>
          </cell>
          <cell r="K31">
            <v>0.2</v>
          </cell>
        </row>
        <row r="32">
          <cell r="B32">
            <v>23.775000000000002</v>
          </cell>
          <cell r="C32">
            <v>30.6</v>
          </cell>
          <cell r="D32">
            <v>21</v>
          </cell>
          <cell r="E32">
            <v>87.291666666666671</v>
          </cell>
          <cell r="F32">
            <v>97</v>
          </cell>
          <cell r="G32">
            <v>55</v>
          </cell>
          <cell r="H32">
            <v>15.48</v>
          </cell>
          <cell r="J32">
            <v>48.24</v>
          </cell>
          <cell r="K3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26.941666666666659</v>
          </cell>
          <cell r="C5">
            <v>33.6</v>
          </cell>
          <cell r="D5">
            <v>22.8</v>
          </cell>
          <cell r="E5">
            <v>70.958333333333329</v>
          </cell>
          <cell r="F5">
            <v>92</v>
          </cell>
          <cell r="G5">
            <v>40</v>
          </cell>
          <cell r="H5">
            <v>10.8</v>
          </cell>
          <cell r="J5">
            <v>22.68</v>
          </cell>
          <cell r="K5">
            <v>0</v>
          </cell>
        </row>
        <row r="6">
          <cell r="B6">
            <v>26.587500000000002</v>
          </cell>
          <cell r="C6">
            <v>33</v>
          </cell>
          <cell r="D6">
            <v>23.7</v>
          </cell>
          <cell r="E6">
            <v>73.625</v>
          </cell>
          <cell r="F6">
            <v>87</v>
          </cell>
          <cell r="G6">
            <v>45</v>
          </cell>
          <cell r="H6">
            <v>9</v>
          </cell>
          <cell r="J6">
            <v>31.319999999999997</v>
          </cell>
          <cell r="K6">
            <v>0</v>
          </cell>
        </row>
        <row r="7">
          <cell r="B7">
            <v>24.179166666666671</v>
          </cell>
          <cell r="C7">
            <v>27.3</v>
          </cell>
          <cell r="D7">
            <v>22.6</v>
          </cell>
          <cell r="E7">
            <v>89.125</v>
          </cell>
          <cell r="F7">
            <v>95</v>
          </cell>
          <cell r="G7">
            <v>76</v>
          </cell>
          <cell r="H7">
            <v>11.520000000000001</v>
          </cell>
          <cell r="J7">
            <v>28.44</v>
          </cell>
          <cell r="K7">
            <v>0</v>
          </cell>
        </row>
        <row r="8">
          <cell r="B8">
            <v>25.175000000000001</v>
          </cell>
          <cell r="C8">
            <v>31.9</v>
          </cell>
          <cell r="D8">
            <v>23</v>
          </cell>
          <cell r="E8">
            <v>84.708333333333329</v>
          </cell>
          <cell r="F8">
            <v>94</v>
          </cell>
          <cell r="G8">
            <v>55</v>
          </cell>
          <cell r="H8">
            <v>11.16</v>
          </cell>
          <cell r="J8">
            <v>31.680000000000003</v>
          </cell>
          <cell r="K8">
            <v>0</v>
          </cell>
        </row>
        <row r="9">
          <cell r="B9">
            <v>24.079166666666669</v>
          </cell>
          <cell r="C9">
            <v>28.7</v>
          </cell>
          <cell r="D9">
            <v>21.8</v>
          </cell>
          <cell r="E9">
            <v>86.708333333333329</v>
          </cell>
          <cell r="F9">
            <v>95</v>
          </cell>
          <cell r="G9">
            <v>61</v>
          </cell>
          <cell r="H9">
            <v>14.76</v>
          </cell>
          <cell r="J9">
            <v>32.4</v>
          </cell>
          <cell r="K9">
            <v>0</v>
          </cell>
        </row>
        <row r="10">
          <cell r="B10">
            <v>26.254166666666666</v>
          </cell>
          <cell r="C10">
            <v>33.4</v>
          </cell>
          <cell r="D10">
            <v>22.6</v>
          </cell>
          <cell r="E10">
            <v>75.208333333333329</v>
          </cell>
          <cell r="F10">
            <v>92</v>
          </cell>
          <cell r="G10">
            <v>41</v>
          </cell>
          <cell r="H10">
            <v>12.24</v>
          </cell>
          <cell r="J10">
            <v>30.240000000000002</v>
          </cell>
          <cell r="K10">
            <v>0</v>
          </cell>
        </row>
        <row r="11">
          <cell r="B11">
            <v>27.283333333333335</v>
          </cell>
          <cell r="C11">
            <v>34.9</v>
          </cell>
          <cell r="D11">
            <v>20.399999999999999</v>
          </cell>
          <cell r="E11">
            <v>69.166666666666671</v>
          </cell>
          <cell r="F11">
            <v>89</v>
          </cell>
          <cell r="G11">
            <v>35</v>
          </cell>
          <cell r="H11">
            <v>15.48</v>
          </cell>
          <cell r="J11">
            <v>43.92</v>
          </cell>
          <cell r="K11">
            <v>0</v>
          </cell>
        </row>
        <row r="12">
          <cell r="B12">
            <v>25.900000000000006</v>
          </cell>
          <cell r="C12">
            <v>33.9</v>
          </cell>
          <cell r="D12">
            <v>20.399999999999999</v>
          </cell>
          <cell r="E12">
            <v>72.75</v>
          </cell>
          <cell r="F12">
            <v>95</v>
          </cell>
          <cell r="G12">
            <v>38</v>
          </cell>
          <cell r="H12">
            <v>11.879999999999999</v>
          </cell>
          <cell r="J12">
            <v>34.92</v>
          </cell>
          <cell r="K12">
            <v>0</v>
          </cell>
        </row>
        <row r="13">
          <cell r="B13">
            <v>28.170833333333334</v>
          </cell>
          <cell r="C13">
            <v>34.5</v>
          </cell>
          <cell r="D13">
            <v>23.2</v>
          </cell>
          <cell r="E13">
            <v>64.791666666666671</v>
          </cell>
          <cell r="F13">
            <v>85</v>
          </cell>
          <cell r="G13">
            <v>35</v>
          </cell>
          <cell r="H13">
            <v>9</v>
          </cell>
          <cell r="J13">
            <v>24.840000000000003</v>
          </cell>
          <cell r="K13">
            <v>0</v>
          </cell>
        </row>
        <row r="14">
          <cell r="B14">
            <v>27.279166666666669</v>
          </cell>
          <cell r="C14">
            <v>34.6</v>
          </cell>
          <cell r="D14">
            <v>22.1</v>
          </cell>
          <cell r="E14">
            <v>62.958333333333336</v>
          </cell>
          <cell r="F14">
            <v>83</v>
          </cell>
          <cell r="G14">
            <v>33</v>
          </cell>
          <cell r="H14">
            <v>9.7200000000000006</v>
          </cell>
          <cell r="J14">
            <v>30.240000000000002</v>
          </cell>
          <cell r="K14">
            <v>0</v>
          </cell>
        </row>
        <row r="15">
          <cell r="B15">
            <v>27.212500000000002</v>
          </cell>
          <cell r="C15">
            <v>33.299999999999997</v>
          </cell>
          <cell r="D15">
            <v>21.8</v>
          </cell>
          <cell r="E15">
            <v>66.875</v>
          </cell>
          <cell r="F15">
            <v>93</v>
          </cell>
          <cell r="G15">
            <v>39</v>
          </cell>
          <cell r="H15">
            <v>9.7200000000000006</v>
          </cell>
          <cell r="J15">
            <v>24.12</v>
          </cell>
          <cell r="K15">
            <v>0</v>
          </cell>
        </row>
        <row r="16">
          <cell r="B16">
            <v>24.908333333333331</v>
          </cell>
          <cell r="C16">
            <v>32.299999999999997</v>
          </cell>
          <cell r="D16">
            <v>21.4</v>
          </cell>
          <cell r="E16">
            <v>76.541666666666671</v>
          </cell>
          <cell r="F16">
            <v>92</v>
          </cell>
          <cell r="G16">
            <v>45</v>
          </cell>
          <cell r="H16">
            <v>17.28</v>
          </cell>
          <cell r="J16">
            <v>56.519999999999996</v>
          </cell>
          <cell r="K16">
            <v>0</v>
          </cell>
        </row>
        <row r="17">
          <cell r="B17">
            <v>27.341666666666665</v>
          </cell>
          <cell r="C17">
            <v>33.4</v>
          </cell>
          <cell r="D17">
            <v>24.5</v>
          </cell>
          <cell r="E17">
            <v>69.333333333333329</v>
          </cell>
          <cell r="F17">
            <v>88</v>
          </cell>
          <cell r="G17">
            <v>38</v>
          </cell>
          <cell r="H17">
            <v>9.3600000000000012</v>
          </cell>
          <cell r="J17">
            <v>19.8</v>
          </cell>
          <cell r="K17">
            <v>0</v>
          </cell>
        </row>
        <row r="18">
          <cell r="B18">
            <v>26.804166666666664</v>
          </cell>
          <cell r="C18">
            <v>33.6</v>
          </cell>
          <cell r="D18">
            <v>21.7</v>
          </cell>
          <cell r="E18">
            <v>75.208333333333329</v>
          </cell>
          <cell r="F18">
            <v>95</v>
          </cell>
          <cell r="G18">
            <v>44</v>
          </cell>
          <cell r="H18">
            <v>8.2799999999999994</v>
          </cell>
          <cell r="J18">
            <v>30.6</v>
          </cell>
          <cell r="K18">
            <v>0</v>
          </cell>
        </row>
        <row r="19">
          <cell r="B19">
            <v>29.104166666666668</v>
          </cell>
          <cell r="C19">
            <v>35.5</v>
          </cell>
          <cell r="D19">
            <v>23.6</v>
          </cell>
          <cell r="E19">
            <v>64.583333333333329</v>
          </cell>
          <cell r="F19">
            <v>89</v>
          </cell>
          <cell r="G19">
            <v>34</v>
          </cell>
          <cell r="H19">
            <v>7.9200000000000008</v>
          </cell>
          <cell r="J19">
            <v>18.720000000000002</v>
          </cell>
          <cell r="K19">
            <v>0</v>
          </cell>
        </row>
        <row r="20">
          <cell r="B20">
            <v>30.154166666666665</v>
          </cell>
          <cell r="C20">
            <v>36</v>
          </cell>
          <cell r="D20">
            <v>25.4</v>
          </cell>
          <cell r="E20">
            <v>60.75</v>
          </cell>
          <cell r="F20">
            <v>82</v>
          </cell>
          <cell r="G20">
            <v>37</v>
          </cell>
          <cell r="H20">
            <v>9</v>
          </cell>
          <cell r="J20">
            <v>22.32</v>
          </cell>
          <cell r="K20">
            <v>0</v>
          </cell>
        </row>
        <row r="21">
          <cell r="B21">
            <v>29.854166666666668</v>
          </cell>
          <cell r="C21">
            <v>36.1</v>
          </cell>
          <cell r="D21">
            <v>24.6</v>
          </cell>
          <cell r="E21">
            <v>63.458333333333336</v>
          </cell>
          <cell r="F21">
            <v>84</v>
          </cell>
          <cell r="G21">
            <v>40</v>
          </cell>
          <cell r="H21">
            <v>8.64</v>
          </cell>
          <cell r="J21">
            <v>23.759999999999998</v>
          </cell>
          <cell r="K21">
            <v>0</v>
          </cell>
        </row>
        <row r="22">
          <cell r="B22">
            <v>28.229166666666661</v>
          </cell>
          <cell r="C22">
            <v>35.700000000000003</v>
          </cell>
          <cell r="D22">
            <v>23.8</v>
          </cell>
          <cell r="E22">
            <v>63.166666666666664</v>
          </cell>
          <cell r="F22">
            <v>82</v>
          </cell>
          <cell r="G22">
            <v>34</v>
          </cell>
          <cell r="H22">
            <v>11.879999999999999</v>
          </cell>
          <cell r="J22">
            <v>28.44</v>
          </cell>
          <cell r="K22">
            <v>0</v>
          </cell>
        </row>
        <row r="23">
          <cell r="B23">
            <v>27.708333333333339</v>
          </cell>
          <cell r="C23">
            <v>33.799999999999997</v>
          </cell>
          <cell r="D23">
            <v>23.3</v>
          </cell>
          <cell r="E23">
            <v>69.375</v>
          </cell>
          <cell r="F23">
            <v>89</v>
          </cell>
          <cell r="G23">
            <v>41</v>
          </cell>
          <cell r="H23">
            <v>6.48</v>
          </cell>
          <cell r="J23">
            <v>21.6</v>
          </cell>
          <cell r="K23">
            <v>0</v>
          </cell>
        </row>
        <row r="24">
          <cell r="B24">
            <v>29.233333333333331</v>
          </cell>
          <cell r="C24">
            <v>36.4</v>
          </cell>
          <cell r="D24">
            <v>23.1</v>
          </cell>
          <cell r="E24">
            <v>61.791666666666664</v>
          </cell>
          <cell r="F24">
            <v>85</v>
          </cell>
          <cell r="G24">
            <v>34</v>
          </cell>
          <cell r="H24">
            <v>6.84</v>
          </cell>
          <cell r="J24">
            <v>16.559999999999999</v>
          </cell>
          <cell r="K24">
            <v>0</v>
          </cell>
        </row>
        <row r="25">
          <cell r="B25">
            <v>29.766666666666666</v>
          </cell>
          <cell r="C25">
            <v>36.9</v>
          </cell>
          <cell r="D25">
            <v>24.3</v>
          </cell>
          <cell r="E25">
            <v>62.25</v>
          </cell>
          <cell r="F25">
            <v>87</v>
          </cell>
          <cell r="G25">
            <v>33</v>
          </cell>
          <cell r="H25">
            <v>10.44</v>
          </cell>
          <cell r="J25">
            <v>25.92</v>
          </cell>
          <cell r="K25">
            <v>0</v>
          </cell>
        </row>
        <row r="26">
          <cell r="B26">
            <v>30.012500000000003</v>
          </cell>
          <cell r="C26">
            <v>36.6</v>
          </cell>
          <cell r="D26">
            <v>24.3</v>
          </cell>
          <cell r="E26">
            <v>58.875</v>
          </cell>
          <cell r="F26">
            <v>81</v>
          </cell>
          <cell r="G26">
            <v>37</v>
          </cell>
          <cell r="H26">
            <v>7.5600000000000005</v>
          </cell>
          <cell r="J26">
            <v>24.48</v>
          </cell>
          <cell r="K26">
            <v>0</v>
          </cell>
        </row>
        <row r="27">
          <cell r="B27">
            <v>27.908333333333335</v>
          </cell>
          <cell r="C27">
            <v>35.5</v>
          </cell>
          <cell r="D27">
            <v>23.4</v>
          </cell>
          <cell r="E27">
            <v>66.625</v>
          </cell>
          <cell r="F27">
            <v>84</v>
          </cell>
          <cell r="G27">
            <v>43</v>
          </cell>
          <cell r="H27">
            <v>9</v>
          </cell>
          <cell r="J27">
            <v>25.2</v>
          </cell>
          <cell r="K27">
            <v>0</v>
          </cell>
        </row>
        <row r="28">
          <cell r="B28">
            <v>26.858333333333331</v>
          </cell>
          <cell r="C28">
            <v>32.700000000000003</v>
          </cell>
          <cell r="D28">
            <v>23.4</v>
          </cell>
          <cell r="E28">
            <v>72.958333333333329</v>
          </cell>
          <cell r="F28">
            <v>91</v>
          </cell>
          <cell r="G28">
            <v>42</v>
          </cell>
          <cell r="H28">
            <v>8.64</v>
          </cell>
          <cell r="J28">
            <v>29.16</v>
          </cell>
          <cell r="K28">
            <v>1.7999999999999998</v>
          </cell>
        </row>
        <row r="29">
          <cell r="B29">
            <v>26.383333333333336</v>
          </cell>
          <cell r="C29">
            <v>33.200000000000003</v>
          </cell>
          <cell r="D29">
            <v>23.1</v>
          </cell>
          <cell r="E29">
            <v>73.083333333333329</v>
          </cell>
          <cell r="F29">
            <v>90</v>
          </cell>
          <cell r="G29">
            <v>47</v>
          </cell>
          <cell r="H29">
            <v>9.3600000000000012</v>
          </cell>
          <cell r="J29">
            <v>25.56</v>
          </cell>
          <cell r="K29">
            <v>0.2</v>
          </cell>
        </row>
        <row r="30">
          <cell r="B30">
            <v>27.541666666666668</v>
          </cell>
          <cell r="C30">
            <v>33.9</v>
          </cell>
          <cell r="D30">
            <v>23.3</v>
          </cell>
          <cell r="E30">
            <v>67.833333333333329</v>
          </cell>
          <cell r="F30">
            <v>87</v>
          </cell>
          <cell r="G30">
            <v>39</v>
          </cell>
          <cell r="H30">
            <v>12.24</v>
          </cell>
          <cell r="J30">
            <v>26.64</v>
          </cell>
          <cell r="K30">
            <v>0.4</v>
          </cell>
        </row>
        <row r="31">
          <cell r="B31">
            <v>27.183333333333337</v>
          </cell>
          <cell r="C31">
            <v>33.700000000000003</v>
          </cell>
          <cell r="D31">
            <v>22.7</v>
          </cell>
          <cell r="E31">
            <v>67.958333333333329</v>
          </cell>
          <cell r="F31">
            <v>90</v>
          </cell>
          <cell r="G31">
            <v>44</v>
          </cell>
          <cell r="H31">
            <v>7.9200000000000008</v>
          </cell>
          <cell r="J31">
            <v>23.040000000000003</v>
          </cell>
          <cell r="K31">
            <v>0.60000000000000009</v>
          </cell>
        </row>
        <row r="32">
          <cell r="B32">
            <v>29.016666666666666</v>
          </cell>
          <cell r="C32">
            <v>35.4</v>
          </cell>
          <cell r="D32">
            <v>23.8</v>
          </cell>
          <cell r="E32">
            <v>63.083333333333336</v>
          </cell>
          <cell r="F32">
            <v>90</v>
          </cell>
          <cell r="G32">
            <v>34</v>
          </cell>
          <cell r="H32">
            <v>9.7200000000000006</v>
          </cell>
          <cell r="J32">
            <v>27.720000000000002</v>
          </cell>
          <cell r="K3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27.879166666666666</v>
          </cell>
          <cell r="H5" t="str">
            <v>*</v>
          </cell>
        </row>
        <row r="6">
          <cell r="H6" t="str">
            <v>*</v>
          </cell>
        </row>
        <row r="7">
          <cell r="H7" t="str">
            <v>*</v>
          </cell>
        </row>
        <row r="8">
          <cell r="H8" t="str">
            <v>*</v>
          </cell>
        </row>
        <row r="9">
          <cell r="H9" t="str">
            <v>*</v>
          </cell>
        </row>
        <row r="10">
          <cell r="H10" t="str">
            <v>*</v>
          </cell>
        </row>
        <row r="11">
          <cell r="H11" t="str">
            <v>*</v>
          </cell>
        </row>
        <row r="12">
          <cell r="H12" t="str">
            <v>*</v>
          </cell>
        </row>
        <row r="13">
          <cell r="H13" t="str">
            <v>*</v>
          </cell>
        </row>
        <row r="14">
          <cell r="H14" t="str">
            <v>*</v>
          </cell>
        </row>
        <row r="15">
          <cell r="H15" t="str">
            <v>*</v>
          </cell>
        </row>
        <row r="16">
          <cell r="H16" t="str">
            <v>*</v>
          </cell>
        </row>
        <row r="17">
          <cell r="H17" t="str">
            <v>*</v>
          </cell>
        </row>
        <row r="18">
          <cell r="H18" t="str">
            <v>*</v>
          </cell>
        </row>
        <row r="19">
          <cell r="H19" t="str">
            <v>*</v>
          </cell>
        </row>
        <row r="20">
          <cell r="H20" t="str">
            <v>*</v>
          </cell>
        </row>
        <row r="21">
          <cell r="H21" t="str">
            <v>*</v>
          </cell>
        </row>
        <row r="22">
          <cell r="H22" t="str">
            <v>*</v>
          </cell>
        </row>
        <row r="23">
          <cell r="H23" t="str">
            <v>*</v>
          </cell>
        </row>
        <row r="24">
          <cell r="H24" t="str">
            <v>*</v>
          </cell>
        </row>
        <row r="25">
          <cell r="H25" t="str">
            <v>*</v>
          </cell>
        </row>
        <row r="26">
          <cell r="H26" t="str">
            <v>*</v>
          </cell>
        </row>
        <row r="27">
          <cell r="H27" t="str">
            <v>*</v>
          </cell>
        </row>
        <row r="28">
          <cell r="H28" t="str">
            <v>*</v>
          </cell>
        </row>
        <row r="29">
          <cell r="H29" t="str">
            <v>*</v>
          </cell>
        </row>
        <row r="30">
          <cell r="H30" t="str">
            <v>*</v>
          </cell>
        </row>
        <row r="31">
          <cell r="H31" t="str">
            <v>*</v>
          </cell>
        </row>
        <row r="32">
          <cell r="H32" t="str">
            <v>*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26.833333333333332</v>
          </cell>
          <cell r="C5">
            <v>32.1</v>
          </cell>
          <cell r="D5">
            <v>21.5</v>
          </cell>
          <cell r="E5">
            <v>65.833333333333329</v>
          </cell>
          <cell r="F5">
            <v>93</v>
          </cell>
          <cell r="G5">
            <v>40</v>
          </cell>
          <cell r="H5">
            <v>16.2</v>
          </cell>
          <cell r="J5">
            <v>32.76</v>
          </cell>
          <cell r="K5">
            <v>0</v>
          </cell>
        </row>
        <row r="6">
          <cell r="B6">
            <v>27.029166666666672</v>
          </cell>
          <cell r="C6">
            <v>33.4</v>
          </cell>
          <cell r="D6">
            <v>21.2</v>
          </cell>
          <cell r="E6">
            <v>60.416666666666664</v>
          </cell>
          <cell r="F6">
            <v>83</v>
          </cell>
          <cell r="G6">
            <v>35</v>
          </cell>
          <cell r="H6">
            <v>9.7200000000000006</v>
          </cell>
          <cell r="J6">
            <v>33.119999999999997</v>
          </cell>
          <cell r="K6">
            <v>0</v>
          </cell>
        </row>
        <row r="7">
          <cell r="B7">
            <v>25.983333333333331</v>
          </cell>
          <cell r="C7">
            <v>30.6</v>
          </cell>
          <cell r="D7">
            <v>21.9</v>
          </cell>
          <cell r="E7">
            <v>68.166666666666671</v>
          </cell>
          <cell r="F7">
            <v>85</v>
          </cell>
          <cell r="G7">
            <v>45</v>
          </cell>
          <cell r="H7">
            <v>10.8</v>
          </cell>
          <cell r="J7">
            <v>40.680000000000007</v>
          </cell>
          <cell r="K7">
            <v>0.8</v>
          </cell>
        </row>
        <row r="8">
          <cell r="B8">
            <v>25.904166666666669</v>
          </cell>
          <cell r="C8">
            <v>33.200000000000003</v>
          </cell>
          <cell r="D8">
            <v>20.8</v>
          </cell>
          <cell r="E8">
            <v>75.041666666666671</v>
          </cell>
          <cell r="F8">
            <v>99</v>
          </cell>
          <cell r="G8">
            <v>47</v>
          </cell>
          <cell r="H8">
            <v>15.48</v>
          </cell>
          <cell r="J8">
            <v>37.440000000000005</v>
          </cell>
          <cell r="K8">
            <v>0</v>
          </cell>
        </row>
        <row r="9">
          <cell r="B9">
            <v>24.891666666666666</v>
          </cell>
          <cell r="C9">
            <v>32.5</v>
          </cell>
          <cell r="D9">
            <v>20.6</v>
          </cell>
          <cell r="E9">
            <v>80.875</v>
          </cell>
          <cell r="F9">
            <v>99</v>
          </cell>
          <cell r="G9">
            <v>49</v>
          </cell>
          <cell r="H9">
            <v>21.240000000000002</v>
          </cell>
          <cell r="J9">
            <v>46.800000000000004</v>
          </cell>
          <cell r="K9">
            <v>44.2</v>
          </cell>
        </row>
        <row r="10">
          <cell r="B10">
            <v>25.112500000000001</v>
          </cell>
          <cell r="C10">
            <v>31.1</v>
          </cell>
          <cell r="D10">
            <v>20.8</v>
          </cell>
          <cell r="E10">
            <v>80</v>
          </cell>
          <cell r="F10">
            <v>99</v>
          </cell>
          <cell r="G10">
            <v>51</v>
          </cell>
          <cell r="H10">
            <v>15.120000000000001</v>
          </cell>
          <cell r="J10">
            <v>35.64</v>
          </cell>
          <cell r="K10">
            <v>5.4</v>
          </cell>
        </row>
        <row r="11">
          <cell r="B11">
            <v>24.804166666666664</v>
          </cell>
          <cell r="C11">
            <v>32.4</v>
          </cell>
          <cell r="D11">
            <v>21.3</v>
          </cell>
          <cell r="E11">
            <v>80.833333333333329</v>
          </cell>
          <cell r="F11">
            <v>98</v>
          </cell>
          <cell r="G11">
            <v>46</v>
          </cell>
          <cell r="H11">
            <v>15.48</v>
          </cell>
          <cell r="J11">
            <v>43.92</v>
          </cell>
          <cell r="K11">
            <v>0</v>
          </cell>
        </row>
        <row r="12">
          <cell r="B12">
            <v>24.291666666666671</v>
          </cell>
          <cell r="C12">
            <v>30.5</v>
          </cell>
          <cell r="D12">
            <v>21</v>
          </cell>
          <cell r="E12">
            <v>83.5</v>
          </cell>
          <cell r="F12">
            <v>98</v>
          </cell>
          <cell r="G12">
            <v>51</v>
          </cell>
          <cell r="H12">
            <v>12.96</v>
          </cell>
          <cell r="J12">
            <v>41.76</v>
          </cell>
          <cell r="K12">
            <v>17.399999999999999</v>
          </cell>
        </row>
        <row r="13">
          <cell r="B13">
            <v>25.875</v>
          </cell>
          <cell r="C13">
            <v>34.6</v>
          </cell>
          <cell r="D13">
            <v>20.399999999999999</v>
          </cell>
          <cell r="E13">
            <v>73.125</v>
          </cell>
          <cell r="F13">
            <v>95</v>
          </cell>
          <cell r="G13">
            <v>39</v>
          </cell>
          <cell r="H13">
            <v>19.079999999999998</v>
          </cell>
          <cell r="J13">
            <v>36.72</v>
          </cell>
          <cell r="K13">
            <v>0</v>
          </cell>
        </row>
        <row r="14">
          <cell r="B14">
            <v>27.733333333333334</v>
          </cell>
          <cell r="C14">
            <v>34.299999999999997</v>
          </cell>
          <cell r="D14">
            <v>22.1</v>
          </cell>
          <cell r="E14">
            <v>61.625</v>
          </cell>
          <cell r="F14">
            <v>86</v>
          </cell>
          <cell r="G14">
            <v>32</v>
          </cell>
          <cell r="H14">
            <v>16.920000000000002</v>
          </cell>
          <cell r="J14">
            <v>39.6</v>
          </cell>
          <cell r="K14">
            <v>0</v>
          </cell>
        </row>
        <row r="15">
          <cell r="B15">
            <v>27.987500000000001</v>
          </cell>
          <cell r="C15">
            <v>34.5</v>
          </cell>
          <cell r="D15">
            <v>22.5</v>
          </cell>
          <cell r="E15">
            <v>55.333333333333336</v>
          </cell>
          <cell r="F15">
            <v>79</v>
          </cell>
          <cell r="G15">
            <v>32</v>
          </cell>
          <cell r="H15">
            <v>14.04</v>
          </cell>
          <cell r="J15">
            <v>41.04</v>
          </cell>
          <cell r="K15">
            <v>0</v>
          </cell>
        </row>
        <row r="16">
          <cell r="B16">
            <v>24.554166666666664</v>
          </cell>
          <cell r="C16">
            <v>31.5</v>
          </cell>
          <cell r="D16">
            <v>19.899999999999999</v>
          </cell>
          <cell r="E16">
            <v>74.291666666666671</v>
          </cell>
          <cell r="F16">
            <v>96</v>
          </cell>
          <cell r="G16">
            <v>48</v>
          </cell>
          <cell r="H16">
            <v>15.840000000000002</v>
          </cell>
          <cell r="J16">
            <v>53.64</v>
          </cell>
          <cell r="K16">
            <v>8.9999999999999982</v>
          </cell>
        </row>
        <row r="17">
          <cell r="B17">
            <v>24.308333333333326</v>
          </cell>
          <cell r="C17">
            <v>30.7</v>
          </cell>
          <cell r="D17">
            <v>20.8</v>
          </cell>
          <cell r="E17">
            <v>82.916666666666671</v>
          </cell>
          <cell r="F17">
            <v>97</v>
          </cell>
          <cell r="G17">
            <v>57</v>
          </cell>
          <cell r="H17">
            <v>11.879999999999999</v>
          </cell>
          <cell r="J17">
            <v>24.840000000000003</v>
          </cell>
          <cell r="K17">
            <v>0</v>
          </cell>
        </row>
        <row r="18">
          <cell r="B18">
            <v>25.887500000000003</v>
          </cell>
          <cell r="C18">
            <v>32.6</v>
          </cell>
          <cell r="D18">
            <v>21.2</v>
          </cell>
          <cell r="E18">
            <v>75.083333333333329</v>
          </cell>
          <cell r="F18">
            <v>97</v>
          </cell>
          <cell r="G18">
            <v>45</v>
          </cell>
          <cell r="H18">
            <v>14.76</v>
          </cell>
          <cell r="J18">
            <v>30.96</v>
          </cell>
          <cell r="K18">
            <v>0</v>
          </cell>
        </row>
        <row r="19">
          <cell r="B19">
            <v>27.17916666666666</v>
          </cell>
          <cell r="C19">
            <v>34.4</v>
          </cell>
          <cell r="D19">
            <v>22.9</v>
          </cell>
          <cell r="E19">
            <v>70</v>
          </cell>
          <cell r="F19">
            <v>94</v>
          </cell>
          <cell r="G19">
            <v>46</v>
          </cell>
          <cell r="H19">
            <v>14.04</v>
          </cell>
          <cell r="J19">
            <v>33.480000000000004</v>
          </cell>
          <cell r="K19">
            <v>4.8</v>
          </cell>
        </row>
        <row r="20">
          <cell r="B20">
            <v>28.891666666666666</v>
          </cell>
          <cell r="C20">
            <v>35.1</v>
          </cell>
          <cell r="D20">
            <v>22.9</v>
          </cell>
          <cell r="E20">
            <v>65.208333333333329</v>
          </cell>
          <cell r="F20">
            <v>92</v>
          </cell>
          <cell r="G20">
            <v>38</v>
          </cell>
          <cell r="H20">
            <v>14.4</v>
          </cell>
          <cell r="J20">
            <v>34.92</v>
          </cell>
          <cell r="K20">
            <v>0</v>
          </cell>
        </row>
        <row r="21">
          <cell r="B21">
            <v>29.495833333333337</v>
          </cell>
          <cell r="C21">
            <v>35.4</v>
          </cell>
          <cell r="D21">
            <v>25.6</v>
          </cell>
          <cell r="E21">
            <v>52.833333333333336</v>
          </cell>
          <cell r="F21">
            <v>75</v>
          </cell>
          <cell r="G21">
            <v>37</v>
          </cell>
          <cell r="H21">
            <v>15.48</v>
          </cell>
          <cell r="J21">
            <v>39.6</v>
          </cell>
          <cell r="K21">
            <v>0</v>
          </cell>
        </row>
        <row r="22">
          <cell r="B22">
            <v>26.100000000000005</v>
          </cell>
          <cell r="C22">
            <v>31</v>
          </cell>
          <cell r="D22">
            <v>22.1</v>
          </cell>
          <cell r="E22">
            <v>72.208333333333329</v>
          </cell>
          <cell r="F22">
            <v>93</v>
          </cell>
          <cell r="G22">
            <v>49</v>
          </cell>
          <cell r="H22">
            <v>21.6</v>
          </cell>
          <cell r="J22">
            <v>41.4</v>
          </cell>
          <cell r="K22">
            <v>0</v>
          </cell>
        </row>
        <row r="23">
          <cell r="B23">
            <v>24.312499999999996</v>
          </cell>
          <cell r="C23">
            <v>27.2</v>
          </cell>
          <cell r="D23">
            <v>21.7</v>
          </cell>
          <cell r="E23">
            <v>81.875</v>
          </cell>
          <cell r="F23">
            <v>95</v>
          </cell>
          <cell r="G23">
            <v>59</v>
          </cell>
          <cell r="H23">
            <v>12.6</v>
          </cell>
          <cell r="J23">
            <v>23.040000000000003</v>
          </cell>
          <cell r="K23">
            <v>0</v>
          </cell>
        </row>
        <row r="24">
          <cell r="B24">
            <v>26.020833333333332</v>
          </cell>
          <cell r="C24">
            <v>34</v>
          </cell>
          <cell r="D24">
            <v>21.7</v>
          </cell>
          <cell r="E24">
            <v>72.875</v>
          </cell>
          <cell r="F24">
            <v>96</v>
          </cell>
          <cell r="G24">
            <v>40</v>
          </cell>
          <cell r="H24">
            <v>13.68</v>
          </cell>
          <cell r="J24">
            <v>32.04</v>
          </cell>
          <cell r="K24">
            <v>0.4</v>
          </cell>
        </row>
        <row r="25">
          <cell r="B25">
            <v>24.962500000000002</v>
          </cell>
          <cell r="C25">
            <v>34.9</v>
          </cell>
          <cell r="D25">
            <v>20.6</v>
          </cell>
          <cell r="E25">
            <v>74.458333333333329</v>
          </cell>
          <cell r="F25">
            <v>97</v>
          </cell>
          <cell r="G25">
            <v>40</v>
          </cell>
          <cell r="H25">
            <v>13.32</v>
          </cell>
          <cell r="J25">
            <v>70.92</v>
          </cell>
          <cell r="K25">
            <v>13.8</v>
          </cell>
        </row>
        <row r="26">
          <cell r="B26">
            <v>27.045833333333334</v>
          </cell>
          <cell r="C26">
            <v>33.4</v>
          </cell>
          <cell r="D26">
            <v>23.1</v>
          </cell>
          <cell r="E26">
            <v>70.958333333333329</v>
          </cell>
          <cell r="F26">
            <v>94</v>
          </cell>
          <cell r="G26">
            <v>45</v>
          </cell>
          <cell r="H26">
            <v>13.68</v>
          </cell>
          <cell r="J26">
            <v>32.04</v>
          </cell>
          <cell r="K26">
            <v>0</v>
          </cell>
        </row>
        <row r="27">
          <cell r="B27">
            <v>27.641666666666669</v>
          </cell>
          <cell r="C27">
            <v>36.1</v>
          </cell>
          <cell r="D27">
            <v>21.4</v>
          </cell>
          <cell r="E27">
            <v>70.047619047619051</v>
          </cell>
          <cell r="F27">
            <v>97</v>
          </cell>
          <cell r="G27">
            <v>42</v>
          </cell>
          <cell r="H27">
            <v>28.44</v>
          </cell>
          <cell r="J27">
            <v>49.32</v>
          </cell>
          <cell r="K27">
            <v>2.2000000000000002</v>
          </cell>
        </row>
        <row r="28">
          <cell r="B28">
            <v>25.86666666666666</v>
          </cell>
          <cell r="C28">
            <v>34.299999999999997</v>
          </cell>
          <cell r="D28">
            <v>21.3</v>
          </cell>
          <cell r="E28">
            <v>75.875</v>
          </cell>
          <cell r="F28">
            <v>98</v>
          </cell>
          <cell r="G28">
            <v>40</v>
          </cell>
          <cell r="H28">
            <v>17.28</v>
          </cell>
          <cell r="J28">
            <v>57.6</v>
          </cell>
          <cell r="K28">
            <v>16.399999999999999</v>
          </cell>
        </row>
        <row r="29">
          <cell r="B29">
            <v>24.949999999999992</v>
          </cell>
          <cell r="C29">
            <v>32.9</v>
          </cell>
          <cell r="D29">
            <v>21.5</v>
          </cell>
          <cell r="E29">
            <v>80.333333333333329</v>
          </cell>
          <cell r="F29">
            <v>99</v>
          </cell>
          <cell r="G29">
            <v>44</v>
          </cell>
          <cell r="H29">
            <v>19.8</v>
          </cell>
          <cell r="J29">
            <v>52.2</v>
          </cell>
          <cell r="K29">
            <v>1.4</v>
          </cell>
        </row>
        <row r="30">
          <cell r="B30">
            <v>24.137500000000003</v>
          </cell>
          <cell r="C30">
            <v>31.3</v>
          </cell>
          <cell r="D30">
            <v>21.7</v>
          </cell>
          <cell r="E30">
            <v>85.125</v>
          </cell>
          <cell r="F30">
            <v>97</v>
          </cell>
          <cell r="G30">
            <v>56</v>
          </cell>
          <cell r="H30">
            <v>16.2</v>
          </cell>
          <cell r="J30">
            <v>32.76</v>
          </cell>
          <cell r="K30">
            <v>0</v>
          </cell>
        </row>
        <row r="31">
          <cell r="B31">
            <v>25.366666666666664</v>
          </cell>
          <cell r="C31">
            <v>32</v>
          </cell>
          <cell r="D31">
            <v>21.6</v>
          </cell>
          <cell r="E31">
            <v>78.416666666666671</v>
          </cell>
          <cell r="F31">
            <v>99</v>
          </cell>
          <cell r="G31">
            <v>46</v>
          </cell>
          <cell r="H31">
            <v>16.2</v>
          </cell>
          <cell r="J31">
            <v>34.200000000000003</v>
          </cell>
          <cell r="K31">
            <v>0</v>
          </cell>
        </row>
        <row r="32">
          <cell r="B32">
            <v>25.970833333333331</v>
          </cell>
          <cell r="C32">
            <v>33.6</v>
          </cell>
          <cell r="D32">
            <v>21.5</v>
          </cell>
          <cell r="E32">
            <v>75.791666666666671</v>
          </cell>
          <cell r="F32">
            <v>94</v>
          </cell>
          <cell r="G32">
            <v>44</v>
          </cell>
          <cell r="H32">
            <v>14.4</v>
          </cell>
          <cell r="J32">
            <v>34.200000000000003</v>
          </cell>
          <cell r="K3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22.450000000000003</v>
          </cell>
          <cell r="C5">
            <v>28.3</v>
          </cell>
          <cell r="D5">
            <v>18.8</v>
          </cell>
          <cell r="E5">
            <v>91.75</v>
          </cell>
          <cell r="F5">
            <v>100</v>
          </cell>
          <cell r="G5">
            <v>74</v>
          </cell>
          <cell r="H5">
            <v>17.64</v>
          </cell>
          <cell r="J5">
            <v>33.480000000000004</v>
          </cell>
          <cell r="K5">
            <v>26.2</v>
          </cell>
        </row>
        <row r="6">
          <cell r="B6">
            <v>23.399999999999995</v>
          </cell>
          <cell r="C6">
            <v>29.5</v>
          </cell>
          <cell r="D6">
            <v>18.7</v>
          </cell>
          <cell r="E6">
            <v>90.083333333333329</v>
          </cell>
          <cell r="F6">
            <v>100</v>
          </cell>
          <cell r="G6">
            <v>63</v>
          </cell>
          <cell r="H6">
            <v>12.24</v>
          </cell>
          <cell r="J6">
            <v>20.52</v>
          </cell>
          <cell r="K6">
            <v>0.2</v>
          </cell>
        </row>
        <row r="7">
          <cell r="B7">
            <v>24.129166666666666</v>
          </cell>
          <cell r="C7">
            <v>30.3</v>
          </cell>
          <cell r="D7">
            <v>19.8</v>
          </cell>
          <cell r="E7">
            <v>87.666666666666671</v>
          </cell>
          <cell r="F7">
            <v>100</v>
          </cell>
          <cell r="G7">
            <v>58</v>
          </cell>
          <cell r="H7">
            <v>15.120000000000001</v>
          </cell>
          <cell r="J7">
            <v>27.36</v>
          </cell>
          <cell r="K7">
            <v>0</v>
          </cell>
        </row>
        <row r="8">
          <cell r="B8">
            <v>23.229166666666668</v>
          </cell>
          <cell r="C8">
            <v>28.7</v>
          </cell>
          <cell r="D8">
            <v>20.3</v>
          </cell>
          <cell r="E8">
            <v>92.625</v>
          </cell>
          <cell r="F8">
            <v>100</v>
          </cell>
          <cell r="G8">
            <v>68</v>
          </cell>
          <cell r="H8">
            <v>14.76</v>
          </cell>
          <cell r="J8">
            <v>28.44</v>
          </cell>
          <cell r="K8">
            <v>4.6000000000000005</v>
          </cell>
        </row>
        <row r="9">
          <cell r="B9">
            <v>23.974999999999998</v>
          </cell>
          <cell r="C9">
            <v>28.6</v>
          </cell>
          <cell r="D9">
            <v>21</v>
          </cell>
          <cell r="E9">
            <v>88.416666666666671</v>
          </cell>
          <cell r="F9">
            <v>100</v>
          </cell>
          <cell r="G9">
            <v>65</v>
          </cell>
          <cell r="H9">
            <v>24.12</v>
          </cell>
          <cell r="J9">
            <v>41.76</v>
          </cell>
          <cell r="K9">
            <v>0.2</v>
          </cell>
        </row>
        <row r="10">
          <cell r="B10">
            <v>23.587499999999995</v>
          </cell>
          <cell r="C10">
            <v>30</v>
          </cell>
          <cell r="D10">
            <v>20.399999999999999</v>
          </cell>
          <cell r="E10">
            <v>85.708333333333329</v>
          </cell>
          <cell r="F10">
            <v>100</v>
          </cell>
          <cell r="G10">
            <v>62</v>
          </cell>
          <cell r="H10">
            <v>16.559999999999999</v>
          </cell>
          <cell r="J10">
            <v>39.24</v>
          </cell>
          <cell r="K10">
            <v>3.8000000000000003</v>
          </cell>
        </row>
        <row r="11">
          <cell r="B11">
            <v>22.737500000000011</v>
          </cell>
          <cell r="C11">
            <v>29.5</v>
          </cell>
          <cell r="D11">
            <v>20.100000000000001</v>
          </cell>
          <cell r="E11">
            <v>92.625</v>
          </cell>
          <cell r="F11">
            <v>100</v>
          </cell>
          <cell r="G11">
            <v>62</v>
          </cell>
          <cell r="H11">
            <v>14.4</v>
          </cell>
          <cell r="J11">
            <v>38.880000000000003</v>
          </cell>
          <cell r="K11">
            <v>26.2</v>
          </cell>
        </row>
        <row r="12">
          <cell r="B12">
            <v>25.158333333333335</v>
          </cell>
          <cell r="C12">
            <v>32.9</v>
          </cell>
          <cell r="D12">
            <v>20.3</v>
          </cell>
          <cell r="E12">
            <v>78.75</v>
          </cell>
          <cell r="F12">
            <v>100</v>
          </cell>
          <cell r="G12">
            <v>37</v>
          </cell>
          <cell r="H12">
            <v>19.8</v>
          </cell>
          <cell r="J12">
            <v>37.800000000000004</v>
          </cell>
          <cell r="K12">
            <v>0.8</v>
          </cell>
        </row>
        <row r="13">
          <cell r="B13">
            <v>24.316666666666663</v>
          </cell>
          <cell r="C13">
            <v>33.200000000000003</v>
          </cell>
          <cell r="D13">
            <v>18.5</v>
          </cell>
          <cell r="E13">
            <v>79.833333333333329</v>
          </cell>
          <cell r="F13">
            <v>100</v>
          </cell>
          <cell r="G13">
            <v>44</v>
          </cell>
          <cell r="H13">
            <v>20.88</v>
          </cell>
          <cell r="J13">
            <v>59.4</v>
          </cell>
          <cell r="K13">
            <v>2.6</v>
          </cell>
        </row>
        <row r="14">
          <cell r="B14">
            <v>24.591666666666665</v>
          </cell>
          <cell r="C14">
            <v>33</v>
          </cell>
          <cell r="D14">
            <v>18.2</v>
          </cell>
          <cell r="E14">
            <v>75.708333333333329</v>
          </cell>
          <cell r="F14">
            <v>100</v>
          </cell>
          <cell r="G14">
            <v>39</v>
          </cell>
          <cell r="H14">
            <v>19.440000000000001</v>
          </cell>
          <cell r="J14">
            <v>62.639999999999993</v>
          </cell>
          <cell r="K14">
            <v>9.6</v>
          </cell>
        </row>
        <row r="15">
          <cell r="B15">
            <v>24.175000000000001</v>
          </cell>
          <cell r="C15">
            <v>30.7</v>
          </cell>
          <cell r="D15">
            <v>18.600000000000001</v>
          </cell>
          <cell r="E15">
            <v>77.708333333333329</v>
          </cell>
          <cell r="F15">
            <v>100</v>
          </cell>
          <cell r="G15">
            <v>53</v>
          </cell>
          <cell r="H15">
            <v>14.76</v>
          </cell>
          <cell r="J15">
            <v>33.119999999999997</v>
          </cell>
          <cell r="K15">
            <v>0</v>
          </cell>
        </row>
        <row r="16">
          <cell r="B16">
            <v>23.933333333333326</v>
          </cell>
          <cell r="C16">
            <v>30.3</v>
          </cell>
          <cell r="D16">
            <v>20.8</v>
          </cell>
          <cell r="E16">
            <v>83.25</v>
          </cell>
          <cell r="F16">
            <v>99</v>
          </cell>
          <cell r="G16">
            <v>52</v>
          </cell>
          <cell r="H16">
            <v>19.079999999999998</v>
          </cell>
          <cell r="J16">
            <v>39.24</v>
          </cell>
          <cell r="K16">
            <v>0.4</v>
          </cell>
        </row>
        <row r="17">
          <cell r="B17">
            <v>24.366666666666664</v>
          </cell>
          <cell r="C17">
            <v>31.7</v>
          </cell>
          <cell r="D17">
            <v>20.399999999999999</v>
          </cell>
          <cell r="E17">
            <v>83.583333333333329</v>
          </cell>
          <cell r="F17">
            <v>100</v>
          </cell>
          <cell r="G17">
            <v>50</v>
          </cell>
          <cell r="H17">
            <v>16.559999999999999</v>
          </cell>
          <cell r="J17">
            <v>33.119999999999997</v>
          </cell>
          <cell r="K17">
            <v>0.2</v>
          </cell>
        </row>
        <row r="18">
          <cell r="B18">
            <v>25.275000000000002</v>
          </cell>
          <cell r="C18">
            <v>30.9</v>
          </cell>
          <cell r="D18">
            <v>20.399999999999999</v>
          </cell>
          <cell r="E18">
            <v>83.958333333333329</v>
          </cell>
          <cell r="F18">
            <v>100</v>
          </cell>
          <cell r="G18">
            <v>58</v>
          </cell>
          <cell r="H18">
            <v>11.879999999999999</v>
          </cell>
          <cell r="J18">
            <v>27.720000000000002</v>
          </cell>
          <cell r="K18">
            <v>2.4000000000000004</v>
          </cell>
        </row>
        <row r="19">
          <cell r="B19">
            <v>25.75</v>
          </cell>
          <cell r="C19">
            <v>32.9</v>
          </cell>
          <cell r="D19">
            <v>21.4</v>
          </cell>
          <cell r="E19">
            <v>82.375</v>
          </cell>
          <cell r="F19">
            <v>100</v>
          </cell>
          <cell r="G19">
            <v>47</v>
          </cell>
          <cell r="H19">
            <v>14.4</v>
          </cell>
          <cell r="J19">
            <v>33.840000000000003</v>
          </cell>
          <cell r="K19">
            <v>0</v>
          </cell>
        </row>
        <row r="20">
          <cell r="B20">
            <v>24.408333333333331</v>
          </cell>
          <cell r="C20">
            <v>31.9</v>
          </cell>
          <cell r="D20">
            <v>21.7</v>
          </cell>
          <cell r="E20">
            <v>88.875</v>
          </cell>
          <cell r="F20">
            <v>100</v>
          </cell>
          <cell r="G20">
            <v>57</v>
          </cell>
          <cell r="H20">
            <v>11.16</v>
          </cell>
          <cell r="J20">
            <v>56.88</v>
          </cell>
          <cell r="K20">
            <v>4.4000000000000004</v>
          </cell>
        </row>
        <row r="21">
          <cell r="B21">
            <v>24.795833333333334</v>
          </cell>
          <cell r="C21">
            <v>31.9</v>
          </cell>
          <cell r="D21">
            <v>19.7</v>
          </cell>
          <cell r="E21">
            <v>82.75</v>
          </cell>
          <cell r="F21">
            <v>100</v>
          </cell>
          <cell r="G21">
            <v>51</v>
          </cell>
          <cell r="H21">
            <v>14.76</v>
          </cell>
          <cell r="J21">
            <v>39.96</v>
          </cell>
          <cell r="K21">
            <v>1.2</v>
          </cell>
        </row>
        <row r="22">
          <cell r="B22">
            <v>24.441666666666666</v>
          </cell>
          <cell r="C22">
            <v>31.2</v>
          </cell>
          <cell r="D22">
            <v>20.6</v>
          </cell>
          <cell r="E22">
            <v>86.333333333333329</v>
          </cell>
          <cell r="F22">
            <v>100</v>
          </cell>
          <cell r="G22">
            <v>55</v>
          </cell>
          <cell r="H22">
            <v>14.4</v>
          </cell>
          <cell r="J22">
            <v>48.96</v>
          </cell>
          <cell r="K22">
            <v>2.6</v>
          </cell>
        </row>
        <row r="23">
          <cell r="B23">
            <v>25.187499999999996</v>
          </cell>
          <cell r="C23">
            <v>33</v>
          </cell>
          <cell r="D23">
            <v>20</v>
          </cell>
          <cell r="E23">
            <v>79.458333333333329</v>
          </cell>
          <cell r="F23">
            <v>100</v>
          </cell>
          <cell r="G23">
            <v>43</v>
          </cell>
          <cell r="H23">
            <v>9.3600000000000012</v>
          </cell>
          <cell r="J23">
            <v>23.759999999999998</v>
          </cell>
          <cell r="K23">
            <v>0</v>
          </cell>
        </row>
        <row r="24">
          <cell r="B24">
            <v>24.566666666666663</v>
          </cell>
          <cell r="C24">
            <v>33.700000000000003</v>
          </cell>
          <cell r="D24">
            <v>19.8</v>
          </cell>
          <cell r="E24">
            <v>84.625</v>
          </cell>
          <cell r="F24">
            <v>100</v>
          </cell>
          <cell r="G24">
            <v>46</v>
          </cell>
          <cell r="H24">
            <v>14.76</v>
          </cell>
          <cell r="J24">
            <v>45.36</v>
          </cell>
          <cell r="K24">
            <v>0.8</v>
          </cell>
        </row>
        <row r="25">
          <cell r="B25">
            <v>25.266666666666666</v>
          </cell>
          <cell r="C25">
            <v>33.5</v>
          </cell>
          <cell r="D25">
            <v>20.7</v>
          </cell>
          <cell r="E25">
            <v>80.25</v>
          </cell>
          <cell r="F25">
            <v>100</v>
          </cell>
          <cell r="G25">
            <v>46</v>
          </cell>
          <cell r="H25">
            <v>18.36</v>
          </cell>
          <cell r="J25">
            <v>52.92</v>
          </cell>
          <cell r="K25">
            <v>0.4</v>
          </cell>
        </row>
        <row r="26">
          <cell r="B26">
            <v>25.437499999999996</v>
          </cell>
          <cell r="C26">
            <v>34.6</v>
          </cell>
          <cell r="D26">
            <v>21.3</v>
          </cell>
          <cell r="E26">
            <v>81.5</v>
          </cell>
          <cell r="F26">
            <v>100</v>
          </cell>
          <cell r="G26">
            <v>45</v>
          </cell>
          <cell r="H26">
            <v>18.36</v>
          </cell>
          <cell r="J26">
            <v>37.080000000000005</v>
          </cell>
          <cell r="K26">
            <v>0</v>
          </cell>
        </row>
        <row r="27">
          <cell r="B27">
            <v>25.595833333333331</v>
          </cell>
          <cell r="C27">
            <v>32.9</v>
          </cell>
          <cell r="D27">
            <v>21.1</v>
          </cell>
          <cell r="E27">
            <v>80</v>
          </cell>
          <cell r="F27">
            <v>100</v>
          </cell>
          <cell r="G27">
            <v>46</v>
          </cell>
          <cell r="H27">
            <v>20.88</v>
          </cell>
          <cell r="J27">
            <v>41.04</v>
          </cell>
          <cell r="K27">
            <v>1</v>
          </cell>
        </row>
        <row r="28">
          <cell r="B28">
            <v>24.25</v>
          </cell>
          <cell r="C28">
            <v>30.6</v>
          </cell>
          <cell r="D28">
            <v>20.100000000000001</v>
          </cell>
          <cell r="E28">
            <v>81.375</v>
          </cell>
          <cell r="F28">
            <v>98</v>
          </cell>
          <cell r="G28">
            <v>51</v>
          </cell>
          <cell r="H28">
            <v>19.079999999999998</v>
          </cell>
          <cell r="J28">
            <v>33.840000000000003</v>
          </cell>
          <cell r="K28">
            <v>0.8</v>
          </cell>
        </row>
        <row r="29">
          <cell r="B29">
            <v>23.466666666666669</v>
          </cell>
          <cell r="C29">
            <v>30.3</v>
          </cell>
          <cell r="D29">
            <v>21.2</v>
          </cell>
          <cell r="E29">
            <v>90.666666666666671</v>
          </cell>
          <cell r="F29">
            <v>100</v>
          </cell>
          <cell r="G29">
            <v>62</v>
          </cell>
          <cell r="H29">
            <v>17.28</v>
          </cell>
          <cell r="J29">
            <v>34.92</v>
          </cell>
          <cell r="K29">
            <v>7.2</v>
          </cell>
        </row>
        <row r="30">
          <cell r="B30">
            <v>23.833333333333339</v>
          </cell>
          <cell r="C30">
            <v>29.6</v>
          </cell>
          <cell r="D30">
            <v>21.2</v>
          </cell>
          <cell r="E30">
            <v>89</v>
          </cell>
          <cell r="F30">
            <v>100</v>
          </cell>
          <cell r="G30">
            <v>61</v>
          </cell>
          <cell r="H30">
            <v>21.96</v>
          </cell>
          <cell r="J30">
            <v>35.28</v>
          </cell>
          <cell r="K30">
            <v>0</v>
          </cell>
        </row>
        <row r="31">
          <cell r="B31">
            <v>23.295833333333331</v>
          </cell>
          <cell r="C31">
            <v>29.3</v>
          </cell>
          <cell r="D31">
            <v>20.2</v>
          </cell>
          <cell r="E31">
            <v>89.833333333333329</v>
          </cell>
          <cell r="F31">
            <v>100</v>
          </cell>
          <cell r="G31">
            <v>63</v>
          </cell>
          <cell r="H31">
            <v>11.520000000000001</v>
          </cell>
          <cell r="J31">
            <v>34.200000000000003</v>
          </cell>
          <cell r="K31">
            <v>8.4</v>
          </cell>
        </row>
        <row r="32">
          <cell r="B32">
            <v>25.066666666666666</v>
          </cell>
          <cell r="C32">
            <v>32.700000000000003</v>
          </cell>
          <cell r="D32">
            <v>20</v>
          </cell>
          <cell r="E32">
            <v>80.541666666666671</v>
          </cell>
          <cell r="F32">
            <v>100</v>
          </cell>
          <cell r="G32">
            <v>44</v>
          </cell>
          <cell r="H32">
            <v>18.720000000000002</v>
          </cell>
          <cell r="J32">
            <v>39.6</v>
          </cell>
          <cell r="K3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24.791666666666668</v>
          </cell>
          <cell r="C5">
            <v>32.4</v>
          </cell>
          <cell r="D5">
            <v>21.3</v>
          </cell>
          <cell r="E5">
            <v>73.375</v>
          </cell>
          <cell r="F5">
            <v>100</v>
          </cell>
          <cell r="G5">
            <v>48</v>
          </cell>
          <cell r="H5">
            <v>24.840000000000003</v>
          </cell>
          <cell r="J5">
            <v>47.16</v>
          </cell>
          <cell r="K5">
            <v>0.2</v>
          </cell>
        </row>
        <row r="6">
          <cell r="B6">
            <v>24.645833333333332</v>
          </cell>
          <cell r="C6">
            <v>31.2</v>
          </cell>
          <cell r="D6">
            <v>21.8</v>
          </cell>
          <cell r="E6">
            <v>80.3125</v>
          </cell>
          <cell r="F6">
            <v>100</v>
          </cell>
          <cell r="G6">
            <v>56</v>
          </cell>
          <cell r="H6">
            <v>14.76</v>
          </cell>
          <cell r="J6">
            <v>32.4</v>
          </cell>
          <cell r="K6">
            <v>4.4000000000000004</v>
          </cell>
        </row>
        <row r="7">
          <cell r="B7">
            <v>25.216666666666672</v>
          </cell>
          <cell r="C7">
            <v>30.6</v>
          </cell>
          <cell r="D7">
            <v>22.9</v>
          </cell>
          <cell r="E7">
            <v>82.166666666666671</v>
          </cell>
          <cell r="F7">
            <v>100</v>
          </cell>
          <cell r="G7">
            <v>62</v>
          </cell>
          <cell r="H7">
            <v>20.88</v>
          </cell>
          <cell r="J7">
            <v>40.680000000000007</v>
          </cell>
          <cell r="K7">
            <v>15.2</v>
          </cell>
        </row>
        <row r="8">
          <cell r="B8">
            <v>25.087500000000002</v>
          </cell>
          <cell r="C8">
            <v>30.1</v>
          </cell>
          <cell r="D8">
            <v>22.7</v>
          </cell>
          <cell r="E8">
            <v>77.333333333333329</v>
          </cell>
          <cell r="F8">
            <v>100</v>
          </cell>
          <cell r="G8">
            <v>64</v>
          </cell>
          <cell r="H8">
            <v>13.32</v>
          </cell>
          <cell r="J8">
            <v>27</v>
          </cell>
          <cell r="K8">
            <v>6.4</v>
          </cell>
        </row>
        <row r="9">
          <cell r="B9">
            <v>24.016666666666669</v>
          </cell>
          <cell r="C9">
            <v>29.1</v>
          </cell>
          <cell r="D9">
            <v>21.2</v>
          </cell>
          <cell r="E9">
            <v>77.75</v>
          </cell>
          <cell r="F9">
            <v>100</v>
          </cell>
          <cell r="G9">
            <v>62</v>
          </cell>
          <cell r="H9">
            <v>22.32</v>
          </cell>
          <cell r="J9">
            <v>52.56</v>
          </cell>
          <cell r="K9">
            <v>5.2000000000000011</v>
          </cell>
        </row>
        <row r="10">
          <cell r="B10">
            <v>24.912500000000005</v>
          </cell>
          <cell r="C10">
            <v>31.1</v>
          </cell>
          <cell r="D10">
            <v>21.1</v>
          </cell>
          <cell r="E10">
            <v>80.5625</v>
          </cell>
          <cell r="F10">
            <v>100</v>
          </cell>
          <cell r="G10">
            <v>51</v>
          </cell>
          <cell r="H10">
            <v>13.68</v>
          </cell>
          <cell r="J10">
            <v>41.04</v>
          </cell>
          <cell r="K10">
            <v>22.4</v>
          </cell>
        </row>
        <row r="11">
          <cell r="B11">
            <v>25.545833333333331</v>
          </cell>
          <cell r="C11">
            <v>33.1</v>
          </cell>
          <cell r="D11">
            <v>21.6</v>
          </cell>
          <cell r="E11">
            <v>73.45</v>
          </cell>
          <cell r="F11">
            <v>97</v>
          </cell>
          <cell r="G11">
            <v>44</v>
          </cell>
          <cell r="H11">
            <v>10.8</v>
          </cell>
          <cell r="J11">
            <v>42.12</v>
          </cell>
          <cell r="K11">
            <v>3.2</v>
          </cell>
        </row>
        <row r="12">
          <cell r="B12">
            <v>26.054166666666671</v>
          </cell>
          <cell r="C12">
            <v>32.299999999999997</v>
          </cell>
          <cell r="D12">
            <v>20.3</v>
          </cell>
          <cell r="E12">
            <v>68.761904761904759</v>
          </cell>
          <cell r="F12">
            <v>100</v>
          </cell>
          <cell r="G12">
            <v>47</v>
          </cell>
          <cell r="H12">
            <v>23.040000000000003</v>
          </cell>
          <cell r="J12">
            <v>44.64</v>
          </cell>
          <cell r="K12">
            <v>3.6</v>
          </cell>
        </row>
        <row r="13">
          <cell r="B13">
            <v>27.512499999999999</v>
          </cell>
          <cell r="C13">
            <v>34</v>
          </cell>
          <cell r="D13">
            <v>22.9</v>
          </cell>
          <cell r="E13">
            <v>68.958333333333329</v>
          </cell>
          <cell r="F13">
            <v>100</v>
          </cell>
          <cell r="G13">
            <v>34</v>
          </cell>
          <cell r="H13">
            <v>20.16</v>
          </cell>
          <cell r="J13">
            <v>43.56</v>
          </cell>
          <cell r="K13">
            <v>0</v>
          </cell>
        </row>
        <row r="14">
          <cell r="B14">
            <v>27.974999999999998</v>
          </cell>
          <cell r="C14">
            <v>34.799999999999997</v>
          </cell>
          <cell r="D14">
            <v>21.6</v>
          </cell>
          <cell r="E14">
            <v>62.409090909090907</v>
          </cell>
          <cell r="F14">
            <v>100</v>
          </cell>
          <cell r="G14">
            <v>32</v>
          </cell>
          <cell r="H14">
            <v>14.04</v>
          </cell>
          <cell r="J14">
            <v>32.4</v>
          </cell>
          <cell r="K14">
            <v>0</v>
          </cell>
        </row>
        <row r="15">
          <cell r="B15">
            <v>27.354166666666661</v>
          </cell>
          <cell r="C15">
            <v>33.6</v>
          </cell>
          <cell r="D15">
            <v>22.3</v>
          </cell>
          <cell r="E15">
            <v>67.217391304347828</v>
          </cell>
          <cell r="F15">
            <v>100</v>
          </cell>
          <cell r="G15">
            <v>39</v>
          </cell>
          <cell r="H15">
            <v>14.04</v>
          </cell>
          <cell r="J15">
            <v>28.8</v>
          </cell>
          <cell r="K15">
            <v>0</v>
          </cell>
        </row>
        <row r="16">
          <cell r="B16">
            <v>26.433333333333326</v>
          </cell>
          <cell r="C16">
            <v>32.6</v>
          </cell>
          <cell r="D16">
            <v>21.4</v>
          </cell>
          <cell r="E16">
            <v>65.315789473684205</v>
          </cell>
          <cell r="F16">
            <v>100</v>
          </cell>
          <cell r="G16">
            <v>40</v>
          </cell>
          <cell r="H16">
            <v>21.240000000000002</v>
          </cell>
          <cell r="J16">
            <v>41.76</v>
          </cell>
          <cell r="K16">
            <v>0.8</v>
          </cell>
        </row>
        <row r="17">
          <cell r="B17">
            <v>26.349999999999998</v>
          </cell>
          <cell r="C17">
            <v>32.299999999999997</v>
          </cell>
          <cell r="D17">
            <v>22.9</v>
          </cell>
          <cell r="E17">
            <v>71.217391304347828</v>
          </cell>
          <cell r="F17">
            <v>99</v>
          </cell>
          <cell r="G17">
            <v>43</v>
          </cell>
          <cell r="H17">
            <v>13.32</v>
          </cell>
          <cell r="J17">
            <v>34.200000000000003</v>
          </cell>
          <cell r="K17">
            <v>17.399999999999999</v>
          </cell>
        </row>
        <row r="18">
          <cell r="B18">
            <v>26.749999999999996</v>
          </cell>
          <cell r="C18">
            <v>33.1</v>
          </cell>
          <cell r="D18">
            <v>21.6</v>
          </cell>
          <cell r="E18">
            <v>71.095238095238102</v>
          </cell>
          <cell r="F18">
            <v>94</v>
          </cell>
          <cell r="G18">
            <v>44</v>
          </cell>
          <cell r="H18">
            <v>10.8</v>
          </cell>
          <cell r="J18">
            <v>22.32</v>
          </cell>
          <cell r="K18">
            <v>0</v>
          </cell>
        </row>
        <row r="19">
          <cell r="B19">
            <v>27.174999999999997</v>
          </cell>
          <cell r="C19">
            <v>33.4</v>
          </cell>
          <cell r="D19">
            <v>23.7</v>
          </cell>
          <cell r="E19">
            <v>73.909090909090907</v>
          </cell>
          <cell r="F19">
            <v>100</v>
          </cell>
          <cell r="G19">
            <v>49</v>
          </cell>
          <cell r="H19">
            <v>13.32</v>
          </cell>
          <cell r="J19">
            <v>41.4</v>
          </cell>
          <cell r="K19">
            <v>4</v>
          </cell>
        </row>
        <row r="20">
          <cell r="B20">
            <v>29.341666666666665</v>
          </cell>
          <cell r="C20">
            <v>34.5</v>
          </cell>
          <cell r="D20">
            <v>24.4</v>
          </cell>
          <cell r="E20">
            <v>68.478260869565219</v>
          </cell>
          <cell r="F20">
            <v>100</v>
          </cell>
          <cell r="G20">
            <v>43</v>
          </cell>
          <cell r="H20">
            <v>12.96</v>
          </cell>
          <cell r="J20">
            <v>28.44</v>
          </cell>
          <cell r="K20">
            <v>0</v>
          </cell>
        </row>
        <row r="21">
          <cell r="B21">
            <v>28.916666666666668</v>
          </cell>
          <cell r="C21">
            <v>36.200000000000003</v>
          </cell>
          <cell r="D21">
            <v>23.5</v>
          </cell>
          <cell r="E21">
            <v>64.347826086956516</v>
          </cell>
          <cell r="F21">
            <v>93</v>
          </cell>
          <cell r="G21">
            <v>37</v>
          </cell>
          <cell r="H21">
            <v>10.08</v>
          </cell>
          <cell r="J21">
            <v>25.2</v>
          </cell>
          <cell r="K21">
            <v>0</v>
          </cell>
        </row>
        <row r="22">
          <cell r="B22">
            <v>26.887500000000003</v>
          </cell>
          <cell r="C22">
            <v>33.299999999999997</v>
          </cell>
          <cell r="D22">
            <v>23</v>
          </cell>
          <cell r="E22">
            <v>70.916666666666671</v>
          </cell>
          <cell r="F22">
            <v>97</v>
          </cell>
          <cell r="G22">
            <v>51</v>
          </cell>
          <cell r="H22">
            <v>16.920000000000002</v>
          </cell>
          <cell r="J22">
            <v>32.04</v>
          </cell>
          <cell r="K22">
            <v>1.6</v>
          </cell>
        </row>
        <row r="23">
          <cell r="B23">
            <v>26.191666666666666</v>
          </cell>
          <cell r="C23">
            <v>35.299999999999997</v>
          </cell>
          <cell r="D23">
            <v>21.1</v>
          </cell>
          <cell r="E23">
            <v>68.611111111111114</v>
          </cell>
          <cell r="F23">
            <v>100</v>
          </cell>
          <cell r="G23">
            <v>34</v>
          </cell>
          <cell r="H23">
            <v>11.879999999999999</v>
          </cell>
          <cell r="J23">
            <v>46.080000000000005</v>
          </cell>
          <cell r="K23">
            <v>0.8</v>
          </cell>
        </row>
        <row r="24">
          <cell r="B24">
            <v>28.86666666666666</v>
          </cell>
          <cell r="C24">
            <v>36.299999999999997</v>
          </cell>
          <cell r="D24">
            <v>23.4</v>
          </cell>
          <cell r="E24">
            <v>64.045454545454547</v>
          </cell>
          <cell r="F24">
            <v>100</v>
          </cell>
          <cell r="G24">
            <v>29</v>
          </cell>
          <cell r="H24">
            <v>11.879999999999999</v>
          </cell>
          <cell r="J24">
            <v>20.52</v>
          </cell>
          <cell r="K24">
            <v>0</v>
          </cell>
        </row>
        <row r="25">
          <cell r="B25">
            <v>28.287499999999994</v>
          </cell>
          <cell r="C25">
            <v>37</v>
          </cell>
          <cell r="D25">
            <v>22.1</v>
          </cell>
          <cell r="E25">
            <v>64.571428571428569</v>
          </cell>
          <cell r="F25">
            <v>100</v>
          </cell>
          <cell r="G25">
            <v>30</v>
          </cell>
          <cell r="H25">
            <v>21.96</v>
          </cell>
          <cell r="J25">
            <v>39.24</v>
          </cell>
          <cell r="K25">
            <v>0</v>
          </cell>
        </row>
        <row r="26">
          <cell r="B26">
            <v>28.879166666666674</v>
          </cell>
          <cell r="C26">
            <v>35.5</v>
          </cell>
          <cell r="D26">
            <v>24.3</v>
          </cell>
          <cell r="E26">
            <v>61.333333333333336</v>
          </cell>
          <cell r="F26">
            <v>85</v>
          </cell>
          <cell r="G26">
            <v>32</v>
          </cell>
          <cell r="H26">
            <v>18.720000000000002</v>
          </cell>
          <cell r="J26">
            <v>37.440000000000005</v>
          </cell>
          <cell r="K26">
            <v>0</v>
          </cell>
        </row>
        <row r="27">
          <cell r="B27">
            <v>28.004166666666666</v>
          </cell>
          <cell r="C27">
            <v>34.6</v>
          </cell>
          <cell r="D27">
            <v>23.3</v>
          </cell>
          <cell r="E27">
            <v>62.541666666666664</v>
          </cell>
          <cell r="F27">
            <v>84</v>
          </cell>
          <cell r="G27">
            <v>38</v>
          </cell>
          <cell r="H27">
            <v>23.040000000000003</v>
          </cell>
          <cell r="J27">
            <v>44.28</v>
          </cell>
          <cell r="K27">
            <v>0</v>
          </cell>
        </row>
        <row r="28">
          <cell r="B28">
            <v>27.829166666666666</v>
          </cell>
          <cell r="C28">
            <v>34.1</v>
          </cell>
          <cell r="D28">
            <v>23.1</v>
          </cell>
          <cell r="E28">
            <v>65.666666666666671</v>
          </cell>
          <cell r="F28">
            <v>89</v>
          </cell>
          <cell r="G28">
            <v>34</v>
          </cell>
          <cell r="H28">
            <v>16.920000000000002</v>
          </cell>
          <cell r="J28">
            <v>33.119999999999997</v>
          </cell>
          <cell r="K28">
            <v>0</v>
          </cell>
        </row>
        <row r="29">
          <cell r="B29">
            <v>26.958333333333339</v>
          </cell>
          <cell r="C29">
            <v>33.299999999999997</v>
          </cell>
          <cell r="D29">
            <v>23.4</v>
          </cell>
          <cell r="E29">
            <v>70</v>
          </cell>
          <cell r="F29">
            <v>100</v>
          </cell>
          <cell r="G29">
            <v>40</v>
          </cell>
          <cell r="H29">
            <v>25.56</v>
          </cell>
          <cell r="J29">
            <v>43.92</v>
          </cell>
          <cell r="K29">
            <v>6</v>
          </cell>
        </row>
        <row r="30">
          <cell r="B30">
            <v>26.6875</v>
          </cell>
          <cell r="C30">
            <v>33.200000000000003</v>
          </cell>
          <cell r="D30">
            <v>23</v>
          </cell>
          <cell r="E30">
            <v>72.900000000000006</v>
          </cell>
          <cell r="F30">
            <v>100</v>
          </cell>
          <cell r="G30">
            <v>40</v>
          </cell>
          <cell r="H30">
            <v>10.8</v>
          </cell>
          <cell r="J30">
            <v>29.16</v>
          </cell>
          <cell r="K30">
            <v>0.60000000000000009</v>
          </cell>
        </row>
        <row r="31">
          <cell r="B31">
            <v>27.395833333333332</v>
          </cell>
          <cell r="C31">
            <v>33.299999999999997</v>
          </cell>
          <cell r="D31">
            <v>22.9</v>
          </cell>
          <cell r="F31">
            <v>100</v>
          </cell>
          <cell r="H31">
            <v>14.04</v>
          </cell>
          <cell r="J31">
            <v>27.720000000000002</v>
          </cell>
          <cell r="K31">
            <v>0</v>
          </cell>
        </row>
        <row r="32">
          <cell r="B32">
            <v>28.150000000000002</v>
          </cell>
          <cell r="C32">
            <v>35.700000000000003</v>
          </cell>
          <cell r="D32">
            <v>23.7</v>
          </cell>
          <cell r="E32">
            <v>67.434782608695656</v>
          </cell>
          <cell r="F32">
            <v>100</v>
          </cell>
          <cell r="G32">
            <v>34</v>
          </cell>
          <cell r="H32">
            <v>17.64</v>
          </cell>
          <cell r="J32">
            <v>30.6</v>
          </cell>
          <cell r="K3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26.104166666666668</v>
          </cell>
          <cell r="C5">
            <v>33.200000000000003</v>
          </cell>
          <cell r="D5">
            <v>21.1</v>
          </cell>
          <cell r="E5">
            <v>78.958333333333329</v>
          </cell>
          <cell r="F5">
            <v>100</v>
          </cell>
          <cell r="G5">
            <v>48</v>
          </cell>
          <cell r="H5">
            <v>19.8</v>
          </cell>
          <cell r="J5">
            <v>38.519999999999996</v>
          </cell>
          <cell r="K5">
            <v>0.2</v>
          </cell>
        </row>
        <row r="6">
          <cell r="B6">
            <v>26.099999999999998</v>
          </cell>
          <cell r="C6">
            <v>32.299999999999997</v>
          </cell>
          <cell r="D6">
            <v>20.7</v>
          </cell>
          <cell r="E6">
            <v>72.916666666666671</v>
          </cell>
          <cell r="F6">
            <v>98</v>
          </cell>
          <cell r="G6">
            <v>43</v>
          </cell>
          <cell r="H6">
            <v>18.36</v>
          </cell>
          <cell r="J6">
            <v>36</v>
          </cell>
          <cell r="K6">
            <v>0</v>
          </cell>
        </row>
        <row r="7">
          <cell r="B7">
            <v>27.295833333333334</v>
          </cell>
          <cell r="C7">
            <v>35.6</v>
          </cell>
          <cell r="D7">
            <v>20.9</v>
          </cell>
          <cell r="E7">
            <v>74.916666666666671</v>
          </cell>
          <cell r="F7">
            <v>100</v>
          </cell>
          <cell r="G7">
            <v>36</v>
          </cell>
          <cell r="H7">
            <v>16.920000000000002</v>
          </cell>
          <cell r="J7">
            <v>29.52</v>
          </cell>
          <cell r="K7">
            <v>0</v>
          </cell>
        </row>
        <row r="8">
          <cell r="B8">
            <v>26.858333333333334</v>
          </cell>
          <cell r="C8">
            <v>33.700000000000003</v>
          </cell>
          <cell r="D8">
            <v>22.7</v>
          </cell>
          <cell r="E8">
            <v>78.5</v>
          </cell>
          <cell r="F8">
            <v>99</v>
          </cell>
          <cell r="G8">
            <v>58</v>
          </cell>
          <cell r="H8">
            <v>18</v>
          </cell>
          <cell r="J8">
            <v>33.119999999999997</v>
          </cell>
          <cell r="K8">
            <v>0</v>
          </cell>
        </row>
        <row r="9">
          <cell r="B9">
            <v>25.562499999999996</v>
          </cell>
          <cell r="C9">
            <v>32.5</v>
          </cell>
          <cell r="D9">
            <v>22.8</v>
          </cell>
          <cell r="E9">
            <v>88.166666666666671</v>
          </cell>
          <cell r="F9">
            <v>100</v>
          </cell>
          <cell r="G9">
            <v>59</v>
          </cell>
          <cell r="H9">
            <v>21.96</v>
          </cell>
          <cell r="J9">
            <v>33.840000000000003</v>
          </cell>
          <cell r="K9">
            <v>5.4</v>
          </cell>
        </row>
        <row r="10">
          <cell r="B10">
            <v>25.479166666666668</v>
          </cell>
          <cell r="C10">
            <v>32.4</v>
          </cell>
          <cell r="D10">
            <v>22.8</v>
          </cell>
          <cell r="E10">
            <v>87.75</v>
          </cell>
          <cell r="F10">
            <v>99</v>
          </cell>
          <cell r="G10">
            <v>53</v>
          </cell>
          <cell r="H10">
            <v>17.28</v>
          </cell>
          <cell r="J10">
            <v>39.6</v>
          </cell>
          <cell r="K10">
            <v>1.4</v>
          </cell>
        </row>
        <row r="11">
          <cell r="B11">
            <v>26.149999999999995</v>
          </cell>
          <cell r="C11">
            <v>33.4</v>
          </cell>
          <cell r="D11">
            <v>22.1</v>
          </cell>
          <cell r="E11">
            <v>82.666666666666671</v>
          </cell>
          <cell r="F11">
            <v>100</v>
          </cell>
          <cell r="G11">
            <v>44</v>
          </cell>
          <cell r="H11">
            <v>13.32</v>
          </cell>
          <cell r="J11">
            <v>27.36</v>
          </cell>
          <cell r="K11">
            <v>0</v>
          </cell>
        </row>
        <row r="12">
          <cell r="B12">
            <v>25.691666666666674</v>
          </cell>
          <cell r="C12">
            <v>31.3</v>
          </cell>
          <cell r="D12">
            <v>23.1</v>
          </cell>
          <cell r="E12">
            <v>85.5</v>
          </cell>
          <cell r="F12">
            <v>100</v>
          </cell>
          <cell r="G12">
            <v>58</v>
          </cell>
          <cell r="H12">
            <v>18</v>
          </cell>
          <cell r="J12">
            <v>39.24</v>
          </cell>
          <cell r="K12">
            <v>0</v>
          </cell>
        </row>
        <row r="13">
          <cell r="B13">
            <v>27.379166666666666</v>
          </cell>
          <cell r="C13">
            <v>35.799999999999997</v>
          </cell>
          <cell r="D13">
            <v>21</v>
          </cell>
          <cell r="E13">
            <v>74.833333333333329</v>
          </cell>
          <cell r="F13">
            <v>99</v>
          </cell>
          <cell r="G13">
            <v>37</v>
          </cell>
          <cell r="H13">
            <v>14.4</v>
          </cell>
          <cell r="J13">
            <v>29.880000000000003</v>
          </cell>
          <cell r="K13">
            <v>0</v>
          </cell>
        </row>
        <row r="14">
          <cell r="B14">
            <v>28.226086956521737</v>
          </cell>
          <cell r="C14">
            <v>35.4</v>
          </cell>
          <cell r="D14">
            <v>20.5</v>
          </cell>
          <cell r="E14">
            <v>66.260869565217391</v>
          </cell>
          <cell r="F14">
            <v>100</v>
          </cell>
          <cell r="G14">
            <v>38</v>
          </cell>
          <cell r="H14">
            <v>19.079999999999998</v>
          </cell>
          <cell r="J14">
            <v>34.92</v>
          </cell>
          <cell r="K14">
            <v>0</v>
          </cell>
        </row>
        <row r="15">
          <cell r="B15">
            <v>28.533333333333331</v>
          </cell>
          <cell r="C15">
            <v>35</v>
          </cell>
          <cell r="D15">
            <v>22.6</v>
          </cell>
          <cell r="E15">
            <v>62.458333333333336</v>
          </cell>
          <cell r="F15">
            <v>91</v>
          </cell>
          <cell r="G15">
            <v>40</v>
          </cell>
          <cell r="H15">
            <v>15.120000000000001</v>
          </cell>
          <cell r="J15">
            <v>33.480000000000004</v>
          </cell>
          <cell r="K15">
            <v>0</v>
          </cell>
        </row>
        <row r="16">
          <cell r="B16">
            <v>26.979166666666668</v>
          </cell>
          <cell r="C16">
            <v>33.700000000000003</v>
          </cell>
          <cell r="D16">
            <v>22.5</v>
          </cell>
          <cell r="E16">
            <v>74.333333333333329</v>
          </cell>
          <cell r="F16">
            <v>97</v>
          </cell>
          <cell r="G16">
            <v>48</v>
          </cell>
          <cell r="H16">
            <v>23.400000000000002</v>
          </cell>
          <cell r="J16">
            <v>40.680000000000007</v>
          </cell>
          <cell r="K16">
            <v>0</v>
          </cell>
        </row>
        <row r="17">
          <cell r="B17">
            <v>26.137499999999992</v>
          </cell>
          <cell r="C17">
            <v>33.5</v>
          </cell>
          <cell r="D17">
            <v>21.7</v>
          </cell>
          <cell r="E17">
            <v>81.583333333333329</v>
          </cell>
          <cell r="F17">
            <v>100</v>
          </cell>
          <cell r="G17">
            <v>52</v>
          </cell>
          <cell r="H17">
            <v>18.720000000000002</v>
          </cell>
          <cell r="J17">
            <v>42.12</v>
          </cell>
          <cell r="K17">
            <v>11.6</v>
          </cell>
        </row>
        <row r="18">
          <cell r="B18">
            <v>26.483333333333331</v>
          </cell>
          <cell r="C18">
            <v>34.4</v>
          </cell>
          <cell r="D18">
            <v>21.6</v>
          </cell>
          <cell r="E18">
            <v>81.125</v>
          </cell>
          <cell r="F18">
            <v>99</v>
          </cell>
          <cell r="G18">
            <v>47</v>
          </cell>
          <cell r="H18">
            <v>23.400000000000002</v>
          </cell>
          <cell r="J18">
            <v>38.159999999999997</v>
          </cell>
          <cell r="K18">
            <v>3.8000000000000007</v>
          </cell>
        </row>
        <row r="19">
          <cell r="B19">
            <v>28.066666666666663</v>
          </cell>
          <cell r="C19">
            <v>35.1</v>
          </cell>
          <cell r="D19">
            <v>22</v>
          </cell>
          <cell r="E19">
            <v>76.875</v>
          </cell>
          <cell r="F19">
            <v>100</v>
          </cell>
          <cell r="G19">
            <v>44</v>
          </cell>
          <cell r="H19">
            <v>17.28</v>
          </cell>
          <cell r="J19">
            <v>32.04</v>
          </cell>
          <cell r="K19">
            <v>0</v>
          </cell>
        </row>
        <row r="20">
          <cell r="B20">
            <v>28.566666666666666</v>
          </cell>
          <cell r="C20">
            <v>36.799999999999997</v>
          </cell>
          <cell r="D20">
            <v>22</v>
          </cell>
          <cell r="E20">
            <v>70.291666666666671</v>
          </cell>
          <cell r="F20">
            <v>99</v>
          </cell>
          <cell r="G20">
            <v>39</v>
          </cell>
          <cell r="H20">
            <v>26.28</v>
          </cell>
          <cell r="J20">
            <v>60.839999999999996</v>
          </cell>
          <cell r="K20">
            <v>0.2</v>
          </cell>
        </row>
        <row r="21">
          <cell r="B21">
            <v>27.408333333333331</v>
          </cell>
          <cell r="C21">
            <v>35.5</v>
          </cell>
          <cell r="D21">
            <v>22</v>
          </cell>
          <cell r="E21">
            <v>76.958333333333329</v>
          </cell>
          <cell r="F21">
            <v>100</v>
          </cell>
          <cell r="G21">
            <v>44</v>
          </cell>
          <cell r="H21">
            <v>23.400000000000002</v>
          </cell>
          <cell r="J21">
            <v>45</v>
          </cell>
          <cell r="K21">
            <v>0</v>
          </cell>
        </row>
        <row r="22">
          <cell r="B22">
            <v>25.662499999999998</v>
          </cell>
          <cell r="C22">
            <v>31.7</v>
          </cell>
          <cell r="D22">
            <v>20.8</v>
          </cell>
          <cell r="E22">
            <v>83.666666666666671</v>
          </cell>
          <cell r="F22">
            <v>99</v>
          </cell>
          <cell r="G22">
            <v>58</v>
          </cell>
          <cell r="H22">
            <v>30.96</v>
          </cell>
          <cell r="J22">
            <v>50.04</v>
          </cell>
          <cell r="K22">
            <v>35.600000000000009</v>
          </cell>
        </row>
        <row r="23">
          <cell r="B23">
            <v>23.991666666666664</v>
          </cell>
          <cell r="C23">
            <v>29.7</v>
          </cell>
          <cell r="D23">
            <v>20.5</v>
          </cell>
          <cell r="E23">
            <v>90.833333333333329</v>
          </cell>
          <cell r="F23">
            <v>100</v>
          </cell>
          <cell r="G23">
            <v>65</v>
          </cell>
          <cell r="H23">
            <v>23.400000000000002</v>
          </cell>
          <cell r="J23">
            <v>37.440000000000005</v>
          </cell>
          <cell r="K23">
            <v>0.60000000000000009</v>
          </cell>
        </row>
        <row r="24">
          <cell r="B24">
            <v>26.082608695652176</v>
          </cell>
          <cell r="C24">
            <v>34.1</v>
          </cell>
          <cell r="D24">
            <v>22</v>
          </cell>
          <cell r="E24">
            <v>83.782608695652172</v>
          </cell>
          <cell r="F24">
            <v>100</v>
          </cell>
          <cell r="G24">
            <v>48</v>
          </cell>
          <cell r="H24">
            <v>16.920000000000002</v>
          </cell>
          <cell r="J24">
            <v>37.440000000000005</v>
          </cell>
          <cell r="K24">
            <v>6.0000000000000009</v>
          </cell>
        </row>
        <row r="25">
          <cell r="B25">
            <v>26.337499999999995</v>
          </cell>
          <cell r="C25">
            <v>32.799999999999997</v>
          </cell>
          <cell r="D25">
            <v>22.1</v>
          </cell>
          <cell r="E25">
            <v>80.916666666666671</v>
          </cell>
          <cell r="F25">
            <v>100</v>
          </cell>
          <cell r="G25">
            <v>51</v>
          </cell>
          <cell r="H25">
            <v>11.879999999999999</v>
          </cell>
          <cell r="J25">
            <v>30.240000000000002</v>
          </cell>
          <cell r="K25">
            <v>0.2</v>
          </cell>
        </row>
        <row r="26">
          <cell r="B26">
            <v>27.929166666666671</v>
          </cell>
          <cell r="C26">
            <v>35.4</v>
          </cell>
          <cell r="D26">
            <v>23</v>
          </cell>
          <cell r="E26">
            <v>76.875</v>
          </cell>
          <cell r="F26">
            <v>97</v>
          </cell>
          <cell r="G26">
            <v>39</v>
          </cell>
          <cell r="H26">
            <v>11.520000000000001</v>
          </cell>
          <cell r="J26">
            <v>19.8</v>
          </cell>
          <cell r="K26">
            <v>0</v>
          </cell>
        </row>
        <row r="27">
          <cell r="B27">
            <v>27.020833333333339</v>
          </cell>
          <cell r="C27">
            <v>36.5</v>
          </cell>
          <cell r="D27">
            <v>23</v>
          </cell>
          <cell r="E27">
            <v>81.333333333333329</v>
          </cell>
          <cell r="F27">
            <v>99</v>
          </cell>
          <cell r="G27">
            <v>42</v>
          </cell>
          <cell r="H27">
            <v>19.079999999999998</v>
          </cell>
          <cell r="J27">
            <v>45.72</v>
          </cell>
          <cell r="K27">
            <v>3</v>
          </cell>
        </row>
        <row r="28">
          <cell r="B28">
            <v>25.074999999999999</v>
          </cell>
          <cell r="C28">
            <v>31.8</v>
          </cell>
          <cell r="D28">
            <v>21.8</v>
          </cell>
          <cell r="E28">
            <v>87.375</v>
          </cell>
          <cell r="F28">
            <v>100</v>
          </cell>
          <cell r="G28">
            <v>59</v>
          </cell>
          <cell r="H28">
            <v>13.68</v>
          </cell>
          <cell r="J28">
            <v>26.64</v>
          </cell>
          <cell r="K28">
            <v>0</v>
          </cell>
        </row>
        <row r="29">
          <cell r="B29">
            <v>25.599999999999998</v>
          </cell>
          <cell r="C29">
            <v>31.9</v>
          </cell>
          <cell r="D29">
            <v>21.9</v>
          </cell>
          <cell r="E29">
            <v>83.458333333333329</v>
          </cell>
          <cell r="F29">
            <v>99</v>
          </cell>
          <cell r="G29">
            <v>54</v>
          </cell>
          <cell r="H29">
            <v>16.920000000000002</v>
          </cell>
          <cell r="J29">
            <v>46.080000000000005</v>
          </cell>
          <cell r="K29">
            <v>5</v>
          </cell>
        </row>
        <row r="30">
          <cell r="B30">
            <v>24.183333333333337</v>
          </cell>
          <cell r="C30">
            <v>29.9</v>
          </cell>
          <cell r="D30">
            <v>22.2</v>
          </cell>
          <cell r="E30">
            <v>92.333333333333329</v>
          </cell>
          <cell r="F30">
            <v>100</v>
          </cell>
          <cell r="G30">
            <v>68</v>
          </cell>
          <cell r="H30">
            <v>22.68</v>
          </cell>
          <cell r="J30">
            <v>53.28</v>
          </cell>
          <cell r="K30">
            <v>2.6</v>
          </cell>
        </row>
        <row r="31">
          <cell r="B31">
            <v>25.362500000000001</v>
          </cell>
          <cell r="C31">
            <v>31.8</v>
          </cell>
          <cell r="D31">
            <v>22</v>
          </cell>
          <cell r="E31">
            <v>87.708333333333329</v>
          </cell>
          <cell r="F31">
            <v>100</v>
          </cell>
          <cell r="G31">
            <v>53</v>
          </cell>
          <cell r="H31">
            <v>15.48</v>
          </cell>
          <cell r="J31">
            <v>31.680000000000003</v>
          </cell>
          <cell r="K31">
            <v>0</v>
          </cell>
        </row>
        <row r="32">
          <cell r="B32">
            <v>26.474999999999998</v>
          </cell>
          <cell r="C32">
            <v>33.299999999999997</v>
          </cell>
          <cell r="D32">
            <v>22.6</v>
          </cell>
          <cell r="E32">
            <v>81.333333333333329</v>
          </cell>
          <cell r="F32">
            <v>100</v>
          </cell>
          <cell r="G32">
            <v>52</v>
          </cell>
          <cell r="H32">
            <v>16.559999999999999</v>
          </cell>
          <cell r="J32">
            <v>38.159999999999997</v>
          </cell>
          <cell r="K3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J32" t="str">
            <v>*</v>
          </cell>
          <cell r="K32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7"/>
  <sheetViews>
    <sheetView showGridLines="0" zoomScale="92" zoomScaleNormal="92" workbookViewId="0">
      <selection activeCell="AL41" sqref="AL41"/>
    </sheetView>
  </sheetViews>
  <sheetFormatPr defaultRowHeight="12.75" x14ac:dyDescent="0.2"/>
  <cols>
    <col min="1" max="1" width="25.5703125" style="2" customWidth="1"/>
    <col min="2" max="29" width="5.42578125" style="2" customWidth="1"/>
    <col min="30" max="30" width="6.7109375" style="7" bestFit="1" customWidth="1"/>
  </cols>
  <sheetData>
    <row r="1" spans="1:34" ht="20.100000000000001" customHeight="1" x14ac:dyDescent="0.2">
      <c r="A1" s="117" t="s">
        <v>212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9"/>
    </row>
    <row r="2" spans="1:34" s="4" customFormat="1" ht="20.100000000000001" customHeight="1" x14ac:dyDescent="0.2">
      <c r="A2" s="120" t="s">
        <v>20</v>
      </c>
      <c r="B2" s="115" t="s">
        <v>241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6"/>
    </row>
    <row r="3" spans="1:34" s="5" customFormat="1" ht="20.100000000000001" customHeight="1" x14ac:dyDescent="0.2">
      <c r="A3" s="120"/>
      <c r="B3" s="114">
        <v>1</v>
      </c>
      <c r="C3" s="114">
        <f>SUM(B3+1)</f>
        <v>2</v>
      </c>
      <c r="D3" s="114">
        <f t="shared" ref="D3:AB3" si="0">SUM(C3+1)</f>
        <v>3</v>
      </c>
      <c r="E3" s="114">
        <f t="shared" si="0"/>
        <v>4</v>
      </c>
      <c r="F3" s="114">
        <f t="shared" si="0"/>
        <v>5</v>
      </c>
      <c r="G3" s="114">
        <v>6</v>
      </c>
      <c r="H3" s="114">
        <v>7</v>
      </c>
      <c r="I3" s="114">
        <f t="shared" si="0"/>
        <v>8</v>
      </c>
      <c r="J3" s="114">
        <f t="shared" si="0"/>
        <v>9</v>
      </c>
      <c r="K3" s="114">
        <f t="shared" si="0"/>
        <v>10</v>
      </c>
      <c r="L3" s="114">
        <f t="shared" si="0"/>
        <v>11</v>
      </c>
      <c r="M3" s="114">
        <f t="shared" si="0"/>
        <v>12</v>
      </c>
      <c r="N3" s="114">
        <f t="shared" si="0"/>
        <v>13</v>
      </c>
      <c r="O3" s="114">
        <f t="shared" si="0"/>
        <v>14</v>
      </c>
      <c r="P3" s="114">
        <f t="shared" si="0"/>
        <v>15</v>
      </c>
      <c r="Q3" s="114">
        <f t="shared" si="0"/>
        <v>16</v>
      </c>
      <c r="R3" s="114">
        <f t="shared" si="0"/>
        <v>17</v>
      </c>
      <c r="S3" s="114">
        <f t="shared" si="0"/>
        <v>18</v>
      </c>
      <c r="T3" s="114">
        <f t="shared" si="0"/>
        <v>19</v>
      </c>
      <c r="U3" s="114">
        <f t="shared" si="0"/>
        <v>20</v>
      </c>
      <c r="V3" s="114">
        <f t="shared" si="0"/>
        <v>21</v>
      </c>
      <c r="W3" s="114">
        <f t="shared" si="0"/>
        <v>22</v>
      </c>
      <c r="X3" s="114">
        <f t="shared" si="0"/>
        <v>23</v>
      </c>
      <c r="Y3" s="114">
        <f t="shared" si="0"/>
        <v>24</v>
      </c>
      <c r="Z3" s="114">
        <f t="shared" si="0"/>
        <v>25</v>
      </c>
      <c r="AA3" s="114">
        <f t="shared" si="0"/>
        <v>26</v>
      </c>
      <c r="AB3" s="114">
        <f t="shared" si="0"/>
        <v>27</v>
      </c>
      <c r="AC3" s="114">
        <f>SUM(AB3+1)</f>
        <v>28</v>
      </c>
      <c r="AD3" s="111" t="s">
        <v>24</v>
      </c>
    </row>
    <row r="4" spans="1:34" s="5" customFormat="1" ht="12.75" customHeight="1" x14ac:dyDescent="0.2">
      <c r="A4" s="120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1"/>
    </row>
    <row r="5" spans="1:34" s="5" customFormat="1" x14ac:dyDescent="0.2">
      <c r="A5" s="48" t="s">
        <v>28</v>
      </c>
      <c r="B5" s="87">
        <f>[1]Fevereiro!$B$5</f>
        <v>25.529166666666665</v>
      </c>
      <c r="C5" s="87">
        <f>[1]Fevereiro!$B$6</f>
        <v>26.320833333333329</v>
      </c>
      <c r="D5" s="87">
        <f>[1]Fevereiro!$B$7</f>
        <v>25.479166666666661</v>
      </c>
      <c r="E5" s="87">
        <f>[1]Fevereiro!$B$8</f>
        <v>26.487500000000011</v>
      </c>
      <c r="F5" s="87">
        <f>[1]Fevereiro!$B$9</f>
        <v>25.083333333333329</v>
      </c>
      <c r="G5" s="87">
        <f>[1]Fevereiro!$B$10</f>
        <v>26.637499999999999</v>
      </c>
      <c r="H5" s="87">
        <f>[1]Fevereiro!$B$11</f>
        <v>25.724999999999994</v>
      </c>
      <c r="I5" s="87">
        <f>[1]Fevereiro!$B$12</f>
        <v>26.887500000000003</v>
      </c>
      <c r="J5" s="87">
        <f>[1]Fevereiro!$B$13</f>
        <v>27.729166666666661</v>
      </c>
      <c r="K5" s="87">
        <f>[1]Fevereiro!$B$14</f>
        <v>27.55416666666666</v>
      </c>
      <c r="L5" s="87">
        <f>[1]Fevereiro!$B$15</f>
        <v>25.912499999999998</v>
      </c>
      <c r="M5" s="87">
        <f>[1]Fevereiro!$B$16</f>
        <v>26.108333333333334</v>
      </c>
      <c r="N5" s="87">
        <f>[1]Fevereiro!$B$17</f>
        <v>25.854166666666657</v>
      </c>
      <c r="O5" s="87">
        <f>[1]Fevereiro!$B$18</f>
        <v>27.049999999999997</v>
      </c>
      <c r="P5" s="87">
        <f>[1]Fevereiro!$B$19</f>
        <v>28.616666666666664</v>
      </c>
      <c r="Q5" s="87">
        <f>[1]Fevereiro!$B$20</f>
        <v>29.512499999999989</v>
      </c>
      <c r="R5" s="87">
        <f>[1]Fevereiro!$B$21</f>
        <v>27.862499999999997</v>
      </c>
      <c r="S5" s="87">
        <f>[1]Fevereiro!$B$22</f>
        <v>26.733333333333331</v>
      </c>
      <c r="T5" s="87">
        <f>[1]Fevereiro!$B$23</f>
        <v>27.1875</v>
      </c>
      <c r="U5" s="87">
        <f>[1]Fevereiro!$B$24</f>
        <v>27.554166666666671</v>
      </c>
      <c r="V5" s="87">
        <f>[1]Fevereiro!$B$25</f>
        <v>26.454166666666666</v>
      </c>
      <c r="W5" s="87">
        <f>[1]Fevereiro!$B$26</f>
        <v>27.695833333333326</v>
      </c>
      <c r="X5" s="87">
        <f>[1]Fevereiro!$B$27</f>
        <v>26.950000000000003</v>
      </c>
      <c r="Y5" s="87">
        <f>[1]Fevereiro!$B$28</f>
        <v>25.758333333333336</v>
      </c>
      <c r="Z5" s="87">
        <f>[1]Fevereiro!$B$29</f>
        <v>27.441666666666666</v>
      </c>
      <c r="AA5" s="87">
        <f>[1]Fevereiro!$B$30</f>
        <v>25.533333333333335</v>
      </c>
      <c r="AB5" s="87">
        <f>[1]Fevereiro!$B$31</f>
        <v>26.074999999999999</v>
      </c>
      <c r="AC5" s="87">
        <f>[1]Fevereiro!$B$32</f>
        <v>27.874999999999996</v>
      </c>
      <c r="AD5" s="96">
        <f t="shared" ref="AD5:AD11" si="1">AVERAGE(B5:AC5)</f>
        <v>26.771726190476191</v>
      </c>
    </row>
    <row r="6" spans="1:34" x14ac:dyDescent="0.2">
      <c r="A6" s="48" t="s">
        <v>0</v>
      </c>
      <c r="B6" s="90">
        <f>[2]Fevereiro!$B$5</f>
        <v>27.037499999999994</v>
      </c>
      <c r="C6" s="90">
        <f>[2]Fevereiro!$B$6</f>
        <v>26.495833333333334</v>
      </c>
      <c r="D6" s="90">
        <f>[2]Fevereiro!$B$7</f>
        <v>27.141666666666662</v>
      </c>
      <c r="E6" s="90">
        <f>[2]Fevereiro!$B$8</f>
        <v>25.420833333333334</v>
      </c>
      <c r="F6" s="90">
        <f>[2]Fevereiro!$B$9</f>
        <v>24.925000000000008</v>
      </c>
      <c r="G6" s="90">
        <f>[2]Fevereiro!$B$10</f>
        <v>25.379166666666663</v>
      </c>
      <c r="H6" s="90">
        <f>[2]Fevereiro!$B$11</f>
        <v>25.191666666666674</v>
      </c>
      <c r="I6" s="90">
        <f>[2]Fevereiro!$B$12</f>
        <v>24.883333333333336</v>
      </c>
      <c r="J6" s="90">
        <f>[2]Fevereiro!$B$13</f>
        <v>25.662500000000005</v>
      </c>
      <c r="K6" s="90">
        <f>[2]Fevereiro!$B$14</f>
        <v>27.5625</v>
      </c>
      <c r="L6" s="90">
        <f>[2]Fevereiro!$B$15</f>
        <v>27.5625</v>
      </c>
      <c r="M6" s="90">
        <f>[2]Fevereiro!$B$16</f>
        <v>25.495833333333334</v>
      </c>
      <c r="N6" s="90">
        <f>[2]Fevereiro!$B$17</f>
        <v>23.762500000000003</v>
      </c>
      <c r="O6" s="90">
        <f>[2]Fevereiro!$B$18</f>
        <v>25.083333333333332</v>
      </c>
      <c r="P6" s="90">
        <f>[2]Fevereiro!$B$19</f>
        <v>26.191666666666663</v>
      </c>
      <c r="Q6" s="90">
        <f>[2]Fevereiro!$B$20</f>
        <v>27.749999999999996</v>
      </c>
      <c r="R6" s="90">
        <f>[2]Fevereiro!$B$21</f>
        <v>28.820833333333336</v>
      </c>
      <c r="S6" s="90">
        <f>[2]Fevereiro!$B$22</f>
        <v>25.662500000000005</v>
      </c>
      <c r="T6" s="90">
        <f>[2]Fevereiro!$B$23</f>
        <v>25.225000000000005</v>
      </c>
      <c r="U6" s="90">
        <f>[2]Fevereiro!$B$24</f>
        <v>24.879166666666663</v>
      </c>
      <c r="V6" s="90">
        <f>[2]Fevereiro!$B$25</f>
        <v>24.350000000000005</v>
      </c>
      <c r="W6" s="90">
        <f>[2]Fevereiro!$B$26</f>
        <v>26.812500000000004</v>
      </c>
      <c r="X6" s="90">
        <f>[2]Fevereiro!$B$27</f>
        <v>26.779166666666665</v>
      </c>
      <c r="Y6" s="90">
        <f>[2]Fevereiro!$B$28</f>
        <v>25.520833333333332</v>
      </c>
      <c r="Z6" s="90">
        <f>[2]Fevereiro!$B$29</f>
        <v>25.395833333333332</v>
      </c>
      <c r="AA6" s="90">
        <f>[2]Fevereiro!$B$30</f>
        <v>24.804166666666664</v>
      </c>
      <c r="AB6" s="90">
        <f>[2]Fevereiro!$B$31</f>
        <v>25.95</v>
      </c>
      <c r="AC6" s="90">
        <f>[2]Fevereiro!$B$32</f>
        <v>26.216666666666669</v>
      </c>
      <c r="AD6" s="96">
        <f t="shared" si="1"/>
        <v>25.92723214285715</v>
      </c>
    </row>
    <row r="7" spans="1:34" x14ac:dyDescent="0.2">
      <c r="A7" s="48" t="s">
        <v>86</v>
      </c>
      <c r="B7" s="90">
        <f>[3]Fevereiro!$B$5</f>
        <v>25.670833333333334</v>
      </c>
      <c r="C7" s="90">
        <f>[3]Fevereiro!$B$6</f>
        <v>26.537500000000005</v>
      </c>
      <c r="D7" s="90">
        <f>[3]Fevereiro!$B$7</f>
        <v>26.887499999999999</v>
      </c>
      <c r="E7" s="90">
        <f>[3]Fevereiro!$B$8</f>
        <v>26.862500000000001</v>
      </c>
      <c r="F7" s="90">
        <f>[3]Fevereiro!$B$9</f>
        <v>24.274999999999988</v>
      </c>
      <c r="G7" s="90">
        <f>[3]Fevereiro!$B$10</f>
        <v>25.650000000000002</v>
      </c>
      <c r="H7" s="90">
        <f>[3]Fevereiro!$B$11</f>
        <v>26.379166666666674</v>
      </c>
      <c r="I7" s="90">
        <f>[3]Fevereiro!$B$12</f>
        <v>27.566666666666666</v>
      </c>
      <c r="J7" s="90">
        <f>[3]Fevereiro!$B$13</f>
        <v>28.533333333333331</v>
      </c>
      <c r="K7" s="90">
        <f>[3]Fevereiro!$B$14</f>
        <v>29.250000000000004</v>
      </c>
      <c r="L7" s="90">
        <f>[3]Fevereiro!$B$15</f>
        <v>27.954166666666666</v>
      </c>
      <c r="M7" s="90">
        <f>[3]Fevereiro!$B$16</f>
        <v>27.145833333333332</v>
      </c>
      <c r="N7" s="90">
        <f>[3]Fevereiro!$B$17</f>
        <v>27.100000000000005</v>
      </c>
      <c r="O7" s="90">
        <f>[3]Fevereiro!$B$18</f>
        <v>26.574999999999999</v>
      </c>
      <c r="P7" s="90">
        <f>[3]Fevereiro!$B$19</f>
        <v>27.987499999999997</v>
      </c>
      <c r="Q7" s="90">
        <f>[3]Fevereiro!$B$20</f>
        <v>28.770833333333329</v>
      </c>
      <c r="R7" s="90">
        <f>[3]Fevereiro!$B$21</f>
        <v>29.108333333333334</v>
      </c>
      <c r="S7" s="90">
        <f>[3]Fevereiro!$B$22</f>
        <v>26.562499999999996</v>
      </c>
      <c r="T7" s="90">
        <f>[3]Fevereiro!$B$23</f>
        <v>26.029166666666669</v>
      </c>
      <c r="U7" s="90">
        <f>[3]Fevereiro!$B$24</f>
        <v>26.574999999999992</v>
      </c>
      <c r="V7" s="90">
        <f>[3]Fevereiro!$B$25</f>
        <v>27.129166666666663</v>
      </c>
      <c r="W7" s="90">
        <f>[3]Fevereiro!$B$26</f>
        <v>27.883333333333336</v>
      </c>
      <c r="X7" s="90">
        <f>[3]Fevereiro!$B$27</f>
        <v>29.566666666666663</v>
      </c>
      <c r="Y7" s="90">
        <f>[3]Fevereiro!$B$28</f>
        <v>26.904166666666665</v>
      </c>
      <c r="Z7" s="90">
        <f>[3]Fevereiro!$B$29</f>
        <v>26.345833333333331</v>
      </c>
      <c r="AA7" s="90">
        <f>[3]Fevereiro!$B$30</f>
        <v>25.916666666666668</v>
      </c>
      <c r="AB7" s="90">
        <f>[3]Fevereiro!$B$31</f>
        <v>25.820833333333336</v>
      </c>
      <c r="AC7" s="90">
        <f>[3]Fevereiro!$B$32</f>
        <v>27.558333333333334</v>
      </c>
      <c r="AD7" s="96">
        <f t="shared" si="1"/>
        <v>27.090922619047614</v>
      </c>
    </row>
    <row r="8" spans="1:34" x14ac:dyDescent="0.2">
      <c r="A8" s="48" t="s">
        <v>1</v>
      </c>
      <c r="B8" s="90">
        <f>[4]Fevereiro!$B$5</f>
        <v>26.233333333333334</v>
      </c>
      <c r="C8" s="90">
        <f>[4]Fevereiro!$B$6</f>
        <v>27.487499999999997</v>
      </c>
      <c r="D8" s="90">
        <f>[4]Fevereiro!$B$7</f>
        <v>28.770833333333339</v>
      </c>
      <c r="E8" s="90">
        <f>[4]Fevereiro!$B$8</f>
        <v>27.387500000000003</v>
      </c>
      <c r="F8" s="90">
        <f>[4]Fevereiro!$B$9</f>
        <v>25.554166666666664</v>
      </c>
      <c r="G8" s="90">
        <f>[4]Fevereiro!$B$10</f>
        <v>25.625</v>
      </c>
      <c r="H8" s="90">
        <f>[4]Fevereiro!$B$11</f>
        <v>26.7</v>
      </c>
      <c r="I8" s="90">
        <f>[4]Fevereiro!$B$12</f>
        <v>27.308333333333337</v>
      </c>
      <c r="J8" s="90">
        <f>[4]Fevereiro!$B$13</f>
        <v>27.691666666666663</v>
      </c>
      <c r="K8" s="90">
        <f>[4]Fevereiro!$B$14</f>
        <v>29.141666666666666</v>
      </c>
      <c r="L8" s="90">
        <f>[4]Fevereiro!$B$15</f>
        <v>28.829166666666666</v>
      </c>
      <c r="M8" s="90">
        <f>[4]Fevereiro!$B$16</f>
        <v>28.099999999999998</v>
      </c>
      <c r="N8" s="90">
        <f>[4]Fevereiro!$B$17</f>
        <v>28.295833333333334</v>
      </c>
      <c r="O8" s="90">
        <f>[4]Fevereiro!$B$18</f>
        <v>29.254166666666666</v>
      </c>
      <c r="P8" s="90">
        <f>[4]Fevereiro!$B$19</f>
        <v>30.183333333333334</v>
      </c>
      <c r="Q8" s="90">
        <f>[4]Fevereiro!$B$20</f>
        <v>29.591666666666669</v>
      </c>
      <c r="R8" s="90">
        <f>[4]Fevereiro!$B$21</f>
        <v>29.137499999999992</v>
      </c>
      <c r="S8" s="90">
        <f>[4]Fevereiro!$B$22</f>
        <v>27.458333333333332</v>
      </c>
      <c r="T8" s="90">
        <f>[4]Fevereiro!$B$23</f>
        <v>26.791666666666661</v>
      </c>
      <c r="U8" s="90">
        <f>[4]Fevereiro!$B$24</f>
        <v>28.241666666666671</v>
      </c>
      <c r="V8" s="90">
        <f>[4]Fevereiro!$B$25</f>
        <v>28.720833333333331</v>
      </c>
      <c r="W8" s="90">
        <f>[4]Fevereiro!$B$26</f>
        <v>29.541666666666654</v>
      </c>
      <c r="X8" s="90">
        <f>[4]Fevereiro!$B$27</f>
        <v>28.316666666666674</v>
      </c>
      <c r="Y8" s="90">
        <f>[4]Fevereiro!$B$28</f>
        <v>28.279166666666665</v>
      </c>
      <c r="Z8" s="90">
        <f>[4]Fevereiro!$B$29</f>
        <v>25.233333333333334</v>
      </c>
      <c r="AA8" s="90">
        <f>[4]Fevereiro!$B$30</f>
        <v>24.823076923076925</v>
      </c>
      <c r="AB8" s="90" t="str">
        <f>[4]Fevereiro!$B$31</f>
        <v>*</v>
      </c>
      <c r="AC8" s="90" t="str">
        <f>[4]Fevereiro!$B$32</f>
        <v>*</v>
      </c>
      <c r="AD8" s="96">
        <f t="shared" si="1"/>
        <v>27.796079881656802</v>
      </c>
    </row>
    <row r="9" spans="1:34" x14ac:dyDescent="0.2">
      <c r="A9" s="48" t="s">
        <v>149</v>
      </c>
      <c r="B9" s="90">
        <f>[5]Fevereiro!$B$5</f>
        <v>26.833333333333332</v>
      </c>
      <c r="C9" s="90">
        <f>[5]Fevereiro!$B$6</f>
        <v>27.029166666666672</v>
      </c>
      <c r="D9" s="90">
        <f>[5]Fevereiro!$B$7</f>
        <v>25.983333333333331</v>
      </c>
      <c r="E9" s="90">
        <f>[5]Fevereiro!$B$8</f>
        <v>25.904166666666669</v>
      </c>
      <c r="F9" s="90">
        <f>[5]Fevereiro!$B$9</f>
        <v>24.891666666666666</v>
      </c>
      <c r="G9" s="90">
        <f>[5]Fevereiro!$B$10</f>
        <v>25.112500000000001</v>
      </c>
      <c r="H9" s="90">
        <f>[5]Fevereiro!$B$11</f>
        <v>24.804166666666664</v>
      </c>
      <c r="I9" s="90">
        <f>[5]Fevereiro!$B$12</f>
        <v>24.291666666666671</v>
      </c>
      <c r="J9" s="90">
        <f>[5]Fevereiro!$B$13</f>
        <v>25.875</v>
      </c>
      <c r="K9" s="90">
        <f>[5]Fevereiro!$B$14</f>
        <v>27.733333333333334</v>
      </c>
      <c r="L9" s="90">
        <f>[5]Fevereiro!$B$15</f>
        <v>27.987500000000001</v>
      </c>
      <c r="M9" s="90">
        <f>[5]Fevereiro!$B$16</f>
        <v>24.554166666666664</v>
      </c>
      <c r="N9" s="90">
        <f>[5]Fevereiro!$B$17</f>
        <v>24.308333333333326</v>
      </c>
      <c r="O9" s="90">
        <f>[5]Fevereiro!$B$18</f>
        <v>25.887500000000003</v>
      </c>
      <c r="P9" s="90">
        <f>[5]Fevereiro!$B$19</f>
        <v>27.17916666666666</v>
      </c>
      <c r="Q9" s="90">
        <f>[5]Fevereiro!$B$20</f>
        <v>28.891666666666666</v>
      </c>
      <c r="R9" s="90">
        <f>[5]Fevereiro!$B$21</f>
        <v>29.495833333333337</v>
      </c>
      <c r="S9" s="90">
        <f>[5]Fevereiro!$B$22</f>
        <v>26.100000000000005</v>
      </c>
      <c r="T9" s="90">
        <f>[5]Fevereiro!$B$23</f>
        <v>24.312499999999996</v>
      </c>
      <c r="U9" s="90">
        <f>[5]Fevereiro!$B$24</f>
        <v>26.020833333333332</v>
      </c>
      <c r="V9" s="90">
        <f>[5]Fevereiro!$B$25</f>
        <v>24.962500000000002</v>
      </c>
      <c r="W9" s="90">
        <f>[5]Fevereiro!$B$26</f>
        <v>27.045833333333334</v>
      </c>
      <c r="X9" s="90">
        <f>[5]Fevereiro!$B$27</f>
        <v>27.641666666666669</v>
      </c>
      <c r="Y9" s="90">
        <f>[5]Fevereiro!$B$28</f>
        <v>25.86666666666666</v>
      </c>
      <c r="Z9" s="90">
        <f>[5]Fevereiro!$B$29</f>
        <v>24.949999999999992</v>
      </c>
      <c r="AA9" s="90">
        <f>[5]Fevereiro!$B$30</f>
        <v>24.137500000000003</v>
      </c>
      <c r="AB9" s="90">
        <f>[5]Fevereiro!$B$31</f>
        <v>25.366666666666664</v>
      </c>
      <c r="AC9" s="90">
        <f>[5]Fevereiro!$B$32</f>
        <v>25.970833333333331</v>
      </c>
      <c r="AD9" s="96">
        <f t="shared" si="1"/>
        <v>26.040625000000006</v>
      </c>
    </row>
    <row r="10" spans="1:34" x14ac:dyDescent="0.2">
      <c r="A10" s="48" t="s">
        <v>93</v>
      </c>
      <c r="B10" s="90">
        <f>[6]Fevereiro!$B$5</f>
        <v>22.450000000000003</v>
      </c>
      <c r="C10" s="90">
        <f>[6]Fevereiro!$B$6</f>
        <v>23.399999999999995</v>
      </c>
      <c r="D10" s="90">
        <f>[6]Fevereiro!$B$7</f>
        <v>24.129166666666666</v>
      </c>
      <c r="E10" s="90">
        <f>[6]Fevereiro!$B$8</f>
        <v>23.229166666666668</v>
      </c>
      <c r="F10" s="90">
        <f>[6]Fevereiro!$B$9</f>
        <v>23.974999999999998</v>
      </c>
      <c r="G10" s="90">
        <f>[6]Fevereiro!$B$10</f>
        <v>23.587499999999995</v>
      </c>
      <c r="H10" s="90">
        <f>[6]Fevereiro!$B$11</f>
        <v>22.737500000000011</v>
      </c>
      <c r="I10" s="90">
        <f>[6]Fevereiro!$B$12</f>
        <v>25.158333333333335</v>
      </c>
      <c r="J10" s="90">
        <f>[6]Fevereiro!$B$13</f>
        <v>24.316666666666663</v>
      </c>
      <c r="K10" s="90">
        <f>[6]Fevereiro!$B$14</f>
        <v>24.591666666666665</v>
      </c>
      <c r="L10" s="90">
        <f>[6]Fevereiro!$B$15</f>
        <v>24.175000000000001</v>
      </c>
      <c r="M10" s="90">
        <f>[6]Fevereiro!$B$16</f>
        <v>23.933333333333326</v>
      </c>
      <c r="N10" s="90">
        <f>[6]Fevereiro!$B$17</f>
        <v>24.366666666666664</v>
      </c>
      <c r="O10" s="90">
        <f>[6]Fevereiro!$B$18</f>
        <v>25.275000000000002</v>
      </c>
      <c r="P10" s="90">
        <f>[6]Fevereiro!$B$19</f>
        <v>25.75</v>
      </c>
      <c r="Q10" s="90">
        <f>[6]Fevereiro!$B$20</f>
        <v>24.408333333333331</v>
      </c>
      <c r="R10" s="90">
        <f>[6]Fevereiro!$B$21</f>
        <v>24.795833333333334</v>
      </c>
      <c r="S10" s="90">
        <f>[6]Fevereiro!$B$22</f>
        <v>24.441666666666666</v>
      </c>
      <c r="T10" s="90">
        <f>[6]Fevereiro!$B$23</f>
        <v>25.187499999999996</v>
      </c>
      <c r="U10" s="90">
        <f>[6]Fevereiro!$B$24</f>
        <v>24.566666666666663</v>
      </c>
      <c r="V10" s="90">
        <f>[6]Fevereiro!$B$25</f>
        <v>25.266666666666666</v>
      </c>
      <c r="W10" s="90">
        <f>[6]Fevereiro!$B$26</f>
        <v>25.437499999999996</v>
      </c>
      <c r="X10" s="90">
        <f>[6]Fevereiro!$B$27</f>
        <v>25.595833333333331</v>
      </c>
      <c r="Y10" s="90">
        <f>[6]Fevereiro!$B$28</f>
        <v>24.25</v>
      </c>
      <c r="Z10" s="90">
        <f>[6]Fevereiro!$B$29</f>
        <v>23.466666666666669</v>
      </c>
      <c r="AA10" s="90">
        <f>[6]Fevereiro!$B$30</f>
        <v>23.833333333333339</v>
      </c>
      <c r="AB10" s="90">
        <f>[6]Fevereiro!$B$31</f>
        <v>23.295833333333331</v>
      </c>
      <c r="AC10" s="90">
        <f>[6]Fevereiro!$B$32</f>
        <v>25.066666666666666</v>
      </c>
      <c r="AD10" s="96">
        <f t="shared" si="1"/>
        <v>24.310267857142861</v>
      </c>
    </row>
    <row r="11" spans="1:34" x14ac:dyDescent="0.2">
      <c r="A11" s="48" t="s">
        <v>50</v>
      </c>
      <c r="B11" s="90">
        <f>[7]Fevereiro!$B$5</f>
        <v>24.791666666666668</v>
      </c>
      <c r="C11" s="90">
        <f>[7]Fevereiro!$B$6</f>
        <v>24.645833333333332</v>
      </c>
      <c r="D11" s="90">
        <f>[7]Fevereiro!$B$7</f>
        <v>25.216666666666672</v>
      </c>
      <c r="E11" s="90">
        <f>[7]Fevereiro!$B$8</f>
        <v>25.087500000000002</v>
      </c>
      <c r="F11" s="90">
        <f>[7]Fevereiro!$B$9</f>
        <v>24.016666666666669</v>
      </c>
      <c r="G11" s="90">
        <f>[7]Fevereiro!$B$10</f>
        <v>24.912500000000005</v>
      </c>
      <c r="H11" s="90">
        <f>[7]Fevereiro!$B$11</f>
        <v>25.545833333333331</v>
      </c>
      <c r="I11" s="90">
        <f>[7]Fevereiro!$B$12</f>
        <v>26.054166666666671</v>
      </c>
      <c r="J11" s="90">
        <f>[7]Fevereiro!$B$13</f>
        <v>27.512499999999999</v>
      </c>
      <c r="K11" s="90">
        <f>[7]Fevereiro!$B$14</f>
        <v>27.974999999999998</v>
      </c>
      <c r="L11" s="90">
        <f>[7]Fevereiro!$B$15</f>
        <v>27.354166666666661</v>
      </c>
      <c r="M11" s="90">
        <f>[7]Fevereiro!$B$16</f>
        <v>26.433333333333326</v>
      </c>
      <c r="N11" s="90">
        <f>[7]Fevereiro!$B$17</f>
        <v>26.349999999999998</v>
      </c>
      <c r="O11" s="90">
        <f>[7]Fevereiro!$B$18</f>
        <v>26.749999999999996</v>
      </c>
      <c r="P11" s="90">
        <f>[7]Fevereiro!$B$19</f>
        <v>27.174999999999997</v>
      </c>
      <c r="Q11" s="90">
        <f>[7]Fevereiro!$B$20</f>
        <v>29.341666666666665</v>
      </c>
      <c r="R11" s="90">
        <f>[7]Fevereiro!$B$21</f>
        <v>28.916666666666668</v>
      </c>
      <c r="S11" s="90">
        <f>[7]Fevereiro!$B$22</f>
        <v>26.887500000000003</v>
      </c>
      <c r="T11" s="90">
        <f>[7]Fevereiro!$B$23</f>
        <v>26.191666666666666</v>
      </c>
      <c r="U11" s="90">
        <f>[7]Fevereiro!$B$24</f>
        <v>28.86666666666666</v>
      </c>
      <c r="V11" s="90">
        <f>[7]Fevereiro!$B$25</f>
        <v>28.287499999999994</v>
      </c>
      <c r="W11" s="90">
        <f>[7]Fevereiro!$B$26</f>
        <v>28.879166666666674</v>
      </c>
      <c r="X11" s="90">
        <f>[7]Fevereiro!$B$27</f>
        <v>28.004166666666666</v>
      </c>
      <c r="Y11" s="90">
        <f>[7]Fevereiro!$B$28</f>
        <v>27.829166666666666</v>
      </c>
      <c r="Z11" s="90">
        <f>[7]Fevereiro!$B$29</f>
        <v>26.958333333333339</v>
      </c>
      <c r="AA11" s="90">
        <f>[7]Fevereiro!$B$30</f>
        <v>26.6875</v>
      </c>
      <c r="AB11" s="90">
        <f>[7]Fevereiro!$B$31</f>
        <v>27.395833333333332</v>
      </c>
      <c r="AC11" s="90">
        <f>[7]Fevereiro!$B$32</f>
        <v>28.150000000000002</v>
      </c>
      <c r="AD11" s="96">
        <f t="shared" si="1"/>
        <v>26.864880952380958</v>
      </c>
    </row>
    <row r="12" spans="1:34" hidden="1" x14ac:dyDescent="0.2">
      <c r="A12" s="48" t="s">
        <v>29</v>
      </c>
      <c r="B12" s="90" t="s">
        <v>203</v>
      </c>
      <c r="C12" s="90" t="s">
        <v>203</v>
      </c>
      <c r="D12" s="90" t="s">
        <v>203</v>
      </c>
      <c r="E12" s="90" t="s">
        <v>203</v>
      </c>
      <c r="F12" s="90" t="s">
        <v>203</v>
      </c>
      <c r="G12" s="90" t="s">
        <v>203</v>
      </c>
      <c r="H12" s="90" t="s">
        <v>203</v>
      </c>
      <c r="I12" s="90" t="s">
        <v>203</v>
      </c>
      <c r="J12" s="90" t="s">
        <v>203</v>
      </c>
      <c r="K12" s="90" t="s">
        <v>203</v>
      </c>
      <c r="L12" s="90" t="s">
        <v>203</v>
      </c>
      <c r="M12" s="90" t="s">
        <v>203</v>
      </c>
      <c r="N12" s="90" t="s">
        <v>203</v>
      </c>
      <c r="O12" s="90" t="s">
        <v>203</v>
      </c>
      <c r="P12" s="90" t="s">
        <v>203</v>
      </c>
      <c r="Q12" s="90" t="s">
        <v>203</v>
      </c>
      <c r="R12" s="90" t="s">
        <v>203</v>
      </c>
      <c r="S12" s="90" t="s">
        <v>203</v>
      </c>
      <c r="T12" s="90" t="s">
        <v>203</v>
      </c>
      <c r="U12" s="90" t="s">
        <v>203</v>
      </c>
      <c r="V12" s="90" t="s">
        <v>203</v>
      </c>
      <c r="W12" s="90" t="s">
        <v>203</v>
      </c>
      <c r="X12" s="90" t="s">
        <v>203</v>
      </c>
      <c r="Y12" s="90" t="s">
        <v>203</v>
      </c>
      <c r="Z12" s="90" t="s">
        <v>203</v>
      </c>
      <c r="AA12" s="90" t="s">
        <v>203</v>
      </c>
      <c r="AB12" s="90" t="s">
        <v>203</v>
      </c>
      <c r="AC12" s="90" t="s">
        <v>203</v>
      </c>
      <c r="AD12" s="96" t="s">
        <v>203</v>
      </c>
      <c r="AG12" t="s">
        <v>33</v>
      </c>
    </row>
    <row r="13" spans="1:34" x14ac:dyDescent="0.2">
      <c r="A13" s="48" t="s">
        <v>96</v>
      </c>
      <c r="B13" s="90">
        <f>[8]Fevereiro!$B$5</f>
        <v>26.104166666666668</v>
      </c>
      <c r="C13" s="90">
        <f>[8]Fevereiro!$B$6</f>
        <v>26.099999999999998</v>
      </c>
      <c r="D13" s="90">
        <f>[8]Fevereiro!$B$7</f>
        <v>27.295833333333334</v>
      </c>
      <c r="E13" s="90">
        <f>[8]Fevereiro!$B$8</f>
        <v>26.858333333333334</v>
      </c>
      <c r="F13" s="90">
        <f>[8]Fevereiro!$B$9</f>
        <v>25.562499999999996</v>
      </c>
      <c r="G13" s="90">
        <f>[8]Fevereiro!$B$10</f>
        <v>25.479166666666668</v>
      </c>
      <c r="H13" s="90">
        <f>[8]Fevereiro!$B$11</f>
        <v>26.149999999999995</v>
      </c>
      <c r="I13" s="90">
        <f>[8]Fevereiro!$B$12</f>
        <v>25.691666666666674</v>
      </c>
      <c r="J13" s="90">
        <f>[8]Fevereiro!$B$13</f>
        <v>27.379166666666666</v>
      </c>
      <c r="K13" s="90">
        <f>[8]Fevereiro!$B$14</f>
        <v>28.226086956521737</v>
      </c>
      <c r="L13" s="90">
        <f>[8]Fevereiro!$B$15</f>
        <v>28.533333333333331</v>
      </c>
      <c r="M13" s="90">
        <f>[8]Fevereiro!$B$16</f>
        <v>26.979166666666668</v>
      </c>
      <c r="N13" s="90">
        <f>[8]Fevereiro!$B$17</f>
        <v>26.137499999999992</v>
      </c>
      <c r="O13" s="90">
        <f>[8]Fevereiro!$B$18</f>
        <v>26.483333333333331</v>
      </c>
      <c r="P13" s="90">
        <f>[8]Fevereiro!$B$19</f>
        <v>28.066666666666663</v>
      </c>
      <c r="Q13" s="90">
        <f>[8]Fevereiro!$B$20</f>
        <v>28.566666666666666</v>
      </c>
      <c r="R13" s="90">
        <f>[8]Fevereiro!$B$21</f>
        <v>27.408333333333331</v>
      </c>
      <c r="S13" s="90">
        <f>[8]Fevereiro!$B$22</f>
        <v>25.662499999999998</v>
      </c>
      <c r="T13" s="90">
        <f>[8]Fevereiro!$B$23</f>
        <v>23.991666666666664</v>
      </c>
      <c r="U13" s="90">
        <f>[8]Fevereiro!$B$24</f>
        <v>26.082608695652176</v>
      </c>
      <c r="V13" s="90">
        <f>[8]Fevereiro!$B$25</f>
        <v>26.337499999999995</v>
      </c>
      <c r="W13" s="90">
        <f>[8]Fevereiro!$B$26</f>
        <v>27.929166666666671</v>
      </c>
      <c r="X13" s="90">
        <f>[8]Fevereiro!$B$27</f>
        <v>27.020833333333339</v>
      </c>
      <c r="Y13" s="90">
        <f>[8]Fevereiro!$B$28</f>
        <v>25.074999999999999</v>
      </c>
      <c r="Z13" s="90">
        <f>[8]Fevereiro!$B$29</f>
        <v>25.599999999999998</v>
      </c>
      <c r="AA13" s="90">
        <f>[8]Fevereiro!$B$30</f>
        <v>24.183333333333337</v>
      </c>
      <c r="AB13" s="90">
        <f>[8]Fevereiro!$B$31</f>
        <v>25.362500000000001</v>
      </c>
      <c r="AC13" s="90">
        <f>[8]Fevereiro!$B$32</f>
        <v>26.474999999999998</v>
      </c>
      <c r="AD13" s="96">
        <f>AVERAGE(B13:AC13)</f>
        <v>26.455072463768118</v>
      </c>
    </row>
    <row r="14" spans="1:34" hidden="1" x14ac:dyDescent="0.2">
      <c r="A14" s="48" t="s">
        <v>100</v>
      </c>
      <c r="B14" s="90" t="str">
        <f>[9]Fevereiro!$B$5</f>
        <v>*</v>
      </c>
      <c r="C14" s="90" t="str">
        <f>[9]Fevereiro!$B$6</f>
        <v>*</v>
      </c>
      <c r="D14" s="90" t="str">
        <f>[9]Fevereiro!$B$7</f>
        <v>*</v>
      </c>
      <c r="E14" s="90" t="str">
        <f>[9]Fevereiro!$B$8</f>
        <v>*</v>
      </c>
      <c r="F14" s="90" t="str">
        <f>[9]Fevereiro!$B$9</f>
        <v>*</v>
      </c>
      <c r="G14" s="90" t="str">
        <f>[9]Fevereiro!$B$10</f>
        <v>*</v>
      </c>
      <c r="H14" s="90" t="str">
        <f>[9]Fevereiro!$B$11</f>
        <v>*</v>
      </c>
      <c r="I14" s="90" t="str">
        <f>[9]Fevereiro!$B$12</f>
        <v>*</v>
      </c>
      <c r="J14" s="90" t="str">
        <f>[9]Fevereiro!$B$13</f>
        <v>*</v>
      </c>
      <c r="K14" s="90" t="str">
        <f>[9]Fevereiro!$B$14</f>
        <v>*</v>
      </c>
      <c r="L14" s="90" t="str">
        <f>[9]Fevereiro!$B$15</f>
        <v>*</v>
      </c>
      <c r="M14" s="90" t="str">
        <f>[9]Fevereiro!$B$16</f>
        <v>*</v>
      </c>
      <c r="N14" s="90" t="str">
        <f>[9]Fevereiro!$B$17</f>
        <v>*</v>
      </c>
      <c r="O14" s="90" t="str">
        <f>[9]Fevereiro!$B$18</f>
        <v>*</v>
      </c>
      <c r="P14" s="90" t="str">
        <f>[9]Fevereiro!$B$19</f>
        <v>*</v>
      </c>
      <c r="Q14" s="90" t="str">
        <f>[9]Fevereiro!$B$20</f>
        <v>*</v>
      </c>
      <c r="R14" s="90" t="str">
        <f>[9]Fevereiro!$B$21</f>
        <v>*</v>
      </c>
      <c r="S14" s="90" t="str">
        <f>[9]Fevereiro!$B$22</f>
        <v>*</v>
      </c>
      <c r="T14" s="90" t="str">
        <f>[9]Fevereiro!$B$23</f>
        <v>*</v>
      </c>
      <c r="U14" s="90" t="str">
        <f>[9]Fevereiro!$B$24</f>
        <v>*</v>
      </c>
      <c r="V14" s="90" t="str">
        <f>[9]Fevereiro!$B$25</f>
        <v>*</v>
      </c>
      <c r="W14" s="90" t="str">
        <f>[9]Fevereiro!$B$26</f>
        <v>*</v>
      </c>
      <c r="X14" s="90" t="str">
        <f>[9]Fevereiro!$B$27</f>
        <v>*</v>
      </c>
      <c r="Y14" s="90" t="str">
        <f>[9]Fevereiro!$B$28</f>
        <v>*</v>
      </c>
      <c r="Z14" s="90" t="str">
        <f>[9]Fevereiro!$B$29</f>
        <v>*</v>
      </c>
      <c r="AA14" s="90" t="str">
        <f>[9]Fevereiro!$B$30</f>
        <v>*</v>
      </c>
      <c r="AB14" s="90" t="str">
        <f>[9]Fevereiro!$B$31</f>
        <v>*</v>
      </c>
      <c r="AC14" s="90" t="str">
        <f>[9]Fevereiro!$B$32</f>
        <v>*</v>
      </c>
      <c r="AD14" s="96" t="s">
        <v>203</v>
      </c>
    </row>
    <row r="15" spans="1:34" x14ac:dyDescent="0.2">
      <c r="A15" s="48" t="s">
        <v>103</v>
      </c>
      <c r="B15" s="90">
        <f>[10]Fevereiro!$B$5</f>
        <v>26.095833333333331</v>
      </c>
      <c r="C15" s="90">
        <f>[10]Fevereiro!$B$6</f>
        <v>26.783333333333331</v>
      </c>
      <c r="D15" s="90">
        <f>[10]Fevereiro!$B$7</f>
        <v>27.3</v>
      </c>
      <c r="E15" s="90">
        <f>[10]Fevereiro!$B$8</f>
        <v>26.600000000000005</v>
      </c>
      <c r="F15" s="90">
        <f>[10]Fevereiro!$B$9</f>
        <v>25.125</v>
      </c>
      <c r="G15" s="90">
        <f>[10]Fevereiro!$B$10</f>
        <v>25.279166666666669</v>
      </c>
      <c r="H15" s="90">
        <f>[10]Fevereiro!$B$11</f>
        <v>25.995833333333337</v>
      </c>
      <c r="I15" s="90">
        <f>[10]Fevereiro!$B$12</f>
        <v>26.229166666666668</v>
      </c>
      <c r="J15" s="90">
        <f>[10]Fevereiro!$B$13</f>
        <v>26.704166666666669</v>
      </c>
      <c r="K15" s="90">
        <f>[10]Fevereiro!$B$14</f>
        <v>28.586956521739129</v>
      </c>
      <c r="L15" s="90">
        <f>[10]Fevereiro!$B$15</f>
        <v>28.583333333333329</v>
      </c>
      <c r="M15" s="90">
        <f>[10]Fevereiro!$B$16</f>
        <v>26.633333333333329</v>
      </c>
      <c r="N15" s="90">
        <f>[10]Fevereiro!$B$17</f>
        <v>24.966666666666665</v>
      </c>
      <c r="O15" s="90">
        <f>[10]Fevereiro!$B$18</f>
        <v>25.487500000000001</v>
      </c>
      <c r="P15" s="90">
        <f>[10]Fevereiro!$B$19</f>
        <v>27.275000000000002</v>
      </c>
      <c r="Q15" s="90">
        <f>[10]Fevereiro!$B$20</f>
        <v>28.720833333333331</v>
      </c>
      <c r="R15" s="90">
        <f>[10]Fevereiro!$B$21</f>
        <v>29.108333333333334</v>
      </c>
      <c r="S15" s="90">
        <f>[10]Fevereiro!$B$22</f>
        <v>25.891666666666666</v>
      </c>
      <c r="T15" s="90">
        <f>[10]Fevereiro!$B$23</f>
        <v>24.383333333333336</v>
      </c>
      <c r="U15" s="90">
        <f>[10]Fevereiro!$B$24</f>
        <v>25.933333333333334</v>
      </c>
      <c r="V15" s="90">
        <f>[10]Fevereiro!$B$25</f>
        <v>25.895833333333332</v>
      </c>
      <c r="W15" s="90">
        <f>[10]Fevereiro!$B$26</f>
        <v>26.533333333333335</v>
      </c>
      <c r="X15" s="90">
        <f>[10]Fevereiro!$B$27</f>
        <v>28.258333333333336</v>
      </c>
      <c r="Y15" s="90">
        <f>[10]Fevereiro!$B$28</f>
        <v>26.1875</v>
      </c>
      <c r="Z15" s="90">
        <f>[10]Fevereiro!$B$29</f>
        <v>25.462499999999995</v>
      </c>
      <c r="AA15" s="90">
        <f>[10]Fevereiro!$B$30</f>
        <v>24.745833333333334</v>
      </c>
      <c r="AB15" s="90">
        <f>[10]Fevereiro!$B$31</f>
        <v>25.5625</v>
      </c>
      <c r="AC15" s="90">
        <f>[10]Fevereiro!$B$32</f>
        <v>27.237500000000008</v>
      </c>
      <c r="AD15" s="96">
        <f t="shared" ref="AD15:AD20" si="2">AVERAGE(B15:AC15)</f>
        <v>26.484504399585912</v>
      </c>
      <c r="AH15" t="s">
        <v>33</v>
      </c>
    </row>
    <row r="16" spans="1:34" x14ac:dyDescent="0.2">
      <c r="A16" s="48" t="s">
        <v>150</v>
      </c>
      <c r="B16" s="90">
        <f>[11]Fevereiro!$B$5</f>
        <v>22.759999999999998</v>
      </c>
      <c r="C16" s="90">
        <f>[11]Fevereiro!$B$6</f>
        <v>24.004166666666666</v>
      </c>
      <c r="D16" s="90">
        <f>[11]Fevereiro!$B$7</f>
        <v>23.9304347826087</v>
      </c>
      <c r="E16" s="90">
        <f>[11]Fevereiro!$B$8</f>
        <v>24.3047619047619</v>
      </c>
      <c r="F16" s="90">
        <f>[11]Fevereiro!$B$9</f>
        <v>24.609523809523807</v>
      </c>
      <c r="G16" s="90">
        <f>[11]Fevereiro!$B$10</f>
        <v>25.295652173913041</v>
      </c>
      <c r="H16" s="90">
        <f>[11]Fevereiro!$B$11</f>
        <v>24.963636363636372</v>
      </c>
      <c r="I16" s="90">
        <f>[11]Fevereiro!$B$12</f>
        <v>26.981818181818173</v>
      </c>
      <c r="J16" s="90">
        <f>[11]Fevereiro!$B$13</f>
        <v>25.981818181818184</v>
      </c>
      <c r="K16" s="90">
        <f>[11]Fevereiro!$B$14</f>
        <v>24.658333333333331</v>
      </c>
      <c r="L16" s="90">
        <f>[11]Fevereiro!$B$15</f>
        <v>24.125</v>
      </c>
      <c r="M16" s="90">
        <f>[11]Fevereiro!$B$16</f>
        <v>24</v>
      </c>
      <c r="N16" s="90">
        <f>[11]Fevereiro!$B$17</f>
        <v>25.026086956521734</v>
      </c>
      <c r="O16" s="90">
        <f>[11]Fevereiro!$B$18</f>
        <v>26.352380952380951</v>
      </c>
      <c r="P16" s="90">
        <f>[11]Fevereiro!$B$19</f>
        <v>26.809523809523803</v>
      </c>
      <c r="Q16" s="90">
        <f>[11]Fevereiro!$B$20</f>
        <v>25.327272727272724</v>
      </c>
      <c r="R16" s="90">
        <f>[11]Fevereiro!$B$21</f>
        <v>25.650000000000002</v>
      </c>
      <c r="S16" s="90">
        <f>[11]Fevereiro!$B$22</f>
        <v>25.74545454545455</v>
      </c>
      <c r="T16" s="90">
        <f>[11]Fevereiro!$B$23</f>
        <v>22.700000000000003</v>
      </c>
      <c r="U16" s="90" t="str">
        <f>[11]Fevereiro!$B$24</f>
        <v>*</v>
      </c>
      <c r="V16" s="90">
        <f>[11]Fevereiro!$B$25</f>
        <v>31.424999999999997</v>
      </c>
      <c r="W16" s="90">
        <f>[11]Fevereiro!$B$26</f>
        <v>27.439999999999998</v>
      </c>
      <c r="X16" s="90">
        <f>[11]Fevereiro!$B$27</f>
        <v>26.349999999999998</v>
      </c>
      <c r="Y16" s="90">
        <f>[11]Fevereiro!$B$28</f>
        <v>25.223809523809525</v>
      </c>
      <c r="Z16" s="90">
        <f>[11]Fevereiro!$B$29</f>
        <v>24.731818181818184</v>
      </c>
      <c r="AA16" s="90">
        <f>[11]Fevereiro!$B$30</f>
        <v>24.282608695652169</v>
      </c>
      <c r="AB16" s="90">
        <f>[11]Fevereiro!$B$31</f>
        <v>24.078260869565216</v>
      </c>
      <c r="AC16" s="90">
        <f>[11]Fevereiro!$B$32</f>
        <v>25.399999999999995</v>
      </c>
      <c r="AD16" s="96">
        <f t="shared" si="2"/>
        <v>25.265087468891814</v>
      </c>
      <c r="AH16" t="s">
        <v>33</v>
      </c>
    </row>
    <row r="17" spans="1:36" ht="12.75" customHeight="1" x14ac:dyDescent="0.2">
      <c r="A17" s="48" t="s">
        <v>2</v>
      </c>
      <c r="B17" s="90">
        <f>[12]Fevereiro!$B$5</f>
        <v>23.541666666666671</v>
      </c>
      <c r="C17" s="90">
        <f>[12]Fevereiro!$B$6</f>
        <v>24.612500000000001</v>
      </c>
      <c r="D17" s="90">
        <f>[12]Fevereiro!$B$7</f>
        <v>25.345833333333342</v>
      </c>
      <c r="E17" s="90">
        <f>[12]Fevereiro!$B$8</f>
        <v>24.120833333333337</v>
      </c>
      <c r="F17" s="90">
        <f>[12]Fevereiro!$B$9</f>
        <v>23.599999999999998</v>
      </c>
      <c r="G17" s="90">
        <f>[12]Fevereiro!$B$10</f>
        <v>24.175000000000001</v>
      </c>
      <c r="H17" s="90">
        <f>[12]Fevereiro!$B$11</f>
        <v>24.504166666666666</v>
      </c>
      <c r="I17" s="90">
        <f>[12]Fevereiro!$B$12</f>
        <v>26.983333333333331</v>
      </c>
      <c r="J17" s="90">
        <f>[12]Fevereiro!$B$13</f>
        <v>27</v>
      </c>
      <c r="K17" s="90">
        <f>[12]Fevereiro!$B$14</f>
        <v>26.362500000000001</v>
      </c>
      <c r="L17" s="90">
        <f>[12]Fevereiro!$B$15</f>
        <v>25.737500000000001</v>
      </c>
      <c r="M17" s="90">
        <f>[12]Fevereiro!$B$16</f>
        <v>25.379166666666663</v>
      </c>
      <c r="N17" s="90">
        <f>[12]Fevereiro!$B$17</f>
        <v>25.75</v>
      </c>
      <c r="O17" s="90">
        <f>[12]Fevereiro!$B$18</f>
        <v>25.304166666666664</v>
      </c>
      <c r="P17" s="90">
        <f>[12]Fevereiro!$B$19</f>
        <v>26.724999999999998</v>
      </c>
      <c r="Q17" s="90">
        <f>[12]Fevereiro!$B$20</f>
        <v>26.604166666666671</v>
      </c>
      <c r="R17" s="90">
        <f>[12]Fevereiro!$B$21</f>
        <v>26.741666666666671</v>
      </c>
      <c r="S17" s="90">
        <f>[12]Fevereiro!$B$22</f>
        <v>25.329166666666666</v>
      </c>
      <c r="T17" s="90">
        <f>[12]Fevereiro!$B$23</f>
        <v>25.599999999999998</v>
      </c>
      <c r="U17" s="90">
        <f>[12]Fevereiro!$B$24</f>
        <v>25.129166666666666</v>
      </c>
      <c r="V17" s="90">
        <f>[12]Fevereiro!$B$25</f>
        <v>26.333333333333339</v>
      </c>
      <c r="W17" s="90">
        <f>[12]Fevereiro!$B$26</f>
        <v>27.074999999999992</v>
      </c>
      <c r="X17" s="90">
        <f>[12]Fevereiro!$B$27</f>
        <v>26.383333333333329</v>
      </c>
      <c r="Y17" s="90">
        <f>[12]Fevereiro!$B$28</f>
        <v>25.862499999999997</v>
      </c>
      <c r="Z17" s="90">
        <f>[12]Fevereiro!$B$29</f>
        <v>24.387499999999999</v>
      </c>
      <c r="AA17" s="90">
        <f>[12]Fevereiro!$B$30</f>
        <v>23.691666666666666</v>
      </c>
      <c r="AB17" s="90">
        <f>[12]Fevereiro!$B$31</f>
        <v>23.962499999999995</v>
      </c>
      <c r="AC17" s="90">
        <f>[12]Fevereiro!$B$32</f>
        <v>24.8125</v>
      </c>
      <c r="AD17" s="96">
        <f t="shared" si="2"/>
        <v>25.39479166666667</v>
      </c>
      <c r="AF17" s="11" t="s">
        <v>33</v>
      </c>
    </row>
    <row r="18" spans="1:36" x14ac:dyDescent="0.2">
      <c r="A18" s="48" t="s">
        <v>3</v>
      </c>
      <c r="B18" s="90">
        <f>[13]Fevereiro!$B$5</f>
        <v>24.379166666666659</v>
      </c>
      <c r="C18" s="90">
        <f>[13]Fevereiro!$B$6</f>
        <v>24.150000000000006</v>
      </c>
      <c r="D18" s="90">
        <f>[13]Fevereiro!$B$7</f>
        <v>23.658333333333331</v>
      </c>
      <c r="E18" s="90">
        <f>[13]Fevereiro!$B$8</f>
        <v>23.070833333333336</v>
      </c>
      <c r="F18" s="90">
        <f>[13]Fevereiro!$B$9</f>
        <v>23.658333333333331</v>
      </c>
      <c r="G18" s="90">
        <f>[13]Fevereiro!$B$10</f>
        <v>24.395833333333332</v>
      </c>
      <c r="H18" s="90">
        <f>[13]Fevereiro!$B$11</f>
        <v>25.745833333333334</v>
      </c>
      <c r="I18" s="90">
        <f>[13]Fevereiro!$B$12</f>
        <v>25.237499999999997</v>
      </c>
      <c r="J18" s="90">
        <f>[13]Fevereiro!$B$13</f>
        <v>24.954166666666666</v>
      </c>
      <c r="K18" s="90">
        <f>[13]Fevereiro!$B$14</f>
        <v>24.104166666666671</v>
      </c>
      <c r="L18" s="90">
        <f>[13]Fevereiro!$B$15</f>
        <v>23.958333333333339</v>
      </c>
      <c r="M18" s="90">
        <f>[13]Fevereiro!$B$16</f>
        <v>24.324999999999992</v>
      </c>
      <c r="N18" s="90">
        <f>[13]Fevereiro!$B$17</f>
        <v>25.975000000000005</v>
      </c>
      <c r="O18" s="90">
        <f>[13]Fevereiro!$B$18</f>
        <v>26.270833333333332</v>
      </c>
      <c r="P18" s="90">
        <f>[13]Fevereiro!$B$19</f>
        <v>26.287499999999998</v>
      </c>
      <c r="Q18" s="90">
        <f>[13]Fevereiro!$B$20</f>
        <v>28.008333333333329</v>
      </c>
      <c r="R18" s="90">
        <f>[13]Fevereiro!$B$21</f>
        <v>26.483333333333338</v>
      </c>
      <c r="S18" s="90">
        <f>[13]Fevereiro!$B$22</f>
        <v>26.554166666666664</v>
      </c>
      <c r="T18" s="90">
        <f>[13]Fevereiro!$B$23</f>
        <v>25.849999999999998</v>
      </c>
      <c r="U18" s="90">
        <f>[13]Fevereiro!$B$24</f>
        <v>27.641666666666666</v>
      </c>
      <c r="V18" s="90">
        <f>[13]Fevereiro!$B$25</f>
        <v>27.808333333333337</v>
      </c>
      <c r="W18" s="90">
        <f>[13]Fevereiro!$B$26</f>
        <v>26.466666666666672</v>
      </c>
      <c r="X18" s="90">
        <f>[13]Fevereiro!$B$27</f>
        <v>26.012500000000003</v>
      </c>
      <c r="Y18" s="90">
        <f>[13]Fevereiro!$B$28</f>
        <v>24.433333333333337</v>
      </c>
      <c r="Z18" s="90">
        <f>[13]Fevereiro!$B$29</f>
        <v>24.820833333333336</v>
      </c>
      <c r="AA18" s="90">
        <f>[13]Fevereiro!$B$30</f>
        <v>24.587500000000002</v>
      </c>
      <c r="AB18" s="90">
        <f>[13]Fevereiro!$B$31</f>
        <v>24.400000000000006</v>
      </c>
      <c r="AC18" s="90">
        <f>[13]Fevereiro!$B$32</f>
        <v>25.329166666666676</v>
      </c>
      <c r="AD18" s="96">
        <f t="shared" si="2"/>
        <v>25.305952380952384</v>
      </c>
      <c r="AE18" s="11" t="s">
        <v>33</v>
      </c>
      <c r="AF18" s="11" t="s">
        <v>33</v>
      </c>
      <c r="AI18" t="s">
        <v>33</v>
      </c>
    </row>
    <row r="19" spans="1:36" hidden="1" x14ac:dyDescent="0.2">
      <c r="A19" s="48" t="s">
        <v>4</v>
      </c>
      <c r="B19" s="90" t="str">
        <f>[14]Fevereiro!$B5</f>
        <v>*</v>
      </c>
      <c r="C19" s="90" t="str">
        <f>[14]Fevereiro!$B6</f>
        <v>*</v>
      </c>
      <c r="D19" s="90" t="str">
        <f>[14]Fevereiro!$B7</f>
        <v>*</v>
      </c>
      <c r="E19" s="90" t="str">
        <f>[14]Fevereiro!$B8</f>
        <v>*</v>
      </c>
      <c r="F19" s="90" t="str">
        <f>[14]Fevereiro!$B9</f>
        <v>*</v>
      </c>
      <c r="G19" s="90" t="str">
        <f>[14]Fevereiro!$B10</f>
        <v>*</v>
      </c>
      <c r="H19" s="90" t="str">
        <f>[14]Fevereiro!$B11</f>
        <v>*</v>
      </c>
      <c r="I19" s="90" t="str">
        <f>[14]Fevereiro!$B12</f>
        <v>*</v>
      </c>
      <c r="J19" s="90" t="str">
        <f>[14]Fevereiro!$B13</f>
        <v>*</v>
      </c>
      <c r="K19" s="90" t="str">
        <f>[14]Fevereiro!$B14</f>
        <v>*</v>
      </c>
      <c r="L19" s="90" t="str">
        <f>[14]Fevereiro!$B15</f>
        <v>*</v>
      </c>
      <c r="M19" s="90" t="str">
        <f>[14]Fevereiro!$B16</f>
        <v>*</v>
      </c>
      <c r="N19" s="90" t="str">
        <f>[14]Fevereiro!$B17</f>
        <v>*</v>
      </c>
      <c r="O19" s="90" t="str">
        <f>[14]Fevereiro!$B18</f>
        <v>*</v>
      </c>
      <c r="P19" s="90" t="str">
        <f>[14]Fevereiro!$B19</f>
        <v>*</v>
      </c>
      <c r="Q19" s="90" t="str">
        <f>[14]Fevereiro!$B20</f>
        <v>*</v>
      </c>
      <c r="R19" s="90" t="str">
        <f>[14]Fevereiro!$B21</f>
        <v>*</v>
      </c>
      <c r="S19" s="90" t="str">
        <f>[14]Fevereiro!$B22</f>
        <v>*</v>
      </c>
      <c r="T19" s="90" t="str">
        <f>[14]Fevereiro!$B23</f>
        <v>*</v>
      </c>
      <c r="U19" s="90" t="str">
        <f>[14]Fevereiro!$B24</f>
        <v>*</v>
      </c>
      <c r="V19" s="90" t="str">
        <f>[14]Fevereiro!$B25</f>
        <v>*</v>
      </c>
      <c r="W19" s="90" t="str">
        <f>[14]Fevereiro!$B26</f>
        <v>*</v>
      </c>
      <c r="X19" s="90" t="str">
        <f>[14]Fevereiro!$B27</f>
        <v>*</v>
      </c>
      <c r="Y19" s="90" t="str">
        <f>[14]Fevereiro!$B28</f>
        <v>*</v>
      </c>
      <c r="Z19" s="90" t="str">
        <f>[14]Fevereiro!$B29</f>
        <v>*</v>
      </c>
      <c r="AA19" s="90" t="str">
        <f>[14]Fevereiro!$B30</f>
        <v>*</v>
      </c>
      <c r="AB19" s="90" t="str">
        <f>[14]Fevereiro!$B31</f>
        <v>*</v>
      </c>
      <c r="AC19" s="90" t="str">
        <f>[14]Fevereiro!$B32</f>
        <v>*</v>
      </c>
      <c r="AD19" s="96" t="e">
        <f t="shared" si="2"/>
        <v>#DIV/0!</v>
      </c>
      <c r="AE19" t="s">
        <v>33</v>
      </c>
      <c r="AF19" s="11" t="s">
        <v>33</v>
      </c>
      <c r="AH19" t="s">
        <v>33</v>
      </c>
    </row>
    <row r="20" spans="1:36" x14ac:dyDescent="0.2">
      <c r="A20" s="48" t="s">
        <v>5</v>
      </c>
      <c r="B20" s="90">
        <f>[15]Fevereiro!$B$5</f>
        <v>27.683333333333334</v>
      </c>
      <c r="C20" s="90">
        <f>[15]Fevereiro!$B$6</f>
        <v>28.020833333333339</v>
      </c>
      <c r="D20" s="90">
        <f>[15]Fevereiro!$B$7</f>
        <v>30.600000000000009</v>
      </c>
      <c r="E20" s="90">
        <f>[15]Fevereiro!$B$8</f>
        <v>28.595833333333331</v>
      </c>
      <c r="F20" s="90">
        <f>[15]Fevereiro!$B$9</f>
        <v>29.404166666666665</v>
      </c>
      <c r="G20" s="90">
        <f>[15]Fevereiro!$B$10</f>
        <v>26.533333333333331</v>
      </c>
      <c r="H20" s="90">
        <f>[15]Fevereiro!$B$11</f>
        <v>25.670833333333338</v>
      </c>
      <c r="I20" s="90">
        <f>[15]Fevereiro!$B$12</f>
        <v>26.870833333333337</v>
      </c>
      <c r="J20" s="90">
        <f>[15]Fevereiro!$B$13</f>
        <v>28.587500000000002</v>
      </c>
      <c r="K20" s="90">
        <f>[15]Fevereiro!$B$14</f>
        <v>29.362500000000001</v>
      </c>
      <c r="L20" s="90">
        <f>[15]Fevereiro!$B$15</f>
        <v>27.533333333333331</v>
      </c>
      <c r="M20" s="90">
        <f>[15]Fevereiro!$B$16</f>
        <v>27.454166666666666</v>
      </c>
      <c r="N20" s="90">
        <f>[15]Fevereiro!$B$17</f>
        <v>27.729166666666671</v>
      </c>
      <c r="O20" s="90">
        <f>[15]Fevereiro!$B$18</f>
        <v>29.008333333333329</v>
      </c>
      <c r="P20" s="90">
        <f>[15]Fevereiro!$B$19</f>
        <v>28.787499999999998</v>
      </c>
      <c r="Q20" s="90">
        <f>[15]Fevereiro!$B$20</f>
        <v>29.579166666666666</v>
      </c>
      <c r="R20" s="90">
        <f>[15]Fevereiro!$B$21</f>
        <v>29.19583333333334</v>
      </c>
      <c r="S20" s="90">
        <f>[15]Fevereiro!$B$22</f>
        <v>29.962499999999995</v>
      </c>
      <c r="T20" s="90">
        <f>[15]Fevereiro!$B$23</f>
        <v>26.679166666666671</v>
      </c>
      <c r="U20" s="90">
        <f>[15]Fevereiro!$B$24</f>
        <v>27.112500000000001</v>
      </c>
      <c r="V20" s="90">
        <f>[15]Fevereiro!$B$25</f>
        <v>28.245833333333341</v>
      </c>
      <c r="W20" s="90">
        <f>[15]Fevereiro!$B$26</f>
        <v>27.537499999999998</v>
      </c>
      <c r="X20" s="90">
        <f>[15]Fevereiro!$B$27</f>
        <v>26.879166666666663</v>
      </c>
      <c r="Y20" s="90">
        <f>[15]Fevereiro!$B$28</f>
        <v>27.537499999999998</v>
      </c>
      <c r="Z20" s="90">
        <f>[15]Fevereiro!$B$29</f>
        <v>25.933333333333337</v>
      </c>
      <c r="AA20" s="90">
        <f>[15]Fevereiro!$B$30</f>
        <v>26.279166666666672</v>
      </c>
      <c r="AB20" s="90">
        <f>[15]Fevereiro!$B$31</f>
        <v>25.908333333333331</v>
      </c>
      <c r="AC20" s="90">
        <f>[15]Fevereiro!$B$32</f>
        <v>27.099999999999998</v>
      </c>
      <c r="AD20" s="96">
        <f t="shared" si="2"/>
        <v>27.84970238095238</v>
      </c>
      <c r="AE20" s="11" t="s">
        <v>33</v>
      </c>
      <c r="AF20" s="11" t="s">
        <v>33</v>
      </c>
    </row>
    <row r="21" spans="1:36" hidden="1" x14ac:dyDescent="0.2">
      <c r="A21" s="48" t="s">
        <v>31</v>
      </c>
      <c r="B21" s="90" t="str">
        <f>[16]Fevereiro!$B$5</f>
        <v>*</v>
      </c>
      <c r="C21" s="90" t="str">
        <f>[16]Fevereiro!$B$6</f>
        <v>*</v>
      </c>
      <c r="D21" s="90" t="str">
        <f>[16]Fevereiro!$B$7</f>
        <v>*</v>
      </c>
      <c r="E21" s="90" t="str">
        <f>[16]Fevereiro!$B$8</f>
        <v>*</v>
      </c>
      <c r="F21" s="90" t="str">
        <f>[16]Fevereiro!$B$9</f>
        <v>*</v>
      </c>
      <c r="G21" s="90" t="str">
        <f>[16]Fevereiro!$B$10</f>
        <v>*</v>
      </c>
      <c r="H21" s="90" t="str">
        <f>[16]Fevereiro!$B$11</f>
        <v>*</v>
      </c>
      <c r="I21" s="90" t="str">
        <f>[16]Fevereiro!$B$12</f>
        <v>*</v>
      </c>
      <c r="J21" s="90" t="str">
        <f>[16]Fevereiro!$B$13</f>
        <v>*</v>
      </c>
      <c r="K21" s="90" t="str">
        <f>[16]Fevereiro!$B$14</f>
        <v>*</v>
      </c>
      <c r="L21" s="90" t="str">
        <f>[16]Fevereiro!$B$15</f>
        <v>*</v>
      </c>
      <c r="M21" s="90" t="str">
        <f>[16]Fevereiro!$B$16</f>
        <v>*</v>
      </c>
      <c r="N21" s="90" t="str">
        <f>[16]Fevereiro!$B$17</f>
        <v>*</v>
      </c>
      <c r="O21" s="90" t="str">
        <f>[16]Fevereiro!$B$18</f>
        <v>*</v>
      </c>
      <c r="P21" s="90" t="str">
        <f>[16]Fevereiro!$B$19</f>
        <v>*</v>
      </c>
      <c r="Q21" s="90" t="str">
        <f>[16]Fevereiro!$B$20</f>
        <v>*</v>
      </c>
      <c r="R21" s="90" t="str">
        <f>[16]Fevereiro!$B$21</f>
        <v>*</v>
      </c>
      <c r="S21" s="90" t="str">
        <f>[16]Fevereiro!$B$22</f>
        <v>*</v>
      </c>
      <c r="T21" s="90" t="str">
        <f>[16]Fevereiro!$B$23</f>
        <v>*</v>
      </c>
      <c r="U21" s="90" t="str">
        <f>[16]Fevereiro!$B$24</f>
        <v>*</v>
      </c>
      <c r="V21" s="90" t="str">
        <f>[16]Fevereiro!$B$25</f>
        <v>*</v>
      </c>
      <c r="W21" s="90" t="str">
        <f>[16]Fevereiro!$B$26</f>
        <v>*</v>
      </c>
      <c r="X21" s="90" t="str">
        <f>[16]Fevereiro!$B$27</f>
        <v>*</v>
      </c>
      <c r="Y21" s="90" t="str">
        <f>[16]Fevereiro!$B$28</f>
        <v>*</v>
      </c>
      <c r="Z21" s="90" t="str">
        <f>[16]Fevereiro!$B$29</f>
        <v>*</v>
      </c>
      <c r="AA21" s="90" t="str">
        <f>[16]Fevereiro!$B$30</f>
        <v>*</v>
      </c>
      <c r="AB21" s="90" t="str">
        <f>[16]Fevereiro!$B$31</f>
        <v>*</v>
      </c>
      <c r="AC21" s="90" t="str">
        <f>[16]Fevereiro!$B$32</f>
        <v>*</v>
      </c>
      <c r="AD21" s="96" t="s">
        <v>203</v>
      </c>
      <c r="AF21" s="11" t="s">
        <v>33</v>
      </c>
      <c r="AG21" t="s">
        <v>33</v>
      </c>
      <c r="AH21" t="s">
        <v>33</v>
      </c>
    </row>
    <row r="22" spans="1:36" x14ac:dyDescent="0.2">
      <c r="A22" s="48" t="s">
        <v>6</v>
      </c>
      <c r="B22" s="90">
        <f>[17]Fevereiro!$B$5</f>
        <v>25.966666666666661</v>
      </c>
      <c r="C22" s="90">
        <f>[17]Fevereiro!$B$6</f>
        <v>25.533333333333335</v>
      </c>
      <c r="D22" s="90">
        <f>[17]Fevereiro!$B$7</f>
        <v>24.971428571428572</v>
      </c>
      <c r="E22" s="90">
        <f>[17]Fevereiro!$B$8</f>
        <v>25.513636363636362</v>
      </c>
      <c r="F22" s="90">
        <f>[17]Fevereiro!$B$9</f>
        <v>25.56190476190476</v>
      </c>
      <c r="G22" s="90">
        <f>[17]Fevereiro!$B$10</f>
        <v>25.972727272727273</v>
      </c>
      <c r="H22" s="90">
        <f>[17]Fevereiro!$B$11</f>
        <v>26.480952380952377</v>
      </c>
      <c r="I22" s="90">
        <f>[17]Fevereiro!$B$12</f>
        <v>28.013636363636362</v>
      </c>
      <c r="J22" s="90">
        <f>[17]Fevereiro!$B$13</f>
        <v>27.033333333333331</v>
      </c>
      <c r="K22" s="90">
        <f>[17]Fevereiro!$B$14</f>
        <v>26.608695652173918</v>
      </c>
      <c r="L22" s="90">
        <f>[17]Fevereiro!$B$15</f>
        <v>24.366666666666671</v>
      </c>
      <c r="M22" s="90">
        <f>[17]Fevereiro!$B$16</f>
        <v>24.40909090909091</v>
      </c>
      <c r="N22" s="90">
        <f>[17]Fevereiro!$B$17</f>
        <v>25.704545454545453</v>
      </c>
      <c r="O22" s="90">
        <f>[17]Fevereiro!$B$18</f>
        <v>26.72</v>
      </c>
      <c r="P22" s="90">
        <f>[17]Fevereiro!$B$19</f>
        <v>26.981818181818188</v>
      </c>
      <c r="Q22" s="90">
        <f>[17]Fevereiro!$B$20</f>
        <v>25.914285714285722</v>
      </c>
      <c r="R22" s="90">
        <f>[17]Fevereiro!$B$21</f>
        <v>26.662500000000005</v>
      </c>
      <c r="S22" s="90">
        <f>[17]Fevereiro!$B$22</f>
        <v>27.586363636363636</v>
      </c>
      <c r="T22" s="90">
        <f>[17]Fevereiro!$B$23</f>
        <v>27.547619047619044</v>
      </c>
      <c r="U22" s="90">
        <f>[17]Fevereiro!$B$24</f>
        <v>27.586956521739129</v>
      </c>
      <c r="V22" s="90">
        <f>[17]Fevereiro!$B$25</f>
        <v>28.371428571428574</v>
      </c>
      <c r="W22" s="90">
        <f>[17]Fevereiro!$B$26</f>
        <v>27.70454545454546</v>
      </c>
      <c r="X22" s="90">
        <f>[17]Fevereiro!$B$27</f>
        <v>27.574999999999999</v>
      </c>
      <c r="Y22" s="90">
        <f>[17]Fevereiro!$B$28</f>
        <v>26.485714285714284</v>
      </c>
      <c r="Z22" s="90">
        <f>[17]Fevereiro!$B$29</f>
        <v>25.31904761904762</v>
      </c>
      <c r="AA22" s="90">
        <f>[17]Fevereiro!$B$30</f>
        <v>25.491304347826084</v>
      </c>
      <c r="AB22" s="90">
        <f>[17]Fevereiro!$B$31</f>
        <v>24.45</v>
      </c>
      <c r="AC22" s="90">
        <f>[17]Fevereiro!$B$32</f>
        <v>26.11904761904762</v>
      </c>
      <c r="AD22" s="96">
        <f t="shared" ref="AD22:AD28" si="3">AVERAGE(B22:AC22)</f>
        <v>26.309008883197553</v>
      </c>
      <c r="AE22" t="s">
        <v>33</v>
      </c>
      <c r="AH22" t="s">
        <v>33</v>
      </c>
    </row>
    <row r="23" spans="1:36" hidden="1" x14ac:dyDescent="0.2">
      <c r="A23" s="48" t="s">
        <v>7</v>
      </c>
      <c r="B23" s="90" t="str">
        <f>[18]Fevereiro!$B$5</f>
        <v>*</v>
      </c>
      <c r="C23" s="90" t="str">
        <f>[18]Fevereiro!$B$6</f>
        <v>*</v>
      </c>
      <c r="D23" s="90" t="str">
        <f>[18]Fevereiro!$B$7</f>
        <v>*</v>
      </c>
      <c r="E23" s="90" t="str">
        <f>[18]Fevereiro!$B$8</f>
        <v>*</v>
      </c>
      <c r="F23" s="90" t="str">
        <f>[18]Fevereiro!$B$9</f>
        <v>*</v>
      </c>
      <c r="G23" s="90" t="str">
        <f>[18]Fevereiro!$B$10</f>
        <v>*</v>
      </c>
      <c r="H23" s="90" t="str">
        <f>[18]Fevereiro!$B$11</f>
        <v>*</v>
      </c>
      <c r="I23" s="90" t="str">
        <f>[18]Fevereiro!$B$12</f>
        <v>*</v>
      </c>
      <c r="J23" s="90" t="str">
        <f>[18]Fevereiro!$B$13</f>
        <v>*</v>
      </c>
      <c r="K23" s="90" t="str">
        <f>[18]Fevereiro!$B$14</f>
        <v>*</v>
      </c>
      <c r="L23" s="90" t="str">
        <f>[18]Fevereiro!$B$15</f>
        <v>*</v>
      </c>
      <c r="M23" s="90" t="str">
        <f>[18]Fevereiro!$B$16</f>
        <v>*</v>
      </c>
      <c r="N23" s="90" t="str">
        <f>[18]Fevereiro!$B$17</f>
        <v>*</v>
      </c>
      <c r="O23" s="90" t="str">
        <f>[18]Fevereiro!$B$18</f>
        <v>*</v>
      </c>
      <c r="P23" s="90" t="str">
        <f>[18]Fevereiro!$B$19</f>
        <v>*</v>
      </c>
      <c r="Q23" s="90" t="str">
        <f>[18]Fevereiro!$B$20</f>
        <v>*</v>
      </c>
      <c r="R23" s="90" t="str">
        <f>[18]Fevereiro!$B$21</f>
        <v>*</v>
      </c>
      <c r="S23" s="90" t="str">
        <f>[18]Fevereiro!$B$22</f>
        <v>*</v>
      </c>
      <c r="T23" s="90" t="str">
        <f>[18]Fevereiro!$B$23</f>
        <v>*</v>
      </c>
      <c r="U23" s="90" t="str">
        <f>[18]Fevereiro!$B$24</f>
        <v>*</v>
      </c>
      <c r="V23" s="90" t="str">
        <f>[18]Fevereiro!$B$25</f>
        <v>*</v>
      </c>
      <c r="W23" s="90" t="str">
        <f>[18]Fevereiro!$B$26</f>
        <v>*</v>
      </c>
      <c r="X23" s="90" t="str">
        <f>[18]Fevereiro!$B$27</f>
        <v>*</v>
      </c>
      <c r="Y23" s="90" t="str">
        <f>[18]Fevereiro!$B$28</f>
        <v>*</v>
      </c>
      <c r="Z23" s="90" t="str">
        <f>[18]Fevereiro!$B$29</f>
        <v>*</v>
      </c>
      <c r="AA23" s="90" t="str">
        <f>[18]Fevereiro!$B$30</f>
        <v>*</v>
      </c>
      <c r="AB23" s="90" t="str">
        <f>[18]Fevereiro!$B$31</f>
        <v>*</v>
      </c>
      <c r="AC23" s="90" t="str">
        <f>[18]Fevereiro!$B$32</f>
        <v>*</v>
      </c>
      <c r="AD23" s="96" t="e">
        <f t="shared" si="3"/>
        <v>#DIV/0!</v>
      </c>
      <c r="AF23" t="s">
        <v>33</v>
      </c>
      <c r="AH23" t="s">
        <v>33</v>
      </c>
      <c r="AI23" t="s">
        <v>33</v>
      </c>
    </row>
    <row r="24" spans="1:36" x14ac:dyDescent="0.2">
      <c r="A24" s="48" t="s">
        <v>151</v>
      </c>
      <c r="B24" s="90">
        <f>[19]Fevereiro!$B$5</f>
        <v>25.612499999999997</v>
      </c>
      <c r="C24" s="90">
        <f>[19]Fevereiro!$B$6</f>
        <v>26.037499999999998</v>
      </c>
      <c r="D24" s="90">
        <f>[19]Fevereiro!$B$7</f>
        <v>26.991666666666671</v>
      </c>
      <c r="E24" s="90">
        <f>[19]Fevereiro!$B$8</f>
        <v>26.795833333333334</v>
      </c>
      <c r="F24" s="90">
        <f>[19]Fevereiro!$B$9</f>
        <v>24.375</v>
      </c>
      <c r="G24" s="90">
        <f>[19]Fevereiro!$B$10</f>
        <v>24.883333333333336</v>
      </c>
      <c r="H24" s="90">
        <f>[19]Fevereiro!$B$11</f>
        <v>25.983333333333331</v>
      </c>
      <c r="I24" s="90">
        <f>[19]Fevereiro!$B$12</f>
        <v>26.762499999999999</v>
      </c>
      <c r="J24" s="90">
        <f>[19]Fevereiro!$B$13</f>
        <v>27.654166666666669</v>
      </c>
      <c r="K24" s="90">
        <f>[19]Fevereiro!$B$14</f>
        <v>28.524999999999995</v>
      </c>
      <c r="L24" s="90">
        <f>[19]Fevereiro!$B$15</f>
        <v>27.699999999999992</v>
      </c>
      <c r="M24" s="90">
        <f>[19]Fevereiro!$B$16</f>
        <v>26.683333333333334</v>
      </c>
      <c r="N24" s="90">
        <f>[19]Fevereiro!$B$17</f>
        <v>25.775000000000002</v>
      </c>
      <c r="O24" s="90">
        <f>[19]Fevereiro!$B$18</f>
        <v>24.954166666666666</v>
      </c>
      <c r="P24" s="90">
        <f>[19]Fevereiro!$B$19</f>
        <v>26.812499999999996</v>
      </c>
      <c r="Q24" s="90">
        <f>[19]Fevereiro!$B$20</f>
        <v>28.124999999999996</v>
      </c>
      <c r="R24" s="90">
        <f>[19]Fevereiro!$B$21</f>
        <v>28.387499999999999</v>
      </c>
      <c r="S24" s="90">
        <f>[19]Fevereiro!$B$22</f>
        <v>25.229166666666661</v>
      </c>
      <c r="T24" s="90">
        <f>[19]Fevereiro!$B$23</f>
        <v>25.304166666666671</v>
      </c>
      <c r="U24" s="90">
        <f>[19]Fevereiro!$B$24</f>
        <v>26.391666666666666</v>
      </c>
      <c r="V24" s="90">
        <f>[19]Fevereiro!$B$25</f>
        <v>26.737500000000008</v>
      </c>
      <c r="W24" s="90">
        <f>[19]Fevereiro!$B$26</f>
        <v>27.237500000000001</v>
      </c>
      <c r="X24" s="90">
        <f>[19]Fevereiro!$B$27</f>
        <v>29.024999999999995</v>
      </c>
      <c r="Y24" s="90">
        <f>[19]Fevereiro!$B$28</f>
        <v>26.391666666666669</v>
      </c>
      <c r="Z24" s="90">
        <f>[19]Fevereiro!$B$29</f>
        <v>25.537499999999998</v>
      </c>
      <c r="AA24" s="90">
        <f>[19]Fevereiro!$B$30</f>
        <v>25.454166666666666</v>
      </c>
      <c r="AB24" s="90">
        <f>[19]Fevereiro!$B$31</f>
        <v>24.862500000000001</v>
      </c>
      <c r="AC24" s="90">
        <f>[19]Fevereiro!$B$32</f>
        <v>27.237499999999997</v>
      </c>
      <c r="AD24" s="96">
        <f t="shared" si="3"/>
        <v>26.48095238095237</v>
      </c>
      <c r="AF24" s="11" t="s">
        <v>33</v>
      </c>
      <c r="AG24" t="s">
        <v>33</v>
      </c>
      <c r="AH24" t="s">
        <v>33</v>
      </c>
    </row>
    <row r="25" spans="1:36" x14ac:dyDescent="0.2">
      <c r="A25" s="48" t="s">
        <v>152</v>
      </c>
      <c r="B25" s="90">
        <f>[20]Fevereiro!$B5</f>
        <v>27.083333333333332</v>
      </c>
      <c r="C25" s="90">
        <f>[20]Fevereiro!$B6</f>
        <v>27.674999999999997</v>
      </c>
      <c r="D25" s="90">
        <f>[20]Fevereiro!$B7</f>
        <v>28.783333333333335</v>
      </c>
      <c r="E25" s="90">
        <f>[20]Fevereiro!$B8</f>
        <v>27.783333333333335</v>
      </c>
      <c r="F25" s="90">
        <f>[20]Fevereiro!$B9</f>
        <v>26.241666666666674</v>
      </c>
      <c r="G25" s="90">
        <f>[20]Fevereiro!$B10</f>
        <v>26.479166666666668</v>
      </c>
      <c r="H25" s="90">
        <f>[20]Fevereiro!$B11</f>
        <v>24.441666666666666</v>
      </c>
      <c r="I25" s="90">
        <f>[20]Fevereiro!$B12</f>
        <v>25.163636363636364</v>
      </c>
      <c r="J25" s="90">
        <f>[20]Fevereiro!$B13</f>
        <v>27.312500000000004</v>
      </c>
      <c r="K25" s="90">
        <f>[20]Fevereiro!$B14</f>
        <v>28.845833333333331</v>
      </c>
      <c r="L25" s="90">
        <f>[20]Fevereiro!$B15</f>
        <v>29.875000000000011</v>
      </c>
      <c r="M25" s="90">
        <f>[20]Fevereiro!$B16</f>
        <v>26.320833333333336</v>
      </c>
      <c r="N25" s="90">
        <f>[20]Fevereiro!$B17</f>
        <v>25.845833333333331</v>
      </c>
      <c r="O25" s="90">
        <f>[20]Fevereiro!$B18</f>
        <v>27.062499999999996</v>
      </c>
      <c r="P25" s="90">
        <f>[20]Fevereiro!$B19</f>
        <v>29.120833333333334</v>
      </c>
      <c r="Q25" s="90">
        <f>[20]Fevereiro!$B20</f>
        <v>30.045833333333331</v>
      </c>
      <c r="R25" s="90">
        <f>[20]Fevereiro!$B21</f>
        <v>30.258333333333336</v>
      </c>
      <c r="S25" s="90">
        <f>[20]Fevereiro!$B22</f>
        <v>26.787499999999994</v>
      </c>
      <c r="T25" s="90">
        <f>[20]Fevereiro!$B23</f>
        <v>24.487500000000001</v>
      </c>
      <c r="U25" s="90">
        <f>[20]Fevereiro!$B24</f>
        <v>26.754166666666666</v>
      </c>
      <c r="V25" s="90">
        <f>[20]Fevereiro!$B25</f>
        <v>26.900000000000002</v>
      </c>
      <c r="W25" s="90">
        <f>[20]Fevereiro!$B26</f>
        <v>28.1875</v>
      </c>
      <c r="X25" s="90">
        <f>[20]Fevereiro!$B27</f>
        <v>28.079166666666669</v>
      </c>
      <c r="Y25" s="90">
        <f>[20]Fevereiro!$B28</f>
        <v>27.578260869565209</v>
      </c>
      <c r="Z25" s="90">
        <f>[20]Fevereiro!$B29</f>
        <v>28.091666666666669</v>
      </c>
      <c r="AA25" s="90">
        <f>[20]Fevereiro!$B30</f>
        <v>26.604166666666671</v>
      </c>
      <c r="AB25" s="90">
        <f>[20]Fevereiro!$B31</f>
        <v>27.408333333333335</v>
      </c>
      <c r="AC25" s="90">
        <f>[20]Fevereiro!$B32</f>
        <v>28.600000000000005</v>
      </c>
      <c r="AD25" s="96">
        <f t="shared" si="3"/>
        <v>27.422032044042908</v>
      </c>
      <c r="AE25" s="11" t="s">
        <v>33</v>
      </c>
      <c r="AF25" s="11" t="s">
        <v>33</v>
      </c>
      <c r="AG25" t="s">
        <v>33</v>
      </c>
    </row>
    <row r="26" spans="1:36" x14ac:dyDescent="0.2">
      <c r="A26" s="48" t="s">
        <v>153</v>
      </c>
      <c r="B26" s="90">
        <f>[21]Fevereiro!$B$5</f>
        <v>25.204166666666669</v>
      </c>
      <c r="C26" s="90">
        <f>[21]Fevereiro!$B$6</f>
        <v>26.412499999999998</v>
      </c>
      <c r="D26" s="90">
        <f>[21]Fevereiro!$B$7</f>
        <v>26.970833333333331</v>
      </c>
      <c r="E26" s="90">
        <f>[21]Fevereiro!$B$8</f>
        <v>26.516666666666666</v>
      </c>
      <c r="F26" s="90">
        <f>[21]Fevereiro!$B$9</f>
        <v>25.974999999999998</v>
      </c>
      <c r="G26" s="90">
        <f>[21]Fevereiro!$B$10</f>
        <v>26.095833333333335</v>
      </c>
      <c r="H26" s="90">
        <f>[21]Fevereiro!$B$11</f>
        <v>26.208333333333339</v>
      </c>
      <c r="I26" s="90">
        <f>[21]Fevereiro!$B$12</f>
        <v>27.233333333333331</v>
      </c>
      <c r="J26" s="90">
        <f>[21]Fevereiro!$B$13</f>
        <v>28.570833333333336</v>
      </c>
      <c r="K26" s="90">
        <f>[21]Fevereiro!$B$14</f>
        <v>29.641666666666666</v>
      </c>
      <c r="L26" s="90">
        <f>[21]Fevereiro!$B$15</f>
        <v>28.650000000000002</v>
      </c>
      <c r="M26" s="90">
        <f>[21]Fevereiro!$B$16</f>
        <v>27.600000000000012</v>
      </c>
      <c r="N26" s="90">
        <f>[21]Fevereiro!$B$17</f>
        <v>26.837500000000006</v>
      </c>
      <c r="O26" s="90">
        <f>[21]Fevereiro!$B$18</f>
        <v>26.083333333333332</v>
      </c>
      <c r="P26" s="90">
        <f>[21]Fevereiro!$B$19</f>
        <v>27.366666666666671</v>
      </c>
      <c r="Q26" s="90">
        <f>[21]Fevereiro!$B$20</f>
        <v>28.6875</v>
      </c>
      <c r="R26" s="90">
        <f>[21]Fevereiro!$B$21</f>
        <v>28.950000000000003</v>
      </c>
      <c r="S26" s="90">
        <f>[21]Fevereiro!$B$22</f>
        <v>26.258333333333336</v>
      </c>
      <c r="T26" s="90">
        <f>[21]Fevereiro!$B$23</f>
        <v>25.595833333333331</v>
      </c>
      <c r="U26" s="90">
        <f>[21]Fevereiro!$B$24</f>
        <v>26.758333333333336</v>
      </c>
      <c r="V26" s="90">
        <f>[21]Fevereiro!$B$25</f>
        <v>26.32083333333334</v>
      </c>
      <c r="W26" s="90">
        <f>[21]Fevereiro!$B$26</f>
        <v>28.070833333333329</v>
      </c>
      <c r="X26" s="90">
        <f>[21]Fevereiro!$B$27</f>
        <v>29.433333333333334</v>
      </c>
      <c r="Y26" s="90">
        <f>[21]Fevereiro!$B$28</f>
        <v>26.454166666666666</v>
      </c>
      <c r="Z26" s="90">
        <f>[21]Fevereiro!$B$29</f>
        <v>24.662500000000005</v>
      </c>
      <c r="AA26" s="90">
        <f>[21]Fevereiro!$B$30</f>
        <v>24.995833333333334</v>
      </c>
      <c r="AB26" s="90">
        <f>[21]Fevereiro!$B$31</f>
        <v>26.05</v>
      </c>
      <c r="AC26" s="90">
        <f>[21]Fevereiro!$B$32</f>
        <v>27.212500000000002</v>
      </c>
      <c r="AD26" s="96">
        <f t="shared" si="3"/>
        <v>26.957738095238085</v>
      </c>
      <c r="AF26" s="11" t="s">
        <v>33</v>
      </c>
      <c r="AG26" t="s">
        <v>33</v>
      </c>
      <c r="AH26" t="s">
        <v>33</v>
      </c>
    </row>
    <row r="27" spans="1:36" x14ac:dyDescent="0.2">
      <c r="A27" s="48" t="s">
        <v>8</v>
      </c>
      <c r="B27" s="90">
        <f>[22]Fevereiro!$B$5</f>
        <v>25.679166666666671</v>
      </c>
      <c r="C27" s="90">
        <f>[22]Fevereiro!$B$6</f>
        <v>26.512500000000003</v>
      </c>
      <c r="D27" s="90">
        <f>[22]Fevereiro!$B$7</f>
        <v>27.479166666666661</v>
      </c>
      <c r="E27" s="90">
        <f>[22]Fevereiro!$B$8</f>
        <v>27.083333333333332</v>
      </c>
      <c r="F27" s="90">
        <f>[22]Fevereiro!$B$9</f>
        <v>25.204166666666669</v>
      </c>
      <c r="G27" s="90">
        <f>[22]Fevereiro!$B$10</f>
        <v>24.099999999999998</v>
      </c>
      <c r="H27" s="90">
        <f>[22]Fevereiro!$B$11</f>
        <v>24.591666666666665</v>
      </c>
      <c r="I27" s="90">
        <f>[22]Fevereiro!$B$12</f>
        <v>25.408333333333331</v>
      </c>
      <c r="J27" s="90">
        <f>[22]Fevereiro!$B$13</f>
        <v>27.150000000000002</v>
      </c>
      <c r="K27" s="90">
        <f>[22]Fevereiro!$B$14</f>
        <v>27.895833333333339</v>
      </c>
      <c r="L27" s="90">
        <f>[22]Fevereiro!$B$15</f>
        <v>28.291666666666668</v>
      </c>
      <c r="M27" s="90">
        <f>[22]Fevereiro!$B$16</f>
        <v>26.566666666666666</v>
      </c>
      <c r="N27" s="90">
        <f>[22]Fevereiro!$B$17</f>
        <v>25.720833333333331</v>
      </c>
      <c r="O27" s="90">
        <f>[22]Fevereiro!$B$18</f>
        <v>26.324999999999999</v>
      </c>
      <c r="P27" s="90">
        <f>[22]Fevereiro!$B$19</f>
        <v>27.887500000000006</v>
      </c>
      <c r="Q27" s="90">
        <f>[22]Fevereiro!$B$20</f>
        <v>28.825000000000003</v>
      </c>
      <c r="R27" s="90">
        <f>[22]Fevereiro!$B$21</f>
        <v>28.908333333333342</v>
      </c>
      <c r="S27" s="90">
        <f>[22]Fevereiro!$B$22</f>
        <v>25.229166666666671</v>
      </c>
      <c r="T27" s="90">
        <f>[22]Fevereiro!$B$23</f>
        <v>23.779166666666665</v>
      </c>
      <c r="U27" s="90">
        <f>[22]Fevereiro!$B$24</f>
        <v>26.041666666666668</v>
      </c>
      <c r="V27" s="90">
        <f>[22]Fevereiro!$B$25</f>
        <v>25.745833333333334</v>
      </c>
      <c r="W27" s="90">
        <f>[22]Fevereiro!$B$26</f>
        <v>27.150000000000002</v>
      </c>
      <c r="X27" s="90">
        <f>[22]Fevereiro!$B$27</f>
        <v>27.816666666666666</v>
      </c>
      <c r="Y27" s="90">
        <f>[22]Fevereiro!$B$28</f>
        <v>26.2</v>
      </c>
      <c r="Z27" s="90">
        <f>[22]Fevereiro!$B$29</f>
        <v>27.012500000000003</v>
      </c>
      <c r="AA27" s="90">
        <f>[22]Fevereiro!$B$30</f>
        <v>25.670833333333338</v>
      </c>
      <c r="AB27" s="90">
        <f>[22]Fevereiro!$B$31</f>
        <v>25.774999999999995</v>
      </c>
      <c r="AC27" s="90">
        <f>[22]Fevereiro!$B$32</f>
        <v>27.308333333333334</v>
      </c>
      <c r="AD27" s="96">
        <f t="shared" si="3"/>
        <v>26.477083333333333</v>
      </c>
      <c r="AG27" s="5"/>
      <c r="AH27" s="5"/>
    </row>
    <row r="28" spans="1:36" x14ac:dyDescent="0.2">
      <c r="A28" s="48" t="s">
        <v>9</v>
      </c>
      <c r="B28" s="90">
        <f>[23]Fevereiro!$B$5</f>
        <v>25.4375</v>
      </c>
      <c r="C28" s="90">
        <f>[23]Fevereiro!$B$6</f>
        <v>26.408333333333331</v>
      </c>
      <c r="D28" s="90">
        <f>[23]Fevereiro!$B$7</f>
        <v>26.858333333333331</v>
      </c>
      <c r="E28" s="90">
        <f>[23]Fevereiro!$B$8</f>
        <v>26.558333333333334</v>
      </c>
      <c r="F28" s="90">
        <f>[23]Fevereiro!$B$9</f>
        <v>24.120833333333334</v>
      </c>
      <c r="G28" s="90">
        <f>[23]Fevereiro!$B$10</f>
        <v>25.125</v>
      </c>
      <c r="H28" s="90">
        <f>[23]Fevereiro!$B$11</f>
        <v>26.158333333333321</v>
      </c>
      <c r="I28" s="90">
        <f>[23]Fevereiro!$B$12</f>
        <v>27.625000000000004</v>
      </c>
      <c r="J28" s="90">
        <f>[23]Fevereiro!$B$13</f>
        <v>28.716666666666669</v>
      </c>
      <c r="K28" s="90">
        <f>[23]Fevereiro!$B$14</f>
        <v>29.604166666666671</v>
      </c>
      <c r="L28" s="90">
        <f>[23]Fevereiro!$B$15</f>
        <v>28.191666666666666</v>
      </c>
      <c r="M28" s="90">
        <f>[23]Fevereiro!$B$16</f>
        <v>27.150000000000002</v>
      </c>
      <c r="N28" s="90">
        <f>[23]Fevereiro!$B$17</f>
        <v>26.950000000000003</v>
      </c>
      <c r="O28" s="90">
        <f>[23]Fevereiro!$B$18</f>
        <v>26.375000000000004</v>
      </c>
      <c r="P28" s="90">
        <f>[23]Fevereiro!$B$19</f>
        <v>28.2</v>
      </c>
      <c r="Q28" s="90">
        <f>[23]Fevereiro!$B$20</f>
        <v>28.891666666666676</v>
      </c>
      <c r="R28" s="90">
        <f>[23]Fevereiro!$B$21</f>
        <v>28.924999999999997</v>
      </c>
      <c r="S28" s="90">
        <f>[23]Fevereiro!$B$22</f>
        <v>26.195833333333336</v>
      </c>
      <c r="T28" s="90">
        <f>[23]Fevereiro!$B$23</f>
        <v>25.041666666666671</v>
      </c>
      <c r="U28" s="90">
        <f>[23]Fevereiro!$B$24</f>
        <v>26.841666666666669</v>
      </c>
      <c r="V28" s="90">
        <f>[23]Fevereiro!$B$25</f>
        <v>26.854166666666661</v>
      </c>
      <c r="W28" s="90">
        <f>[23]Fevereiro!$B$26</f>
        <v>26.974999999999998</v>
      </c>
      <c r="X28" s="90">
        <f>[23]Fevereiro!$B$27</f>
        <v>29.145833333333339</v>
      </c>
      <c r="Y28" s="90">
        <f>[23]Fevereiro!$B$28</f>
        <v>26.108333333333331</v>
      </c>
      <c r="Z28" s="90">
        <f>[23]Fevereiro!$B$29</f>
        <v>25.779166666666665</v>
      </c>
      <c r="AA28" s="90">
        <f>[23]Fevereiro!$B$30</f>
        <v>25.700000000000006</v>
      </c>
      <c r="AB28" s="90">
        <f>[23]Fevereiro!$B$31</f>
        <v>25.225000000000005</v>
      </c>
      <c r="AC28" s="90">
        <f>[23]Fevereiro!$B$32</f>
        <v>27.270833333333332</v>
      </c>
      <c r="AD28" s="96">
        <f t="shared" si="3"/>
        <v>26.872619047619054</v>
      </c>
      <c r="AG28" t="s">
        <v>33</v>
      </c>
      <c r="AH28" t="s">
        <v>33</v>
      </c>
    </row>
    <row r="29" spans="1:36" hidden="1" x14ac:dyDescent="0.2">
      <c r="A29" s="48" t="s">
        <v>30</v>
      </c>
      <c r="B29" s="90" t="str">
        <f>[24]Fevereiro!$B$5</f>
        <v>*</v>
      </c>
      <c r="C29" s="90" t="str">
        <f>[24]Fevereiro!$B$6</f>
        <v>*</v>
      </c>
      <c r="D29" s="90" t="str">
        <f>[24]Fevereiro!$B$7</f>
        <v>*</v>
      </c>
      <c r="E29" s="90" t="str">
        <f>[24]Fevereiro!$B$8</f>
        <v>*</v>
      </c>
      <c r="F29" s="90" t="str">
        <f>[24]Fevereiro!$B$9</f>
        <v>*</v>
      </c>
      <c r="G29" s="90" t="str">
        <f>[24]Fevereiro!$B$10</f>
        <v>*</v>
      </c>
      <c r="H29" s="90" t="str">
        <f>[24]Fevereiro!$B$11</f>
        <v>*</v>
      </c>
      <c r="I29" s="90" t="str">
        <f>[24]Fevereiro!$B$12</f>
        <v>*</v>
      </c>
      <c r="J29" s="90" t="str">
        <f>[24]Fevereiro!$B$13</f>
        <v>*</v>
      </c>
      <c r="K29" s="90" t="str">
        <f>[24]Fevereiro!$B$14</f>
        <v>*</v>
      </c>
      <c r="L29" s="90" t="str">
        <f>[24]Fevereiro!$B$15</f>
        <v>*</v>
      </c>
      <c r="M29" s="90" t="str">
        <f>[24]Fevereiro!$B$16</f>
        <v>*</v>
      </c>
      <c r="N29" s="90" t="str">
        <f>[24]Fevereiro!$B$17</f>
        <v>*</v>
      </c>
      <c r="O29" s="90" t="str">
        <f>[24]Fevereiro!$B$18</f>
        <v>*</v>
      </c>
      <c r="P29" s="90" t="str">
        <f>[24]Fevereiro!$B$19</f>
        <v>*</v>
      </c>
      <c r="Q29" s="90" t="str">
        <f>[24]Fevereiro!$B$20</f>
        <v>*</v>
      </c>
      <c r="R29" s="90" t="str">
        <f>[24]Fevereiro!$B$21</f>
        <v>*</v>
      </c>
      <c r="S29" s="90" t="str">
        <f>[24]Fevereiro!$B$22</f>
        <v>*</v>
      </c>
      <c r="T29" s="90" t="str">
        <f>[24]Fevereiro!$B$23</f>
        <v>*</v>
      </c>
      <c r="U29" s="90" t="str">
        <f>[24]Fevereiro!$B$24</f>
        <v>*</v>
      </c>
      <c r="V29" s="90" t="str">
        <f>[24]Fevereiro!$B$25</f>
        <v>*</v>
      </c>
      <c r="W29" s="90" t="str">
        <f>[24]Fevereiro!$B$26</f>
        <v>*</v>
      </c>
      <c r="X29" s="90" t="str">
        <f>[24]Fevereiro!$B$27</f>
        <v>*</v>
      </c>
      <c r="Y29" s="90" t="str">
        <f>[24]Fevereiro!$B$28</f>
        <v>*</v>
      </c>
      <c r="Z29" s="90" t="str">
        <f>[24]Fevereiro!$B$29</f>
        <v>*</v>
      </c>
      <c r="AA29" s="90" t="str">
        <f>[24]Fevereiro!$B$30</f>
        <v>*</v>
      </c>
      <c r="AB29" s="90" t="str">
        <f>[24]Fevereiro!$B$31</f>
        <v>*</v>
      </c>
      <c r="AC29" s="90" t="str">
        <f>[24]Fevereiro!$B$32</f>
        <v>*</v>
      </c>
      <c r="AD29" s="96" t="s">
        <v>203</v>
      </c>
      <c r="AF29" s="11" t="s">
        <v>33</v>
      </c>
    </row>
    <row r="30" spans="1:36" x14ac:dyDescent="0.2">
      <c r="A30" s="48" t="s">
        <v>10</v>
      </c>
      <c r="B30" s="90">
        <f>[25]Fevereiro!$B$5</f>
        <v>26.779166666666665</v>
      </c>
      <c r="C30" s="90">
        <f>[25]Fevereiro!$B$6</f>
        <v>27.212500000000006</v>
      </c>
      <c r="D30" s="90">
        <f>[25]Fevereiro!$B$7</f>
        <v>28.045833333333334</v>
      </c>
      <c r="E30" s="90">
        <f>[25]Fevereiro!$B$8</f>
        <v>26.999999999999996</v>
      </c>
      <c r="F30" s="90">
        <f>[25]Fevereiro!$B$9</f>
        <v>26</v>
      </c>
      <c r="G30" s="90">
        <f>[25]Fevereiro!$B$10</f>
        <v>25.674999999999994</v>
      </c>
      <c r="H30" s="90">
        <f>[25]Fevereiro!$B$11</f>
        <v>25.595833333333331</v>
      </c>
      <c r="I30" s="90">
        <f>[25]Fevereiro!$B$12</f>
        <v>26.816666666666663</v>
      </c>
      <c r="J30" s="90">
        <f>[25]Fevereiro!$B$13</f>
        <v>27.637499999999992</v>
      </c>
      <c r="K30" s="90">
        <f>[25]Fevereiro!$B$14</f>
        <v>29.379166666666663</v>
      </c>
      <c r="L30" s="90">
        <f>[25]Fevereiro!$B$15</f>
        <v>29.395833333333343</v>
      </c>
      <c r="M30" s="90">
        <f>[25]Fevereiro!$B$16</f>
        <v>27.208333333333332</v>
      </c>
      <c r="N30" s="90">
        <f>[25]Fevereiro!$B$17</f>
        <v>25.216666666666669</v>
      </c>
      <c r="O30" s="90">
        <f>[25]Fevereiro!$B$18</f>
        <v>25.474999999999998</v>
      </c>
      <c r="P30" s="90">
        <f>[25]Fevereiro!$B$19</f>
        <v>27.875000000000004</v>
      </c>
      <c r="Q30" s="90">
        <f>[25]Fevereiro!$B$20</f>
        <v>28.670833333333331</v>
      </c>
      <c r="R30" s="90">
        <f>[25]Fevereiro!$B$21</f>
        <v>29.208333333333329</v>
      </c>
      <c r="S30" s="90">
        <f>[25]Fevereiro!$B$22</f>
        <v>27.041666666666668</v>
      </c>
      <c r="T30" s="90">
        <f>[25]Fevereiro!$B$23</f>
        <v>24.6875</v>
      </c>
      <c r="U30" s="90">
        <f>[25]Fevereiro!$B$24</f>
        <v>26.299999999999997</v>
      </c>
      <c r="V30" s="90">
        <f>[25]Fevereiro!$B$25</f>
        <v>26.191666666666663</v>
      </c>
      <c r="W30" s="90">
        <f>[25]Fevereiro!$B$26</f>
        <v>27.358333333333338</v>
      </c>
      <c r="X30" s="90">
        <f>[25]Fevereiro!$B$27</f>
        <v>28.541666666666668</v>
      </c>
      <c r="Y30" s="90">
        <f>[25]Fevereiro!$B$28</f>
        <v>25.554166666666674</v>
      </c>
      <c r="Z30" s="90">
        <f>[25]Fevereiro!$B$29</f>
        <v>26.108333333333334</v>
      </c>
      <c r="AA30" s="90">
        <f>[25]Fevereiro!$B$30</f>
        <v>25.666666666666661</v>
      </c>
      <c r="AB30" s="90">
        <f>[25]Fevereiro!$B$31</f>
        <v>25.445833333333329</v>
      </c>
      <c r="AC30" s="90">
        <f>[25]Fevereiro!$B$32</f>
        <v>27.654166666666665</v>
      </c>
      <c r="AD30" s="96">
        <f t="shared" ref="AD30:AD46" si="4">AVERAGE(B30:AC30)</f>
        <v>26.919345238095236</v>
      </c>
      <c r="AH30" t="s">
        <v>33</v>
      </c>
      <c r="AI30" t="s">
        <v>33</v>
      </c>
    </row>
    <row r="31" spans="1:36" x14ac:dyDescent="0.2">
      <c r="A31" s="48" t="s">
        <v>154</v>
      </c>
      <c r="B31" s="90">
        <f>[26]Fevereiro!$B$5</f>
        <v>25.404166666666665</v>
      </c>
      <c r="C31" s="90">
        <f>[26]Fevereiro!$B$6</f>
        <v>25.370833333333334</v>
      </c>
      <c r="D31" s="90">
        <f>[26]Fevereiro!$B$7</f>
        <v>25.633333333333329</v>
      </c>
      <c r="E31" s="90">
        <f>[26]Fevereiro!$B$8</f>
        <v>25.058333333333326</v>
      </c>
      <c r="F31" s="90">
        <f>[26]Fevereiro!$B$9</f>
        <v>24.433333333333334</v>
      </c>
      <c r="G31" s="90">
        <f>[26]Fevereiro!$B$10</f>
        <v>24.658333333333335</v>
      </c>
      <c r="H31" s="90">
        <f>[26]Fevereiro!$B$11</f>
        <v>25.037500000000005</v>
      </c>
      <c r="I31" s="90">
        <f>[26]Fevereiro!$B$12</f>
        <v>24.875</v>
      </c>
      <c r="J31" s="90">
        <f>[26]Fevereiro!$B$13</f>
        <v>26.333333333333343</v>
      </c>
      <c r="K31" s="90">
        <f>[26]Fevereiro!$B$14</f>
        <v>28.070833333333336</v>
      </c>
      <c r="L31" s="90">
        <f>[26]Fevereiro!$B$15</f>
        <v>27.125000000000004</v>
      </c>
      <c r="M31" s="90">
        <f>[26]Fevereiro!$B$16</f>
        <v>25.295833333333331</v>
      </c>
      <c r="N31" s="90">
        <f>[26]Fevereiro!$B$17</f>
        <v>24.879166666666666</v>
      </c>
      <c r="O31" s="90">
        <f>[26]Fevereiro!$B$18</f>
        <v>25.316666666666666</v>
      </c>
      <c r="P31" s="90">
        <f>[26]Fevereiro!$B$19</f>
        <v>27.3</v>
      </c>
      <c r="Q31" s="90">
        <f>[26]Fevereiro!$B$20</f>
        <v>28</v>
      </c>
      <c r="R31" s="90">
        <f>[26]Fevereiro!$B$21</f>
        <v>28.608333333333331</v>
      </c>
      <c r="S31" s="90">
        <f>[26]Fevereiro!$B$22</f>
        <v>25.983333333333334</v>
      </c>
      <c r="T31" s="90">
        <f>[26]Fevereiro!$B$23</f>
        <v>24.679166666666664</v>
      </c>
      <c r="U31" s="90">
        <f>[26]Fevereiro!$B$24</f>
        <v>25.441666666666674</v>
      </c>
      <c r="V31" s="90">
        <f>[26]Fevereiro!$B$25</f>
        <v>25.700000000000003</v>
      </c>
      <c r="W31" s="90">
        <f>[26]Fevereiro!$B$26</f>
        <v>27.079166666666666</v>
      </c>
      <c r="X31" s="90">
        <f>[26]Fevereiro!$B$27</f>
        <v>28.012500000000006</v>
      </c>
      <c r="Y31" s="90">
        <f>[26]Fevereiro!$B$28</f>
        <v>26.254166666666674</v>
      </c>
      <c r="Z31" s="90">
        <f>[26]Fevereiro!$B$29</f>
        <v>24.495833333333334</v>
      </c>
      <c r="AA31" s="90">
        <f>[26]Fevereiro!$B$30</f>
        <v>23.837500000000002</v>
      </c>
      <c r="AB31" s="90">
        <f>[26]Fevereiro!$B$31</f>
        <v>25.208333333333339</v>
      </c>
      <c r="AC31" s="90">
        <f>[26]Fevereiro!$B$32</f>
        <v>25.966666666666658</v>
      </c>
      <c r="AD31" s="96">
        <f t="shared" si="4"/>
        <v>25.859226190476196</v>
      </c>
      <c r="AE31" s="11"/>
    </row>
    <row r="32" spans="1:36" x14ac:dyDescent="0.2">
      <c r="A32" s="48" t="s">
        <v>11</v>
      </c>
      <c r="B32" s="90">
        <f>[27]Fevereiro!$B$5</f>
        <v>24.495833333333337</v>
      </c>
      <c r="C32" s="90">
        <f>[27]Fevereiro!$B$6</f>
        <v>24.924999999999997</v>
      </c>
      <c r="D32" s="90">
        <f>[27]Fevereiro!$B$7</f>
        <v>25.462499999999995</v>
      </c>
      <c r="E32" s="90">
        <f>[27]Fevereiro!$B$8</f>
        <v>26.358333333333334</v>
      </c>
      <c r="F32" s="90">
        <f>[27]Fevereiro!$B$9</f>
        <v>24.612500000000001</v>
      </c>
      <c r="G32" s="90">
        <f>[27]Fevereiro!$B$10</f>
        <v>25.029166666666672</v>
      </c>
      <c r="H32" s="90">
        <f>[27]Fevereiro!$B$11</f>
        <v>25.295833333333331</v>
      </c>
      <c r="I32" s="90">
        <f>[27]Fevereiro!$B$12</f>
        <v>25.787499999999998</v>
      </c>
      <c r="J32" s="90">
        <f>[27]Fevereiro!$B$13</f>
        <v>26.570833333333329</v>
      </c>
      <c r="K32" s="90">
        <f>[27]Fevereiro!$B$14</f>
        <v>27.466666666666669</v>
      </c>
      <c r="L32" s="90">
        <f>[27]Fevereiro!$B$15</f>
        <v>26.054166666666664</v>
      </c>
      <c r="M32" s="90">
        <f>[27]Fevereiro!$B$16</f>
        <v>25.779166666666669</v>
      </c>
      <c r="N32" s="90">
        <f>[27]Fevereiro!$B$17</f>
        <v>25.658333333333335</v>
      </c>
      <c r="O32" s="90">
        <f>[27]Fevereiro!$B$18</f>
        <v>26.162499999999998</v>
      </c>
      <c r="P32" s="90">
        <f>[27]Fevereiro!$B$19</f>
        <v>27.100000000000005</v>
      </c>
      <c r="Q32" s="90">
        <f>[27]Fevereiro!$B$20</f>
        <v>28.787500000000005</v>
      </c>
      <c r="R32" s="90">
        <f>[27]Fevereiro!$B$21</f>
        <v>28.166666666666668</v>
      </c>
      <c r="S32" s="90">
        <f>[27]Fevereiro!$B$22</f>
        <v>25.125</v>
      </c>
      <c r="T32" s="90">
        <f>[27]Fevereiro!$B$23</f>
        <v>25.366666666666664</v>
      </c>
      <c r="U32" s="90">
        <f>[27]Fevereiro!$B$24</f>
        <v>25.945833333333336</v>
      </c>
      <c r="V32" s="90">
        <f>[27]Fevereiro!$B$25</f>
        <v>25.458333333333332</v>
      </c>
      <c r="W32" s="90">
        <f>[27]Fevereiro!$B$26</f>
        <v>27.870833333333334</v>
      </c>
      <c r="X32" s="90">
        <f>[27]Fevereiro!$B$27</f>
        <v>28.666666666666668</v>
      </c>
      <c r="Y32" s="90">
        <f>[27]Fevereiro!$B$28</f>
        <v>26.429166666666664</v>
      </c>
      <c r="Z32" s="90">
        <f>[27]Fevereiro!$B$29</f>
        <v>24.520833333333339</v>
      </c>
      <c r="AA32" s="90">
        <f>[27]Fevereiro!$B$30</f>
        <v>24.979166666666668</v>
      </c>
      <c r="AB32" s="90">
        <f>[27]Fevereiro!$B$31</f>
        <v>25.470833333333331</v>
      </c>
      <c r="AC32" s="90">
        <f>[27]Fevereiro!$B$32</f>
        <v>26.633333333333336</v>
      </c>
      <c r="AD32" s="96">
        <f t="shared" si="4"/>
        <v>26.077827380952382</v>
      </c>
      <c r="AF32" s="11" t="s">
        <v>33</v>
      </c>
      <c r="AH32" t="s">
        <v>33</v>
      </c>
      <c r="AI32" t="s">
        <v>33</v>
      </c>
      <c r="AJ32" s="82"/>
    </row>
    <row r="33" spans="1:35" s="5" customFormat="1" x14ac:dyDescent="0.2">
      <c r="A33" s="48" t="s">
        <v>12</v>
      </c>
      <c r="B33" s="90">
        <f>[28]Fevereiro!$B$5</f>
        <v>26.109523809523807</v>
      </c>
      <c r="C33" s="90">
        <f>[28]Fevereiro!$B$6</f>
        <v>27.558333333333326</v>
      </c>
      <c r="D33" s="90">
        <f>[28]Fevereiro!$B$7</f>
        <v>28.104545454545452</v>
      </c>
      <c r="E33" s="90">
        <f>[28]Fevereiro!$B$8</f>
        <v>27.15909090909091</v>
      </c>
      <c r="F33" s="90">
        <f>[28]Fevereiro!$B$9</f>
        <v>25.547826086956523</v>
      </c>
      <c r="G33" s="90">
        <f>[28]Fevereiro!$B$10</f>
        <v>26.381818181818176</v>
      </c>
      <c r="H33" s="90">
        <f>[28]Fevereiro!$B$11</f>
        <v>27.141666666666669</v>
      </c>
      <c r="I33" s="90">
        <f>[28]Fevereiro!$B$12</f>
        <v>27.585714285714289</v>
      </c>
      <c r="J33" s="90">
        <f>[28]Fevereiro!$B$13</f>
        <v>29.256521739130438</v>
      </c>
      <c r="K33" s="90">
        <f>[28]Fevereiro!$B$14</f>
        <v>28.062499999999996</v>
      </c>
      <c r="L33" s="90">
        <f>[28]Fevereiro!$B$15</f>
        <v>28.365217391304352</v>
      </c>
      <c r="M33" s="90">
        <f>[28]Fevereiro!$B$16</f>
        <v>28.264999999999993</v>
      </c>
      <c r="N33" s="90">
        <f>[28]Fevereiro!$B$17</f>
        <v>28.204761904761913</v>
      </c>
      <c r="O33" s="90">
        <f>[28]Fevereiro!$B$18</f>
        <v>29.647619047619042</v>
      </c>
      <c r="P33" s="90">
        <f>[28]Fevereiro!$B$19</f>
        <v>30.019047619047619</v>
      </c>
      <c r="Q33" s="90">
        <f>[28]Fevereiro!$B$20</f>
        <v>28.366666666666664</v>
      </c>
      <c r="R33" s="90">
        <f>[28]Fevereiro!$B$21</f>
        <v>28.137499999999992</v>
      </c>
      <c r="S33" s="90">
        <f>[28]Fevereiro!$B$22</f>
        <v>26.795454545454547</v>
      </c>
      <c r="T33" s="90">
        <f>[28]Fevereiro!$B$23</f>
        <v>26.047619047619047</v>
      </c>
      <c r="U33" s="90">
        <f>[28]Fevereiro!$B$24</f>
        <v>27.57826086956522</v>
      </c>
      <c r="V33" s="90">
        <f>[28]Fevereiro!$B$25</f>
        <v>27.100000000000005</v>
      </c>
      <c r="W33" s="90">
        <f>[28]Fevereiro!$B$26</f>
        <v>30.22000000000001</v>
      </c>
      <c r="X33" s="90">
        <f>[28]Fevereiro!$B$27</f>
        <v>26.678260869565214</v>
      </c>
      <c r="Y33" s="90">
        <f>[28]Fevereiro!$B$28</f>
        <v>27.008695652173909</v>
      </c>
      <c r="Z33" s="90">
        <f>[28]Fevereiro!$B$29</f>
        <v>25.780952380952378</v>
      </c>
      <c r="AA33" s="90">
        <f>[28]Fevereiro!$B$30</f>
        <v>24.773913043478263</v>
      </c>
      <c r="AB33" s="90">
        <f>[28]Fevereiro!$B$31</f>
        <v>24.8125</v>
      </c>
      <c r="AC33" s="90">
        <f>[28]Fevereiro!$B$32</f>
        <v>26.890909090909098</v>
      </c>
      <c r="AD33" s="96">
        <f t="shared" si="4"/>
        <v>27.414282806996319</v>
      </c>
      <c r="AG33" s="5" t="s">
        <v>33</v>
      </c>
      <c r="AH33" s="5" t="s">
        <v>33</v>
      </c>
    </row>
    <row r="34" spans="1:35" x14ac:dyDescent="0.2">
      <c r="A34" s="48" t="s">
        <v>232</v>
      </c>
      <c r="B34" s="90">
        <f>[29]Fevereiro!$B$5</f>
        <v>26.724999999999998</v>
      </c>
      <c r="C34" s="90">
        <f>[29]Fevereiro!$B$6</f>
        <v>27.237500000000001</v>
      </c>
      <c r="D34" s="90">
        <f>[29]Fevereiro!$B$7</f>
        <v>27.791666666666668</v>
      </c>
      <c r="E34" s="90">
        <f>[29]Fevereiro!$B$8</f>
        <v>26.608333333333334</v>
      </c>
      <c r="F34" s="90">
        <f>[29]Fevereiro!$B$9</f>
        <v>27.620833333333341</v>
      </c>
      <c r="G34" s="90">
        <f>[29]Fevereiro!$B$10</f>
        <v>26.700000000000003</v>
      </c>
      <c r="H34" s="90">
        <f>[29]Fevereiro!$B$11</f>
        <v>27.283333333333335</v>
      </c>
      <c r="I34" s="90">
        <f>[29]Fevereiro!$B$12</f>
        <v>27.279166666666672</v>
      </c>
      <c r="J34" s="90">
        <f>[29]Fevereiro!$B$13</f>
        <v>28.016666666666666</v>
      </c>
      <c r="K34" s="90">
        <f>[29]Fevereiro!$B$14</f>
        <v>27.695833333333329</v>
      </c>
      <c r="L34" s="90">
        <f>[29]Fevereiro!$B$15</f>
        <v>26.862499999999997</v>
      </c>
      <c r="M34" s="90">
        <f>[29]Fevereiro!$B$16</f>
        <v>27.287499999999998</v>
      </c>
      <c r="N34" s="90">
        <f>[29]Fevereiro!$B$17</f>
        <v>27.770833333333332</v>
      </c>
      <c r="O34" s="90">
        <f>[29]Fevereiro!$B$18</f>
        <v>28.716666666666669</v>
      </c>
      <c r="P34" s="90">
        <f>[29]Fevereiro!$B$19</f>
        <v>28.204166666666666</v>
      </c>
      <c r="Q34" s="90">
        <f>[29]Fevereiro!$B$20</f>
        <v>27.075000000000006</v>
      </c>
      <c r="R34" s="90">
        <f>[29]Fevereiro!$B$21</f>
        <v>28.141666666666669</v>
      </c>
      <c r="S34" s="90">
        <f>[29]Fevereiro!$B$22</f>
        <v>27.579166666666669</v>
      </c>
      <c r="T34" s="90">
        <f>[29]Fevereiro!$B$23</f>
        <v>26.904166666666669</v>
      </c>
      <c r="U34" s="90">
        <f>[29]Fevereiro!$B$24</f>
        <v>27.9375</v>
      </c>
      <c r="V34" s="90">
        <f>[29]Fevereiro!$B$25</f>
        <v>27.345833333333342</v>
      </c>
      <c r="W34" s="90">
        <f>[29]Fevereiro!$B$26</f>
        <v>28.304166666666664</v>
      </c>
      <c r="X34" s="90">
        <f>[29]Fevereiro!$B$27</f>
        <v>26.791666666666671</v>
      </c>
      <c r="Y34" s="90">
        <f>[29]Fevereiro!$B$28</f>
        <v>26.945833333333336</v>
      </c>
      <c r="Z34" s="90">
        <f>[29]Fevereiro!$B$29</f>
        <v>26.770833333333329</v>
      </c>
      <c r="AA34" s="90">
        <f>[29]Fevereiro!$B$30</f>
        <v>26.616666666666664</v>
      </c>
      <c r="AB34" s="90">
        <f>[29]Fevereiro!$B$31</f>
        <v>26.891666666666666</v>
      </c>
      <c r="AC34" s="90">
        <f>[29]Fevereiro!$B$32</f>
        <v>27.045833333333331</v>
      </c>
      <c r="AD34" s="96">
        <f t="shared" si="4"/>
        <v>27.362499999999994</v>
      </c>
      <c r="AG34" t="s">
        <v>33</v>
      </c>
      <c r="AI34" t="s">
        <v>33</v>
      </c>
    </row>
    <row r="35" spans="1:35" ht="12" customHeight="1" x14ac:dyDescent="0.2">
      <c r="A35" s="48" t="s">
        <v>231</v>
      </c>
      <c r="B35" s="90">
        <f>[30]Fevereiro!$B$5</f>
        <v>24.391666666666666</v>
      </c>
      <c r="C35" s="90">
        <f>[30]Fevereiro!$B$6</f>
        <v>24.979166666666668</v>
      </c>
      <c r="D35" s="90">
        <f>[30]Fevereiro!$B$7</f>
        <v>25.833333333333329</v>
      </c>
      <c r="E35" s="90">
        <f>[30]Fevereiro!$B$8</f>
        <v>26.616666666666664</v>
      </c>
      <c r="F35" s="90">
        <f>[30]Fevereiro!$B$9</f>
        <v>24.404166666666665</v>
      </c>
      <c r="G35" s="90">
        <f>[30]Fevereiro!$B$10</f>
        <v>25.358333333333338</v>
      </c>
      <c r="H35" s="90">
        <f>[30]Fevereiro!$B$11</f>
        <v>25.604166666666668</v>
      </c>
      <c r="I35" s="90">
        <f>[30]Fevereiro!$B$12</f>
        <v>27.475000000000005</v>
      </c>
      <c r="J35" s="90">
        <f>[30]Fevereiro!$B$13</f>
        <v>27.020833333333339</v>
      </c>
      <c r="K35" s="90">
        <f>[30]Fevereiro!$B$14</f>
        <v>27.762500000000003</v>
      </c>
      <c r="L35" s="90">
        <f>[30]Fevereiro!$B$15</f>
        <v>26.716666666666669</v>
      </c>
      <c r="M35" s="90">
        <f>[30]Fevereiro!$B$16</f>
        <v>25.437500000000004</v>
      </c>
      <c r="N35" s="90">
        <f>[30]Fevereiro!$B$17</f>
        <v>25.504166666666666</v>
      </c>
      <c r="O35" s="90">
        <f>[30]Fevereiro!$B$18</f>
        <v>25.437500000000004</v>
      </c>
      <c r="P35" s="90">
        <f>[30]Fevereiro!$B$19</f>
        <v>27.42916666666666</v>
      </c>
      <c r="Q35" s="90">
        <f>[30]Fevereiro!$B$20</f>
        <v>26.750000000000004</v>
      </c>
      <c r="R35" s="90">
        <f>[30]Fevereiro!$B$21</f>
        <v>27.387500000000003</v>
      </c>
      <c r="S35" s="90">
        <f>[30]Fevereiro!$B$22</f>
        <v>24.766666666666666</v>
      </c>
      <c r="T35" s="90">
        <f>[30]Fevereiro!$B$23</f>
        <v>26.183333333333337</v>
      </c>
      <c r="U35" s="90">
        <f>[30]Fevereiro!$B$24</f>
        <v>25.772727272727273</v>
      </c>
      <c r="V35" s="90">
        <f>[30]Fevereiro!$B$25</f>
        <v>26.891666666666666</v>
      </c>
      <c r="W35" s="90">
        <f>[30]Fevereiro!$B$26</f>
        <v>27.020833333333339</v>
      </c>
      <c r="X35" s="90">
        <f>[30]Fevereiro!$B$27</f>
        <v>28.19583333333334</v>
      </c>
      <c r="Y35" s="90">
        <f>[30]Fevereiro!$B$28</f>
        <v>27.337500000000002</v>
      </c>
      <c r="Z35" s="90">
        <f>[30]Fevereiro!$B$29</f>
        <v>24.55</v>
      </c>
      <c r="AA35" s="90">
        <f>[30]Fevereiro!$B$30</f>
        <v>25.266666666666662</v>
      </c>
      <c r="AB35" s="90">
        <f>[30]Fevereiro!$B$31</f>
        <v>26.033333333333328</v>
      </c>
      <c r="AC35" s="90">
        <f>[30]Fevereiro!$B$32</f>
        <v>26.2</v>
      </c>
      <c r="AD35" s="96">
        <f t="shared" si="4"/>
        <v>26.154531926406925</v>
      </c>
      <c r="AG35" s="11" t="s">
        <v>33</v>
      </c>
      <c r="AH35" t="s">
        <v>33</v>
      </c>
    </row>
    <row r="36" spans="1:35" x14ac:dyDescent="0.2">
      <c r="A36" s="48" t="s">
        <v>126</v>
      </c>
      <c r="B36" s="90">
        <f>[31]Fevereiro!$B$5</f>
        <v>25.775000000000006</v>
      </c>
      <c r="C36" s="90">
        <f>[31]Fevereiro!$B$6</f>
        <v>26.320833333333336</v>
      </c>
      <c r="D36" s="90">
        <f>[31]Fevereiro!$B$7</f>
        <v>26.012500000000003</v>
      </c>
      <c r="E36" s="90">
        <f>[31]Fevereiro!$B$8</f>
        <v>26.724999999999998</v>
      </c>
      <c r="F36" s="90">
        <f>[31]Fevereiro!$B$9</f>
        <v>24.066666666666674</v>
      </c>
      <c r="G36" s="90">
        <f>[31]Fevereiro!$B$10</f>
        <v>25.829166666666662</v>
      </c>
      <c r="H36" s="90">
        <f>[31]Fevereiro!$B$11</f>
        <v>26.591666666666665</v>
      </c>
      <c r="I36" s="90">
        <f>[31]Fevereiro!$B$12</f>
        <v>27.395833333333339</v>
      </c>
      <c r="J36" s="90">
        <f>[31]Fevereiro!$B$13</f>
        <v>28.133333333333329</v>
      </c>
      <c r="K36" s="90">
        <f>[31]Fevereiro!$B$14</f>
        <v>29.037500000000005</v>
      </c>
      <c r="L36" s="90">
        <f>[31]Fevereiro!$B$15</f>
        <v>28.425000000000001</v>
      </c>
      <c r="M36" s="90">
        <f>[31]Fevereiro!$B$16</f>
        <v>27.683333333333326</v>
      </c>
      <c r="N36" s="90">
        <f>[31]Fevereiro!$B$17</f>
        <v>27.295833333333338</v>
      </c>
      <c r="O36" s="90">
        <f>[31]Fevereiro!$B$18</f>
        <v>26.733333333333338</v>
      </c>
      <c r="P36" s="90">
        <f>[31]Fevereiro!$B$19</f>
        <v>27.970833333333335</v>
      </c>
      <c r="Q36" s="90">
        <f>[31]Fevereiro!$B$20</f>
        <v>29.125</v>
      </c>
      <c r="R36" s="90">
        <f>[31]Fevereiro!$B$21</f>
        <v>29.858333333333334</v>
      </c>
      <c r="S36" s="90">
        <f>[31]Fevereiro!$B$22</f>
        <v>25.270833333333332</v>
      </c>
      <c r="T36" s="90">
        <f>[31]Fevereiro!$B$23</f>
        <v>25.987500000000001</v>
      </c>
      <c r="U36" s="90">
        <f>[31]Fevereiro!$B$24</f>
        <v>26.120833333333337</v>
      </c>
      <c r="V36" s="90">
        <f>[31]Fevereiro!$B$25</f>
        <v>26.3</v>
      </c>
      <c r="W36" s="90">
        <f>[31]Fevereiro!$B$26</f>
        <v>27.566666666666663</v>
      </c>
      <c r="X36" s="90">
        <f>[31]Fevereiro!$B$27</f>
        <v>28.287499999999998</v>
      </c>
      <c r="Y36" s="90">
        <f>[31]Fevereiro!$B$28</f>
        <v>26.316666666666666</v>
      </c>
      <c r="Z36" s="90">
        <f>[31]Fevereiro!$B$29</f>
        <v>27.258333333333336</v>
      </c>
      <c r="AA36" s="90">
        <f>[31]Fevereiro!$B$30</f>
        <v>26.020833333333343</v>
      </c>
      <c r="AB36" s="90">
        <f>[31]Fevereiro!$B$31</f>
        <v>25.133333333333336</v>
      </c>
      <c r="AC36" s="90">
        <f>[31]Fevereiro!$B$32</f>
        <v>27.025000000000002</v>
      </c>
      <c r="AD36" s="96">
        <f t="shared" si="4"/>
        <v>26.938095238095237</v>
      </c>
      <c r="AH36" t="s">
        <v>33</v>
      </c>
    </row>
    <row r="37" spans="1:35" x14ac:dyDescent="0.2">
      <c r="A37" s="48" t="s">
        <v>13</v>
      </c>
      <c r="B37" s="90">
        <f>[32]Fevereiro!$B$5</f>
        <v>25.158333333333335</v>
      </c>
      <c r="C37" s="90">
        <f>[32]Fevereiro!$B$6</f>
        <v>26.404166666666669</v>
      </c>
      <c r="D37" s="90">
        <f>[32]Fevereiro!$B$7</f>
        <v>24.141666666666666</v>
      </c>
      <c r="E37" s="90">
        <f>[32]Fevereiro!$B$8</f>
        <v>24.208333333333332</v>
      </c>
      <c r="F37" s="90">
        <f>[32]Fevereiro!$B$9</f>
        <v>23.904166666666672</v>
      </c>
      <c r="G37" s="90">
        <f>[32]Fevereiro!$B$10</f>
        <v>24.629166666666663</v>
      </c>
      <c r="H37" s="90">
        <f>[32]Fevereiro!$B$11</f>
        <v>26.104166666666668</v>
      </c>
      <c r="I37" s="90">
        <f>[32]Fevereiro!$B$12</f>
        <v>25.845833333333335</v>
      </c>
      <c r="J37" s="90">
        <f>[32]Fevereiro!$B$13</f>
        <v>26.445833333333336</v>
      </c>
      <c r="K37" s="90">
        <f>[32]Fevereiro!$B$14</f>
        <v>26.765217391304351</v>
      </c>
      <c r="L37" s="90">
        <f>[32]Fevereiro!$B$15</f>
        <v>25.549999999999997</v>
      </c>
      <c r="M37" s="90">
        <f>[32]Fevereiro!$B$16</f>
        <v>25.524999999999995</v>
      </c>
      <c r="N37" s="90">
        <f>[32]Fevereiro!$B$17</f>
        <v>27.024999999999995</v>
      </c>
      <c r="O37" s="90">
        <f>[32]Fevereiro!$B$18</f>
        <v>26.520833333333332</v>
      </c>
      <c r="P37" s="90">
        <f>[32]Fevereiro!$B$19</f>
        <v>27.529166666666672</v>
      </c>
      <c r="Q37" s="90">
        <f>[32]Fevereiro!$B$20</f>
        <v>28.970833333333335</v>
      </c>
      <c r="R37" s="90">
        <f>[32]Fevereiro!$B$21</f>
        <v>28.133333333333329</v>
      </c>
      <c r="S37" s="90">
        <f>[32]Fevereiro!$B$22</f>
        <v>27.337500000000002</v>
      </c>
      <c r="T37" s="90">
        <f>[32]Fevereiro!$B$23</f>
        <v>27.108333333333334</v>
      </c>
      <c r="U37" s="90">
        <f>[32]Fevereiro!$B$24</f>
        <v>28.887499999999999</v>
      </c>
      <c r="V37" s="90">
        <f>[32]Fevereiro!$B$25</f>
        <v>28.470833333333331</v>
      </c>
      <c r="W37" s="90">
        <f>[32]Fevereiro!$B$26</f>
        <v>27.216666666666669</v>
      </c>
      <c r="X37" s="90">
        <f>[32]Fevereiro!$B$27</f>
        <v>25.904166666666665</v>
      </c>
      <c r="Y37" s="90">
        <f>[32]Fevereiro!$B$28</f>
        <v>25.562499999999996</v>
      </c>
      <c r="Z37" s="90">
        <f>[32]Fevereiro!$B$29</f>
        <v>26.358333333333334</v>
      </c>
      <c r="AA37" s="90">
        <f>[32]Fevereiro!$B$30</f>
        <v>26.895833333333339</v>
      </c>
      <c r="AB37" s="90">
        <f>[32]Fevereiro!$B$31</f>
        <v>26.75454545454545</v>
      </c>
      <c r="AC37" s="90">
        <f>[32]Fevereiro!$B$32</f>
        <v>27.616666666666664</v>
      </c>
      <c r="AD37" s="96">
        <f t="shared" si="4"/>
        <v>26.463354625447018</v>
      </c>
      <c r="AG37" t="s">
        <v>33</v>
      </c>
      <c r="AH37" t="s">
        <v>33</v>
      </c>
    </row>
    <row r="38" spans="1:35" x14ac:dyDescent="0.2">
      <c r="A38" s="48" t="s">
        <v>155</v>
      </c>
      <c r="B38" s="90">
        <f>[33]Fevereiro!$B$5</f>
        <v>25.083333333333329</v>
      </c>
      <c r="C38" s="90">
        <f>[33]Fevereiro!$B$6</f>
        <v>26.075000000000003</v>
      </c>
      <c r="D38" s="90">
        <f>[33]Fevereiro!$B$7</f>
        <v>25.166666666666668</v>
      </c>
      <c r="E38" s="90">
        <f>[33]Fevereiro!$B$8</f>
        <v>26.554166666666671</v>
      </c>
      <c r="F38" s="90">
        <f>[33]Fevereiro!$B$9</f>
        <v>26.041666666666668</v>
      </c>
      <c r="G38" s="90">
        <f>[33]Fevereiro!$B$10</f>
        <v>26.7</v>
      </c>
      <c r="H38" s="90">
        <f>[33]Fevereiro!$B$11</f>
        <v>25.783333333333331</v>
      </c>
      <c r="I38" s="90">
        <f>[33]Fevereiro!$B$12</f>
        <v>28.441666666666666</v>
      </c>
      <c r="J38" s="90">
        <f>[33]Fevereiro!$B$13</f>
        <v>27.404166666666665</v>
      </c>
      <c r="K38" s="90">
        <f>[33]Fevereiro!$B$14</f>
        <v>25.916666666666661</v>
      </c>
      <c r="L38" s="90">
        <f>[33]Fevereiro!$B$15</f>
        <v>24.883333333333336</v>
      </c>
      <c r="M38" s="90">
        <f>[33]Fevereiro!$B$16</f>
        <v>24.891666666666669</v>
      </c>
      <c r="N38" s="90">
        <f>[33]Fevereiro!$B$17</f>
        <v>25.954166666666662</v>
      </c>
      <c r="O38" s="90">
        <f>[33]Fevereiro!$B$18</f>
        <v>25.808333333333334</v>
      </c>
      <c r="P38" s="90">
        <f>[33]Fevereiro!$B$19</f>
        <v>26.791666666666668</v>
      </c>
      <c r="Q38" s="90">
        <f>[33]Fevereiro!$B$20</f>
        <v>26.091666666666669</v>
      </c>
      <c r="R38" s="90">
        <f>[33]Fevereiro!$B$21</f>
        <v>27.379166666666666</v>
      </c>
      <c r="S38" s="90">
        <f>[33]Fevereiro!$B$22</f>
        <v>27.174999999999997</v>
      </c>
      <c r="T38" s="90">
        <f>[33]Fevereiro!$B$23</f>
        <v>26.875</v>
      </c>
      <c r="U38" s="90">
        <f>[33]Fevereiro!$B$24</f>
        <v>26.404166666666665</v>
      </c>
      <c r="V38" s="90">
        <f>[33]Fevereiro!$B$25</f>
        <v>28.224999999999998</v>
      </c>
      <c r="W38" s="90">
        <f>[33]Fevereiro!$B$26</f>
        <v>28.175000000000001</v>
      </c>
      <c r="X38" s="90">
        <f>[33]Fevereiro!$B$27</f>
        <v>27.987500000000001</v>
      </c>
      <c r="Y38" s="90">
        <f>[33]Fevereiro!$B$28</f>
        <v>26.633333333333329</v>
      </c>
      <c r="Z38" s="90">
        <f>[33]Fevereiro!$B$29</f>
        <v>26.413043478260871</v>
      </c>
      <c r="AA38" s="90">
        <f>[33]Fevereiro!$B$30</f>
        <v>26.070833333333336</v>
      </c>
      <c r="AB38" s="90">
        <f>[33]Fevereiro!$B$31</f>
        <v>25.208333333333332</v>
      </c>
      <c r="AC38" s="90">
        <f>[33]Fevereiro!$B$32</f>
        <v>25.479166666666668</v>
      </c>
      <c r="AD38" s="96">
        <f t="shared" si="4"/>
        <v>26.414751552795028</v>
      </c>
      <c r="AE38" s="101"/>
      <c r="AF38" s="71" t="s">
        <v>33</v>
      </c>
      <c r="AG38" s="71" t="s">
        <v>33</v>
      </c>
    </row>
    <row r="39" spans="1:35" x14ac:dyDescent="0.2">
      <c r="A39" s="48" t="s">
        <v>14</v>
      </c>
      <c r="B39" s="90">
        <f>[34]Fevereiro!$B$5</f>
        <v>26.470833333333335</v>
      </c>
      <c r="C39" s="90">
        <f>[34]Fevereiro!$B$6</f>
        <v>25.670833333333331</v>
      </c>
      <c r="D39" s="90">
        <f>[34]Fevereiro!$B$7</f>
        <v>25.908333333333331</v>
      </c>
      <c r="E39" s="90">
        <f>[34]Fevereiro!$B$8</f>
        <v>24.962500000000002</v>
      </c>
      <c r="F39" s="90">
        <f>[34]Fevereiro!$B$9</f>
        <v>24.612499999999997</v>
      </c>
      <c r="G39" s="90">
        <f>[34]Fevereiro!$B$10</f>
        <v>23.987500000000001</v>
      </c>
      <c r="H39" s="90">
        <f>[34]Fevereiro!$B$11</f>
        <v>24.254166666666674</v>
      </c>
      <c r="I39" s="90">
        <f>[34]Fevereiro!$B$12</f>
        <v>23.779166666666669</v>
      </c>
      <c r="J39" s="90">
        <f>[34]Fevereiro!$B$13</f>
        <v>25.641666666666669</v>
      </c>
      <c r="K39" s="90">
        <f>[34]Fevereiro!$B$14</f>
        <v>27.474999999999994</v>
      </c>
      <c r="L39" s="90">
        <f>[34]Fevereiro!$B$15</f>
        <v>27.370833333333334</v>
      </c>
      <c r="M39" s="90">
        <f>[34]Fevereiro!$B$16</f>
        <v>23.862500000000001</v>
      </c>
      <c r="N39" s="90">
        <f>[34]Fevereiro!$B$17</f>
        <v>24.037499999999998</v>
      </c>
      <c r="O39" s="90">
        <f>[34]Fevereiro!$B$18</f>
        <v>24.941666666666663</v>
      </c>
      <c r="P39" s="90">
        <f>[34]Fevereiro!$B$19</f>
        <v>25.658333333333335</v>
      </c>
      <c r="Q39" s="90">
        <f>[34]Fevereiro!$B$20</f>
        <v>28.229166666666661</v>
      </c>
      <c r="R39" s="90">
        <f>[34]Fevereiro!$B$21</f>
        <v>28.337499999999995</v>
      </c>
      <c r="S39" s="90">
        <f>[34]Fevereiro!$B$22</f>
        <v>25.920833333333334</v>
      </c>
      <c r="T39" s="90">
        <f>[34]Fevereiro!$B$23</f>
        <v>23.9375</v>
      </c>
      <c r="U39" s="90">
        <f>[34]Fevereiro!$B$24</f>
        <v>25.037500000000005</v>
      </c>
      <c r="V39" s="90">
        <f>[34]Fevereiro!$B$25</f>
        <v>23.8125</v>
      </c>
      <c r="W39" s="90">
        <f>[34]Fevereiro!$B$26</f>
        <v>26.762499999999999</v>
      </c>
      <c r="X39" s="90">
        <f>[34]Fevereiro!$B$27</f>
        <v>26.875</v>
      </c>
      <c r="Y39" s="90">
        <f>[34]Fevereiro!$B$28</f>
        <v>25.216666666666669</v>
      </c>
      <c r="Z39" s="90">
        <f>[34]Fevereiro!$B$29</f>
        <v>23.820833333333336</v>
      </c>
      <c r="AA39" s="90">
        <f>[34]Fevereiro!$B$30</f>
        <v>22.745833333333334</v>
      </c>
      <c r="AB39" s="90">
        <f>[34]Fevereiro!$B$31</f>
        <v>23.970833333333335</v>
      </c>
      <c r="AC39" s="90">
        <f>[34]Fevereiro!$B$32</f>
        <v>24.825000000000003</v>
      </c>
      <c r="AD39" s="96">
        <f t="shared" si="4"/>
        <v>25.290178571428577</v>
      </c>
      <c r="AE39" s="11" t="s">
        <v>33</v>
      </c>
      <c r="AF39" s="11" t="s">
        <v>33</v>
      </c>
      <c r="AG39" t="s">
        <v>33</v>
      </c>
      <c r="AH39" t="s">
        <v>33</v>
      </c>
    </row>
    <row r="40" spans="1:35" x14ac:dyDescent="0.2">
      <c r="A40" s="48" t="s">
        <v>15</v>
      </c>
      <c r="B40" s="90">
        <f>[35]Fevereiro!$B$5</f>
        <v>29.795833333333334</v>
      </c>
      <c r="C40" s="90">
        <f>[35]Fevereiro!$B$6</f>
        <v>31.154166666666658</v>
      </c>
      <c r="D40" s="90">
        <f>[35]Fevereiro!$B$7</f>
        <v>31.462500000000002</v>
      </c>
      <c r="E40" s="90">
        <f>[35]Fevereiro!$B$8</f>
        <v>30.599999999999994</v>
      </c>
      <c r="F40" s="90">
        <f>[35]Fevereiro!$B$9</f>
        <v>29.791666666666668</v>
      </c>
      <c r="G40" s="90">
        <f>[35]Fevereiro!$B$10</f>
        <v>28.508333333333336</v>
      </c>
      <c r="H40" s="90">
        <f>[35]Fevereiro!$B$11</f>
        <v>25.4375</v>
      </c>
      <c r="I40" s="90">
        <f>[35]Fevereiro!$B$12</f>
        <v>27.366666666666671</v>
      </c>
      <c r="J40" s="90">
        <f>[35]Fevereiro!$B$13</f>
        <v>30.087499999999995</v>
      </c>
      <c r="K40" s="90">
        <f>[35]Fevereiro!$B$14</f>
        <v>30.595833333333328</v>
      </c>
      <c r="L40" s="90">
        <f>[35]Fevereiro!$B$15</f>
        <v>31.137499999999999</v>
      </c>
      <c r="M40" s="90">
        <f>[35]Fevereiro!$B$16</f>
        <v>30.499999999999996</v>
      </c>
      <c r="N40" s="90">
        <f>[35]Fevereiro!$B$17</f>
        <v>30.666666666666671</v>
      </c>
      <c r="O40" s="90">
        <f>[35]Fevereiro!$B$18</f>
        <v>26.916666666666668</v>
      </c>
      <c r="P40" s="90">
        <f>[35]Fevereiro!$B$19</f>
        <v>29.787499999999998</v>
      </c>
      <c r="Q40" s="90">
        <f>[35]Fevereiro!$B$20</f>
        <v>31.470833333333335</v>
      </c>
      <c r="R40" s="90">
        <f>[35]Fevereiro!$B$21</f>
        <v>30.987499999999994</v>
      </c>
      <c r="S40" s="90">
        <f>[35]Fevereiro!$B$22</f>
        <v>29.912500000000005</v>
      </c>
      <c r="T40" s="90">
        <f>[35]Fevereiro!$B$23</f>
        <v>25.654166666666669</v>
      </c>
      <c r="U40" s="90">
        <f>[35]Fevereiro!$B$24</f>
        <v>26.758333333333329</v>
      </c>
      <c r="V40" s="90">
        <f>[35]Fevereiro!$B$25</f>
        <v>29.704166666666669</v>
      </c>
      <c r="W40" s="90">
        <f>[35]Fevereiro!$B$26</f>
        <v>30.670833333333331</v>
      </c>
      <c r="X40" s="90">
        <f>[35]Fevereiro!$B$27</f>
        <v>31.045833333333331</v>
      </c>
      <c r="Y40" s="90">
        <f>[35]Fevereiro!$B$28</f>
        <v>29.891666666666662</v>
      </c>
      <c r="Z40" s="90">
        <f>[35]Fevereiro!$B$29</f>
        <v>29.412500000000005</v>
      </c>
      <c r="AA40" s="90">
        <f>[35]Fevereiro!$B$30</f>
        <v>27.224999999999998</v>
      </c>
      <c r="AB40" s="90">
        <f>[35]Fevereiro!$B$31</f>
        <v>27.587500000000009</v>
      </c>
      <c r="AC40" s="90">
        <f>[35]Fevereiro!$B$32</f>
        <v>28.829166666666666</v>
      </c>
      <c r="AD40" s="96">
        <f t="shared" si="4"/>
        <v>29.391369047619047</v>
      </c>
      <c r="AF40" s="11" t="s">
        <v>33</v>
      </c>
      <c r="AH40" t="s">
        <v>33</v>
      </c>
    </row>
    <row r="41" spans="1:35" x14ac:dyDescent="0.2">
      <c r="A41" s="48" t="s">
        <v>156</v>
      </c>
      <c r="B41" s="90">
        <f>[36]Fevereiro!$B$5</f>
        <v>23.066666666666663</v>
      </c>
      <c r="C41" s="90">
        <f>[36]Fevereiro!$B$6</f>
        <v>25.466666666666665</v>
      </c>
      <c r="D41" s="90">
        <f>[36]Fevereiro!$B$7</f>
        <v>25.808333333333334</v>
      </c>
      <c r="E41" s="90">
        <f>[36]Fevereiro!$B$8</f>
        <v>25.612500000000001</v>
      </c>
      <c r="F41" s="90">
        <f>[36]Fevereiro!$B$9</f>
        <v>24.412500000000005</v>
      </c>
      <c r="G41" s="90">
        <f>[36]Fevereiro!$B$10</f>
        <v>26.095833333333331</v>
      </c>
      <c r="H41" s="90">
        <f>[36]Fevereiro!$B$11</f>
        <v>24.45</v>
      </c>
      <c r="I41" s="90">
        <f>[36]Fevereiro!$B$12</f>
        <v>27.220833333333331</v>
      </c>
      <c r="J41" s="90">
        <f>[36]Fevereiro!$B$13</f>
        <v>26.5625</v>
      </c>
      <c r="K41" s="90">
        <f>[36]Fevereiro!$B$14</f>
        <v>26.779166666666669</v>
      </c>
      <c r="L41" s="90">
        <f>[36]Fevereiro!$B$15</f>
        <v>25.837499999999995</v>
      </c>
      <c r="M41" s="90">
        <f>[36]Fevereiro!$B$16</f>
        <v>25.770833333333332</v>
      </c>
      <c r="N41" s="90">
        <f>[36]Fevereiro!$B$17</f>
        <v>25.195833333333336</v>
      </c>
      <c r="O41" s="90">
        <f>[36]Fevereiro!$B$18</f>
        <v>26.599999999999994</v>
      </c>
      <c r="P41" s="90">
        <f>[36]Fevereiro!$B$19</f>
        <v>27.220833333333335</v>
      </c>
      <c r="Q41" s="90">
        <f>[36]Fevereiro!$B$20</f>
        <v>27.416666666666661</v>
      </c>
      <c r="R41" s="90">
        <f>[36]Fevereiro!$B$21</f>
        <v>28.029166666666669</v>
      </c>
      <c r="S41" s="90">
        <f>[36]Fevereiro!$B$22</f>
        <v>26.391666666666666</v>
      </c>
      <c r="T41" s="90">
        <f>[36]Fevereiro!$B$23</f>
        <v>26.020833333333339</v>
      </c>
      <c r="U41" s="90">
        <f>[36]Fevereiro!$B$24</f>
        <v>26.766666666666669</v>
      </c>
      <c r="V41" s="90">
        <f>[36]Fevereiro!$B$25</f>
        <v>26.470833333333331</v>
      </c>
      <c r="W41" s="90">
        <f>[36]Fevereiro!$B$26</f>
        <v>28.054166666666664</v>
      </c>
      <c r="X41" s="90">
        <f>[36]Fevereiro!$B$27</f>
        <v>27.5</v>
      </c>
      <c r="Y41" s="90">
        <f>[36]Fevereiro!$B$28</f>
        <v>26.495833333333334</v>
      </c>
      <c r="Z41" s="90">
        <f>[36]Fevereiro!$B$29</f>
        <v>26.483333333333334</v>
      </c>
      <c r="AA41" s="90">
        <f>[36]Fevereiro!$B$30</f>
        <v>24.500000000000004</v>
      </c>
      <c r="AB41" s="90">
        <f>[36]Fevereiro!$B$31</f>
        <v>25.583333333333332</v>
      </c>
      <c r="AC41" s="90">
        <f>[36]Fevereiro!$B$32</f>
        <v>27.516666666666662</v>
      </c>
      <c r="AD41" s="96">
        <f t="shared" si="4"/>
        <v>26.190327380952379</v>
      </c>
      <c r="AF41" s="11" t="s">
        <v>33</v>
      </c>
      <c r="AH41" t="s">
        <v>33</v>
      </c>
    </row>
    <row r="42" spans="1:35" x14ac:dyDescent="0.2">
      <c r="A42" s="48" t="s">
        <v>16</v>
      </c>
      <c r="B42" s="90">
        <f>[37]Fevereiro!$B$5</f>
        <v>23.904166666666669</v>
      </c>
      <c r="C42" s="90">
        <f>[37]Fevereiro!$B$6</f>
        <v>25.5625</v>
      </c>
      <c r="D42" s="90">
        <f>[37]Fevereiro!$B$7</f>
        <v>26.170833333333334</v>
      </c>
      <c r="E42" s="90">
        <f>[37]Fevereiro!$B$8</f>
        <v>26.508333333333329</v>
      </c>
      <c r="F42" s="90">
        <f>[37]Fevereiro!$B$9</f>
        <v>25.458333333333339</v>
      </c>
      <c r="G42" s="90">
        <f>[37]Fevereiro!$B$10</f>
        <v>26.179166666666671</v>
      </c>
      <c r="H42" s="90">
        <f>[37]Fevereiro!$B$11</f>
        <v>25.483333333333334</v>
      </c>
      <c r="I42" s="90">
        <f>[37]Fevereiro!$B$12</f>
        <v>27.537499999999998</v>
      </c>
      <c r="J42" s="90">
        <f>[37]Fevereiro!$B$13</f>
        <v>27.450000000000003</v>
      </c>
      <c r="K42" s="90">
        <f>[37]Fevereiro!$B$14</f>
        <v>28.6875</v>
      </c>
      <c r="L42" s="90">
        <f>[37]Fevereiro!$B$15</f>
        <v>28.129166666666666</v>
      </c>
      <c r="M42" s="90">
        <f>[37]Fevereiro!$B$16</f>
        <v>27.008333333333329</v>
      </c>
      <c r="N42" s="90">
        <f>[37]Fevereiro!$B$17</f>
        <v>26.420833333333331</v>
      </c>
      <c r="O42" s="90">
        <f>[37]Fevereiro!$B$18</f>
        <v>25.170833333333334</v>
      </c>
      <c r="P42" s="90">
        <f>[37]Fevereiro!$B$19</f>
        <v>26.916666666666671</v>
      </c>
      <c r="Q42" s="90">
        <f>[37]Fevereiro!$B$20</f>
        <v>27.937500000000004</v>
      </c>
      <c r="R42" s="90">
        <f>[37]Fevereiro!$B$21</f>
        <v>28.387500000000003</v>
      </c>
      <c r="S42" s="90">
        <f>[37]Fevereiro!$B$22</f>
        <v>24.508333333333329</v>
      </c>
      <c r="T42" s="90">
        <f>[37]Fevereiro!$B$23</f>
        <v>26.129166666666666</v>
      </c>
      <c r="U42" s="90">
        <f>[37]Fevereiro!$B$24</f>
        <v>26.033333333333335</v>
      </c>
      <c r="V42" s="90">
        <f>[37]Fevereiro!$B$25</f>
        <v>26.649999999999991</v>
      </c>
      <c r="W42" s="90">
        <f>[37]Fevereiro!$B$26</f>
        <v>27.720833333333331</v>
      </c>
      <c r="X42" s="90">
        <f>[37]Fevereiro!$B$27</f>
        <v>29.129166666666666</v>
      </c>
      <c r="Y42" s="90">
        <f>[37]Fevereiro!$B$28</f>
        <v>27.400000000000006</v>
      </c>
      <c r="Z42" s="90">
        <f>[37]Fevereiro!$B$29</f>
        <v>24.458333333333329</v>
      </c>
      <c r="AA42" s="90">
        <f>[37]Fevereiro!$B$30</f>
        <v>25.045833333333334</v>
      </c>
      <c r="AB42" s="90">
        <f>[37]Fevereiro!$B$31</f>
        <v>26.358333333333331</v>
      </c>
      <c r="AC42" s="90">
        <f>[37]Fevereiro!$B$32</f>
        <v>27.025000000000002</v>
      </c>
      <c r="AD42" s="96">
        <f t="shared" si="4"/>
        <v>26.548958333333335</v>
      </c>
      <c r="AF42" s="11" t="s">
        <v>33</v>
      </c>
      <c r="AH42" t="s">
        <v>33</v>
      </c>
    </row>
    <row r="43" spans="1:35" x14ac:dyDescent="0.2">
      <c r="A43" s="48" t="s">
        <v>139</v>
      </c>
      <c r="B43" s="90">
        <f>[38]Fevereiro!$B$5</f>
        <v>25.337500000000002</v>
      </c>
      <c r="C43" s="90">
        <f>[38]Fevereiro!$B$6</f>
        <v>25.679166666666664</v>
      </c>
      <c r="D43" s="90">
        <f>[38]Fevereiro!$B$7</f>
        <v>25.237500000000001</v>
      </c>
      <c r="E43" s="90">
        <f>[38]Fevereiro!$B$8</f>
        <v>25.579166666666666</v>
      </c>
      <c r="F43" s="90">
        <f>[38]Fevereiro!$B$9</f>
        <v>25.174999999999997</v>
      </c>
      <c r="G43" s="90">
        <f>[38]Fevereiro!$B$10</f>
        <v>25.124999999999996</v>
      </c>
      <c r="H43" s="90">
        <f>[38]Fevereiro!$B$11</f>
        <v>24.733333333333334</v>
      </c>
      <c r="I43" s="90">
        <f>[38]Fevereiro!$B$12</f>
        <v>25.870833333333334</v>
      </c>
      <c r="J43" s="90">
        <f>[38]Fevereiro!$B$13</f>
        <v>27.308333333333334</v>
      </c>
      <c r="K43" s="90">
        <f>[38]Fevereiro!$B$14</f>
        <v>27.304166666666671</v>
      </c>
      <c r="L43" s="90">
        <f>[38]Fevereiro!$B$15</f>
        <v>26.537500000000005</v>
      </c>
      <c r="M43" s="90">
        <f>[38]Fevereiro!$B$16</f>
        <v>26.008333333333329</v>
      </c>
      <c r="N43" s="90">
        <f>[38]Fevereiro!$B$17</f>
        <v>25.833333333333332</v>
      </c>
      <c r="O43" s="90">
        <f>[38]Fevereiro!$B$18</f>
        <v>26.462500000000002</v>
      </c>
      <c r="P43" s="90">
        <f>[38]Fevereiro!$B$19</f>
        <v>27.024999999999995</v>
      </c>
      <c r="Q43" s="90">
        <f>[38]Fevereiro!$B$20</f>
        <v>28.958333333333339</v>
      </c>
      <c r="R43" s="90">
        <f>[38]Fevereiro!$B$21</f>
        <v>28.341666666666665</v>
      </c>
      <c r="S43" s="90">
        <f>[38]Fevereiro!$B$22</f>
        <v>26.645833333333332</v>
      </c>
      <c r="T43" s="90">
        <f>[38]Fevereiro!$B$23</f>
        <v>26.445833333333336</v>
      </c>
      <c r="U43" s="90">
        <f>[38]Fevereiro!$B$24</f>
        <v>27.737500000000001</v>
      </c>
      <c r="V43" s="90">
        <f>[38]Fevereiro!$B$25</f>
        <v>27.387500000000003</v>
      </c>
      <c r="W43" s="90">
        <f>[38]Fevereiro!$B$26</f>
        <v>28.586956521739125</v>
      </c>
      <c r="X43" s="90">
        <f>[38]Fevereiro!$B$27</f>
        <v>27.075000000000003</v>
      </c>
      <c r="Y43" s="90">
        <f>[38]Fevereiro!$B$28</f>
        <v>26.099999999999998</v>
      </c>
      <c r="Z43" s="90">
        <f>[38]Fevereiro!$B$29</f>
        <v>26.324999999999999</v>
      </c>
      <c r="AA43" s="90">
        <f>[38]Fevereiro!$B$30</f>
        <v>25.524999999999995</v>
      </c>
      <c r="AB43" s="90">
        <f>[38]Fevereiro!$B$31</f>
        <v>25.966666666666669</v>
      </c>
      <c r="AC43" s="90">
        <f>[38]Fevereiro!$B$32</f>
        <v>26.795833333333334</v>
      </c>
      <c r="AD43" s="96">
        <f t="shared" si="4"/>
        <v>26.468135351966875</v>
      </c>
      <c r="AF43" s="11" t="s">
        <v>33</v>
      </c>
      <c r="AG43" t="s">
        <v>33</v>
      </c>
    </row>
    <row r="44" spans="1:35" x14ac:dyDescent="0.2">
      <c r="A44" s="48" t="s">
        <v>17</v>
      </c>
      <c r="B44" s="90">
        <f>[39]Fevereiro!$B$5</f>
        <v>22.979166666666668</v>
      </c>
      <c r="C44" s="90">
        <f>[39]Fevereiro!$B$6</f>
        <v>23.562500000000004</v>
      </c>
      <c r="D44" s="90">
        <f>[39]Fevereiro!$B$7</f>
        <v>22.8</v>
      </c>
      <c r="E44" s="90">
        <f>[39]Fevereiro!$B$8</f>
        <v>23.375000000000004</v>
      </c>
      <c r="F44" s="90">
        <f>[39]Fevereiro!$B$9</f>
        <v>23.80416666666666</v>
      </c>
      <c r="G44" s="90">
        <f>[39]Fevereiro!$B$10</f>
        <v>23.354166666666671</v>
      </c>
      <c r="H44" s="90">
        <f>[39]Fevereiro!$B$11</f>
        <v>23.420833333333334</v>
      </c>
      <c r="I44" s="90">
        <f>[39]Fevereiro!$B$12</f>
        <v>25.441666666666674</v>
      </c>
      <c r="J44" s="90">
        <f>[39]Fevereiro!$B$13</f>
        <v>24.591666666666669</v>
      </c>
      <c r="K44" s="90">
        <f>[39]Fevereiro!$B$14</f>
        <v>23.587500000000002</v>
      </c>
      <c r="L44" s="90">
        <f>[39]Fevereiro!$B$15</f>
        <v>23.354166666666668</v>
      </c>
      <c r="M44" s="90">
        <f>[39]Fevereiro!$B$16</f>
        <v>23.054166666666671</v>
      </c>
      <c r="N44" s="90">
        <f>[39]Fevereiro!$B$17</f>
        <v>23.545833333333331</v>
      </c>
      <c r="O44" s="90">
        <f>[39]Fevereiro!$B$18</f>
        <v>24.087500000000002</v>
      </c>
      <c r="P44" s="90">
        <f>[39]Fevereiro!$B$19</f>
        <v>25.299999999999997</v>
      </c>
      <c r="Q44" s="90">
        <f>[39]Fevereiro!$B$20</f>
        <v>24.724999999999994</v>
      </c>
      <c r="R44" s="90">
        <f>[39]Fevereiro!$B$21</f>
        <v>23.95</v>
      </c>
      <c r="S44" s="90">
        <f>[39]Fevereiro!$B$22</f>
        <v>23.616666666666664</v>
      </c>
      <c r="T44" s="90">
        <f>[39]Fevereiro!$B$23</f>
        <v>23.891666666666666</v>
      </c>
      <c r="U44" s="90">
        <f>[39]Fevereiro!$B$24</f>
        <v>24.158333333333335</v>
      </c>
      <c r="V44" s="90">
        <f>[39]Fevereiro!$B$25</f>
        <v>24.995833333333337</v>
      </c>
      <c r="W44" s="90">
        <f>[39]Fevereiro!$B$26</f>
        <v>25.337500000000006</v>
      </c>
      <c r="X44" s="90">
        <f>[39]Fevereiro!$B$27</f>
        <v>24.712499999999995</v>
      </c>
      <c r="Y44" s="90">
        <f>[39]Fevereiro!$B$28</f>
        <v>23.870833333333337</v>
      </c>
      <c r="Z44" s="90">
        <f>[39]Fevereiro!$B$29</f>
        <v>23.358333333333334</v>
      </c>
      <c r="AA44" s="90">
        <f>[39]Fevereiro!$B$30</f>
        <v>23.420833333333334</v>
      </c>
      <c r="AB44" s="90">
        <f>[39]Fevereiro!$B$31</f>
        <v>22.883333333333329</v>
      </c>
      <c r="AC44" s="90">
        <f>[39]Fevereiro!$B$32</f>
        <v>24.883333333333329</v>
      </c>
      <c r="AD44" s="96">
        <f t="shared" si="4"/>
        <v>23.930803571428573</v>
      </c>
      <c r="AH44" t="s">
        <v>33</v>
      </c>
    </row>
    <row r="45" spans="1:35" hidden="1" x14ac:dyDescent="0.2">
      <c r="A45" s="48" t="s">
        <v>144</v>
      </c>
      <c r="B45" s="90">
        <f>[40]Fevereiro!$B$5</f>
        <v>25.495833333333326</v>
      </c>
      <c r="C45" s="90" t="s">
        <v>203</v>
      </c>
      <c r="D45" s="90" t="str">
        <f>[41]Fevereiro!$B$7</f>
        <v>*</v>
      </c>
      <c r="E45" s="90" t="str">
        <f>[41]Fevereiro!$B$8</f>
        <v>*</v>
      </c>
      <c r="F45" s="90" t="str">
        <f>[41]Fevereiro!$B$9</f>
        <v>*</v>
      </c>
      <c r="G45" s="90" t="str">
        <f>[41]Fevereiro!$B$10</f>
        <v>*</v>
      </c>
      <c r="H45" s="90" t="str">
        <f>[41]Fevereiro!$B$11</f>
        <v>*</v>
      </c>
      <c r="I45" s="90" t="str">
        <f>[41]Fevereiro!$B$12</f>
        <v>*</v>
      </c>
      <c r="J45" s="90" t="str">
        <f>[41]Fevereiro!$B$13</f>
        <v>*</v>
      </c>
      <c r="K45" s="90" t="str">
        <f>[41]Fevereiro!$B$14</f>
        <v>*</v>
      </c>
      <c r="L45" s="90" t="str">
        <f>[41]Fevereiro!$B$15</f>
        <v>*</v>
      </c>
      <c r="M45" s="90" t="str">
        <f>[41]Fevereiro!$B$16</f>
        <v>*</v>
      </c>
      <c r="N45" s="90" t="str">
        <f>[41]Fevereiro!$B$17</f>
        <v>*</v>
      </c>
      <c r="O45" s="90" t="str">
        <f>[41]Fevereiro!$B$18</f>
        <v>*</v>
      </c>
      <c r="P45" s="90" t="str">
        <f>[41]Fevereiro!$B$19</f>
        <v>*</v>
      </c>
      <c r="Q45" s="90" t="str">
        <f>[41]Fevereiro!$B$20</f>
        <v>*</v>
      </c>
      <c r="R45" s="90" t="str">
        <f>[41]Fevereiro!$B$21</f>
        <v>*</v>
      </c>
      <c r="S45" s="90" t="str">
        <f>[41]Fevereiro!$B$22</f>
        <v>*</v>
      </c>
      <c r="T45" s="90" t="str">
        <f>[41]Fevereiro!$B$23</f>
        <v>*</v>
      </c>
      <c r="U45" s="90" t="str">
        <f>[41]Fevereiro!$B$24</f>
        <v>*</v>
      </c>
      <c r="V45" s="90" t="str">
        <f>[41]Fevereiro!$B$25</f>
        <v>*</v>
      </c>
      <c r="W45" s="90" t="str">
        <f>[41]Fevereiro!$B$26</f>
        <v>*</v>
      </c>
      <c r="X45" s="90" t="str">
        <f>[41]Fevereiro!$B$27</f>
        <v>*</v>
      </c>
      <c r="Y45" s="90" t="str">
        <f>[41]Fevereiro!$B$28</f>
        <v>*</v>
      </c>
      <c r="Z45" s="90" t="str">
        <f>[41]Fevereiro!$B$29</f>
        <v>*</v>
      </c>
      <c r="AA45" s="90" t="str">
        <f>[41]Fevereiro!$B$30</f>
        <v>*</v>
      </c>
      <c r="AB45" s="90" t="str">
        <f>[41]Fevereiro!$B$31</f>
        <v>*</v>
      </c>
      <c r="AC45" s="90" t="str">
        <f>[41]Fevereiro!$B$32</f>
        <v>*</v>
      </c>
      <c r="AD45" s="96">
        <f t="shared" si="4"/>
        <v>25.495833333333326</v>
      </c>
    </row>
    <row r="46" spans="1:35" x14ac:dyDescent="0.2">
      <c r="A46" s="48" t="s">
        <v>18</v>
      </c>
      <c r="B46" s="90">
        <f>[42]Fevereiro!$B$5</f>
        <v>25.495833333333326</v>
      </c>
      <c r="C46" s="90">
        <f>[42]Fevereiro!$B$6</f>
        <v>25.975000000000005</v>
      </c>
      <c r="D46" s="90">
        <f>[42]Fevereiro!$B$7</f>
        <v>26.791666666666668</v>
      </c>
      <c r="E46" s="90">
        <f>[42]Fevereiro!$B$8</f>
        <v>25.195833333333329</v>
      </c>
      <c r="F46" s="90">
        <f>[42]Fevereiro!$B$9</f>
        <v>24.512500000000003</v>
      </c>
      <c r="G46" s="90">
        <f>[42]Fevereiro!$B$10</f>
        <v>25.116666666666671</v>
      </c>
      <c r="H46" s="90">
        <f>[42]Fevereiro!$B$11</f>
        <v>23.712500000000006</v>
      </c>
      <c r="I46" s="90">
        <f>[42]Fevereiro!$B$12</f>
        <v>25.13333333333334</v>
      </c>
      <c r="J46" s="90">
        <f>[42]Fevereiro!$B$13</f>
        <v>26.279166666666669</v>
      </c>
      <c r="K46" s="90">
        <f>[42]Fevereiro!$B$14</f>
        <v>27.641666666666662</v>
      </c>
      <c r="L46" s="90">
        <f>[42]Fevereiro!$B$15</f>
        <v>28.324999999999999</v>
      </c>
      <c r="M46" s="90">
        <f>[42]Fevereiro!$B$16</f>
        <v>24.500000000000004</v>
      </c>
      <c r="N46" s="90">
        <f>[42]Fevereiro!$B$17</f>
        <v>23.833333333333329</v>
      </c>
      <c r="O46" s="90">
        <f>[42]Fevereiro!$B$18</f>
        <v>25.887500000000003</v>
      </c>
      <c r="P46" s="90">
        <f>[42]Fevereiro!$B$19</f>
        <v>27.0625</v>
      </c>
      <c r="Q46" s="90">
        <f>[42]Fevereiro!$B$20</f>
        <v>28.362499999999997</v>
      </c>
      <c r="R46" s="90">
        <f>[42]Fevereiro!$B$21</f>
        <v>28.745833333333326</v>
      </c>
      <c r="S46" s="90">
        <f>[42]Fevereiro!$B$22</f>
        <v>24.358333333333331</v>
      </c>
      <c r="T46" s="90">
        <f>[42]Fevereiro!$B$23</f>
        <v>23.629166666666674</v>
      </c>
      <c r="U46" s="90">
        <f>[42]Fevereiro!$B$24</f>
        <v>25.870833333333337</v>
      </c>
      <c r="V46" s="90">
        <f>[42]Fevereiro!$B$25</f>
        <v>25.812500000000011</v>
      </c>
      <c r="W46" s="90">
        <f>[42]Fevereiro!$B$26</f>
        <v>27.208333333333332</v>
      </c>
      <c r="X46" s="90">
        <f>[42]Fevereiro!$B$27</f>
        <v>26.266666666666662</v>
      </c>
      <c r="Y46" s="90">
        <f>[42]Fevereiro!$B$28</f>
        <v>25.983333333333334</v>
      </c>
      <c r="Z46" s="90">
        <f>[42]Fevereiro!$B$29</f>
        <v>26.387500000000003</v>
      </c>
      <c r="AA46" s="90">
        <f>[42]Fevereiro!$B$30</f>
        <v>25.299999999999997</v>
      </c>
      <c r="AB46" s="90">
        <f>[42]Fevereiro!$B$31</f>
        <v>25.812500000000004</v>
      </c>
      <c r="AC46" s="90">
        <f>[42]Fevereiro!$B$32</f>
        <v>27.358333333333331</v>
      </c>
      <c r="AD46" s="96">
        <f t="shared" si="4"/>
        <v>25.948511904761908</v>
      </c>
      <c r="AE46" s="11" t="s">
        <v>33</v>
      </c>
      <c r="AF46" s="11" t="s">
        <v>33</v>
      </c>
      <c r="AH46" t="s">
        <v>33</v>
      </c>
    </row>
    <row r="47" spans="1:35" hidden="1" x14ac:dyDescent="0.2">
      <c r="A47" s="48" t="s">
        <v>21</v>
      </c>
      <c r="B47" s="90" t="str">
        <f>[43]Fevereiro!$B$5</f>
        <v>*</v>
      </c>
      <c r="C47" s="90" t="str">
        <f>[43]Fevereiro!$B$6</f>
        <v>*</v>
      </c>
      <c r="D47" s="90" t="str">
        <f>[43]Fevereiro!$B$7</f>
        <v>*</v>
      </c>
      <c r="E47" s="90" t="str">
        <f>[43]Fevereiro!$B$8</f>
        <v>*</v>
      </c>
      <c r="F47" s="90" t="str">
        <f>[43]Fevereiro!$B$9</f>
        <v>*</v>
      </c>
      <c r="G47" s="90" t="str">
        <f>[43]Fevereiro!$B$10</f>
        <v>*</v>
      </c>
      <c r="H47" s="90" t="str">
        <f>[43]Fevereiro!$B$11</f>
        <v>*</v>
      </c>
      <c r="I47" s="90" t="str">
        <f>[43]Fevereiro!$B$12</f>
        <v>*</v>
      </c>
      <c r="J47" s="90" t="str">
        <f>[43]Fevereiro!$B$13</f>
        <v>*</v>
      </c>
      <c r="K47" s="90" t="str">
        <f>[43]Fevereiro!$B$14</f>
        <v>*</v>
      </c>
      <c r="L47" s="90" t="str">
        <f>[43]Fevereiro!$B$15</f>
        <v>*</v>
      </c>
      <c r="M47" s="90" t="str">
        <f>[43]Fevereiro!$B$16</f>
        <v>*</v>
      </c>
      <c r="N47" s="90" t="str">
        <f>[43]Fevereiro!$B$17</f>
        <v>*</v>
      </c>
      <c r="O47" s="90" t="str">
        <f>[43]Fevereiro!$B$18</f>
        <v>*</v>
      </c>
      <c r="P47" s="90" t="str">
        <f>[43]Fevereiro!$B$19</f>
        <v>*</v>
      </c>
      <c r="Q47" s="90" t="str">
        <f>[43]Fevereiro!$B$20</f>
        <v>*</v>
      </c>
      <c r="R47" s="90" t="str">
        <f>[43]Fevereiro!$B$21</f>
        <v>*</v>
      </c>
      <c r="S47" s="90" t="str">
        <f>[43]Fevereiro!$B$22</f>
        <v>*</v>
      </c>
      <c r="T47" s="90" t="str">
        <f>[43]Fevereiro!$B$23</f>
        <v>*</v>
      </c>
      <c r="U47" s="90" t="str">
        <f>[43]Fevereiro!$B$24</f>
        <v>*</v>
      </c>
      <c r="V47" s="90" t="str">
        <f>[43]Fevereiro!$B$25</f>
        <v>*</v>
      </c>
      <c r="W47" s="90" t="str">
        <f>[43]Fevereiro!$B$26</f>
        <v>*</v>
      </c>
      <c r="X47" s="90" t="str">
        <f>[43]Fevereiro!$B$27</f>
        <v>*</v>
      </c>
      <c r="Y47" s="90" t="str">
        <f>[43]Fevereiro!$B$28</f>
        <v>*</v>
      </c>
      <c r="Z47" s="90" t="str">
        <f>[43]Fevereiro!$B$29</f>
        <v>*</v>
      </c>
      <c r="AA47" s="90" t="str">
        <f>[43]Fevereiro!$B$30</f>
        <v>*</v>
      </c>
      <c r="AB47" s="90" t="str">
        <f>[43]Fevereiro!$B$31</f>
        <v>*</v>
      </c>
      <c r="AC47" s="90" t="str">
        <f>[43]Fevereiro!$B$32</f>
        <v>*</v>
      </c>
      <c r="AD47" s="96" t="s">
        <v>203</v>
      </c>
      <c r="AH47" t="s">
        <v>33</v>
      </c>
    </row>
    <row r="48" spans="1:35" x14ac:dyDescent="0.2">
      <c r="A48" s="48" t="s">
        <v>32</v>
      </c>
      <c r="B48" s="90">
        <f>[44]Fevereiro!$B$5</f>
        <v>24.495833333333334</v>
      </c>
      <c r="C48" s="90">
        <f>[44]Fevereiro!$B$6</f>
        <v>24.754166666666663</v>
      </c>
      <c r="D48" s="90">
        <f>[44]Fevereiro!$B$7</f>
        <v>23.554166666666671</v>
      </c>
      <c r="E48" s="90">
        <f>[44]Fevereiro!$B$8</f>
        <v>25.225000000000005</v>
      </c>
      <c r="F48" s="90">
        <f>[44]Fevereiro!$B$9</f>
        <v>24.604166666666671</v>
      </c>
      <c r="G48" s="90">
        <f>[44]Fevereiro!$B$10</f>
        <v>24.604166666666671</v>
      </c>
      <c r="H48" s="90">
        <f>[44]Fevereiro!$B$11</f>
        <v>24.716666666666669</v>
      </c>
      <c r="I48" s="90">
        <f>[44]Fevereiro!$B$12</f>
        <v>26</v>
      </c>
      <c r="J48" s="90">
        <f>[44]Fevereiro!$B$13</f>
        <v>24.874999999999996</v>
      </c>
      <c r="K48" s="90">
        <f>[44]Fevereiro!$B$14</f>
        <v>24.658333333333331</v>
      </c>
      <c r="L48" s="90">
        <f>[44]Fevereiro!$B$15</f>
        <v>23.729166666666671</v>
      </c>
      <c r="M48" s="90">
        <f>[44]Fevereiro!$B$16</f>
        <v>23.908333333333331</v>
      </c>
      <c r="N48" s="90">
        <f>[44]Fevereiro!$B$17</f>
        <v>25.183333333333334</v>
      </c>
      <c r="O48" s="90">
        <f>[44]Fevereiro!$B$18</f>
        <v>25.204166666666666</v>
      </c>
      <c r="P48" s="90">
        <f>[44]Fevereiro!$B$19</f>
        <v>25.312499999999996</v>
      </c>
      <c r="Q48" s="90">
        <f>[44]Fevereiro!$B$20</f>
        <v>24.829166666666666</v>
      </c>
      <c r="R48" s="90">
        <f>[44]Fevereiro!$B$21</f>
        <v>25.958333333333332</v>
      </c>
      <c r="S48" s="90">
        <f>[44]Fevereiro!$B$22</f>
        <v>25.616666666666671</v>
      </c>
      <c r="T48" s="90">
        <f>[44]Fevereiro!$B$23</f>
        <v>25.150000000000002</v>
      </c>
      <c r="U48" s="90">
        <f>[44]Fevereiro!$B$24</f>
        <v>24.245833333333334</v>
      </c>
      <c r="V48" s="90">
        <f>[44]Fevereiro!$B$25</f>
        <v>25.991666666666664</v>
      </c>
      <c r="W48" s="90">
        <f>[44]Fevereiro!$B$26</f>
        <v>26.854166666666668</v>
      </c>
      <c r="X48" s="90">
        <f>[44]Fevereiro!$B$27</f>
        <v>26.279166666666658</v>
      </c>
      <c r="Y48" s="90">
        <f>[44]Fevereiro!$B$28</f>
        <v>24.841666666666669</v>
      </c>
      <c r="Z48" s="90">
        <f>[44]Fevereiro!$B$29</f>
        <v>24.658333333333328</v>
      </c>
      <c r="AA48" s="90">
        <f>[44]Fevereiro!$B$30</f>
        <v>24.558333333333326</v>
      </c>
      <c r="AB48" s="90">
        <f>[44]Fevereiro!$B$31</f>
        <v>23.50833333333334</v>
      </c>
      <c r="AC48" s="90">
        <f>[44]Fevereiro!$B$32</f>
        <v>23.775000000000002</v>
      </c>
      <c r="AD48" s="96">
        <f>AVERAGE(B48:AC48)</f>
        <v>24.896130952380947</v>
      </c>
      <c r="AE48" s="11" t="s">
        <v>33</v>
      </c>
      <c r="AF48" s="11" t="s">
        <v>33</v>
      </c>
    </row>
    <row r="49" spans="1:34" x14ac:dyDescent="0.2">
      <c r="A49" s="48" t="s">
        <v>19</v>
      </c>
      <c r="B49" s="90">
        <f>[45]Fevereiro!$B$5</f>
        <v>26.941666666666659</v>
      </c>
      <c r="C49" s="90">
        <f>[45]Fevereiro!$B$6</f>
        <v>26.587500000000002</v>
      </c>
      <c r="D49" s="90">
        <f>[45]Fevereiro!$B$7</f>
        <v>24.179166666666671</v>
      </c>
      <c r="E49" s="90">
        <f>[45]Fevereiro!$B$8</f>
        <v>25.175000000000001</v>
      </c>
      <c r="F49" s="90">
        <f>[45]Fevereiro!$B$9</f>
        <v>24.079166666666669</v>
      </c>
      <c r="G49" s="90">
        <f>[45]Fevereiro!$B$10</f>
        <v>26.254166666666666</v>
      </c>
      <c r="H49" s="90">
        <f>[45]Fevereiro!$B$11</f>
        <v>27.283333333333335</v>
      </c>
      <c r="I49" s="90">
        <f>[45]Fevereiro!$B$12</f>
        <v>25.900000000000006</v>
      </c>
      <c r="J49" s="90">
        <f>[45]Fevereiro!$B$13</f>
        <v>28.170833333333334</v>
      </c>
      <c r="K49" s="90">
        <f>[45]Fevereiro!$B$14</f>
        <v>27.279166666666669</v>
      </c>
      <c r="L49" s="90">
        <f>[45]Fevereiro!$B$15</f>
        <v>27.212500000000002</v>
      </c>
      <c r="M49" s="90">
        <f>[45]Fevereiro!$B$16</f>
        <v>24.908333333333331</v>
      </c>
      <c r="N49" s="90">
        <f>[45]Fevereiro!$B$17</f>
        <v>27.341666666666665</v>
      </c>
      <c r="O49" s="90">
        <f>[45]Fevereiro!$B$18</f>
        <v>26.804166666666664</v>
      </c>
      <c r="P49" s="90">
        <f>[45]Fevereiro!$B$19</f>
        <v>29.104166666666668</v>
      </c>
      <c r="Q49" s="90">
        <f>[45]Fevereiro!$B$20</f>
        <v>30.154166666666665</v>
      </c>
      <c r="R49" s="90">
        <f>[45]Fevereiro!$B$21</f>
        <v>29.854166666666668</v>
      </c>
      <c r="S49" s="90">
        <f>[45]Fevereiro!$B$22</f>
        <v>28.229166666666661</v>
      </c>
      <c r="T49" s="90">
        <f>[45]Fevereiro!$B$23</f>
        <v>27.708333333333339</v>
      </c>
      <c r="U49" s="90">
        <f>[45]Fevereiro!$B$24</f>
        <v>29.233333333333331</v>
      </c>
      <c r="V49" s="90">
        <f>[45]Fevereiro!$B$25</f>
        <v>29.766666666666666</v>
      </c>
      <c r="W49" s="90">
        <f>[45]Fevereiro!$B$26</f>
        <v>30.012500000000003</v>
      </c>
      <c r="X49" s="90">
        <f>[45]Fevereiro!$B$27</f>
        <v>27.908333333333335</v>
      </c>
      <c r="Y49" s="90">
        <f>[45]Fevereiro!$B$28</f>
        <v>26.858333333333331</v>
      </c>
      <c r="Z49" s="90">
        <f>[45]Fevereiro!$B$29</f>
        <v>26.383333333333336</v>
      </c>
      <c r="AA49" s="90">
        <f>[45]Fevereiro!$B$30</f>
        <v>27.541666666666668</v>
      </c>
      <c r="AB49" s="90">
        <f>[45]Fevereiro!$B$31</f>
        <v>27.183333333333337</v>
      </c>
      <c r="AC49" s="90">
        <f>[45]Fevereiro!$B$32</f>
        <v>29.016666666666666</v>
      </c>
      <c r="AD49" s="96">
        <f>AVERAGE(B49:AC49)</f>
        <v>27.395386904761899</v>
      </c>
      <c r="AF49" s="11" t="s">
        <v>33</v>
      </c>
    </row>
    <row r="50" spans="1:34" s="5" customFormat="1" ht="17.100000000000001" customHeight="1" x14ac:dyDescent="0.2">
      <c r="A50" s="49" t="s">
        <v>204</v>
      </c>
      <c r="B50" s="91">
        <f>AVERAGE(B5:B49)</f>
        <v>25.473649749373422</v>
      </c>
      <c r="C50" s="91">
        <f>AVERAGE(C5:C49)</f>
        <v>26.07195945945946</v>
      </c>
      <c r="D50" s="91">
        <f t="shared" ref="D50:AC50" si="5">AVERAGE(D5:D49)</f>
        <v>26.267515553385113</v>
      </c>
      <c r="E50" s="91">
        <f t="shared" si="5"/>
        <v>26.018986193986191</v>
      </c>
      <c r="F50" s="91">
        <f t="shared" si="5"/>
        <v>25.114596972749144</v>
      </c>
      <c r="G50" s="91">
        <f t="shared" si="5"/>
        <v>25.429847683652035</v>
      </c>
      <c r="H50" s="91">
        <f t="shared" si="5"/>
        <v>25.456948344448346</v>
      </c>
      <c r="I50" s="91">
        <f t="shared" si="5"/>
        <v>26.381165906165908</v>
      </c>
      <c r="J50" s="91">
        <f t="shared" si="5"/>
        <v>27.085157835701317</v>
      </c>
      <c r="K50" s="91">
        <f t="shared" si="5"/>
        <v>27.578251077164122</v>
      </c>
      <c r="L50" s="91">
        <f t="shared" si="5"/>
        <v>27.035996866431645</v>
      </c>
      <c r="M50" s="91">
        <f t="shared" si="5"/>
        <v>26.004479934479932</v>
      </c>
      <c r="N50" s="91">
        <f t="shared" si="5"/>
        <v>26.000618765292678</v>
      </c>
      <c r="O50" s="91">
        <f t="shared" si="5"/>
        <v>26.329594594594596</v>
      </c>
      <c r="P50" s="91">
        <f t="shared" si="5"/>
        <v>27.486767286767282</v>
      </c>
      <c r="Q50" s="91">
        <f t="shared" si="5"/>
        <v>28.094141219141218</v>
      </c>
      <c r="R50" s="91">
        <f t="shared" si="5"/>
        <v>28.173761261261269</v>
      </c>
      <c r="S50" s="91">
        <f t="shared" si="5"/>
        <v>26.28519656019656</v>
      </c>
      <c r="T50" s="91">
        <f t="shared" si="5"/>
        <v>25.521380308880318</v>
      </c>
      <c r="U50" s="91">
        <f t="shared" si="5"/>
        <v>26.533557037768993</v>
      </c>
      <c r="V50" s="91">
        <f t="shared" si="5"/>
        <v>26.876254826254822</v>
      </c>
      <c r="W50" s="91">
        <f t="shared" si="5"/>
        <v>27.665468521881568</v>
      </c>
      <c r="X50" s="91">
        <f t="shared" si="5"/>
        <v>27.586236780258517</v>
      </c>
      <c r="Y50" s="91">
        <f t="shared" si="5"/>
        <v>26.287742711655753</v>
      </c>
      <c r="Z50" s="91">
        <f t="shared" si="5"/>
        <v>25.693892657479619</v>
      </c>
      <c r="AA50" s="91">
        <f t="shared" si="5"/>
        <v>25.22736674801892</v>
      </c>
      <c r="AB50" s="91">
        <f t="shared" si="5"/>
        <v>25.465610360854928</v>
      </c>
      <c r="AC50" s="91">
        <f t="shared" si="5"/>
        <v>26.707683982683982</v>
      </c>
      <c r="AD50" s="96">
        <f>AVERAGE(B50:AB50)</f>
        <v>26.412820193233475</v>
      </c>
      <c r="AF50" s="5" t="s">
        <v>33</v>
      </c>
      <c r="AG50" s="5" t="s">
        <v>33</v>
      </c>
    </row>
    <row r="51" spans="1:34" x14ac:dyDescent="0.2">
      <c r="A51" s="74" t="s">
        <v>207</v>
      </c>
      <c r="B51" s="42"/>
      <c r="C51" s="42"/>
      <c r="D51" s="42"/>
      <c r="E51" s="42"/>
      <c r="F51" s="42"/>
      <c r="G51" s="42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67"/>
      <c r="AH51" t="s">
        <v>33</v>
      </c>
    </row>
    <row r="52" spans="1:34" x14ac:dyDescent="0.2">
      <c r="A52" s="74" t="s">
        <v>208</v>
      </c>
      <c r="B52" s="43"/>
      <c r="C52" s="43"/>
      <c r="D52" s="43"/>
      <c r="E52" s="43"/>
      <c r="F52" s="43"/>
      <c r="G52" s="43"/>
      <c r="H52" s="43"/>
      <c r="I52" s="4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112"/>
      <c r="U52" s="112"/>
      <c r="V52" s="112"/>
      <c r="W52" s="112"/>
      <c r="X52" s="112"/>
      <c r="Y52" s="93"/>
      <c r="Z52" s="93"/>
      <c r="AA52" s="93"/>
      <c r="AB52" s="93"/>
      <c r="AC52" s="93"/>
      <c r="AD52" s="67"/>
      <c r="AF52" s="11" t="s">
        <v>33</v>
      </c>
    </row>
    <row r="53" spans="1:34" x14ac:dyDescent="0.2">
      <c r="A53" s="44"/>
      <c r="B53" s="93"/>
      <c r="C53" s="93"/>
      <c r="D53" s="93"/>
      <c r="E53" s="93"/>
      <c r="F53" s="93"/>
      <c r="G53" s="93"/>
      <c r="H53" s="93"/>
      <c r="I53" s="93"/>
      <c r="J53" s="94"/>
      <c r="K53" s="94"/>
      <c r="L53" s="94"/>
      <c r="M53" s="94"/>
      <c r="N53" s="94"/>
      <c r="O53" s="94"/>
      <c r="P53" s="94"/>
      <c r="Q53" s="93"/>
      <c r="R53" s="93"/>
      <c r="S53" s="93"/>
      <c r="T53" s="113"/>
      <c r="U53" s="113"/>
      <c r="V53" s="113"/>
      <c r="W53" s="113"/>
      <c r="X53" s="113"/>
      <c r="Y53" s="93"/>
      <c r="Z53" s="93"/>
      <c r="AA53" s="93"/>
      <c r="AB53" s="93"/>
      <c r="AC53" s="93"/>
      <c r="AD53" s="67"/>
    </row>
    <row r="54" spans="1:34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67"/>
    </row>
    <row r="55" spans="1:34" x14ac:dyDescent="0.2">
      <c r="A55" s="44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67"/>
    </row>
    <row r="56" spans="1:34" x14ac:dyDescent="0.2">
      <c r="A56" s="44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67"/>
      <c r="AF56" t="s">
        <v>33</v>
      </c>
    </row>
    <row r="57" spans="1:34" ht="13.5" thickBot="1" x14ac:dyDescent="0.25">
      <c r="A57" s="50"/>
      <c r="B57" s="51"/>
      <c r="C57" s="51"/>
      <c r="D57" s="51"/>
      <c r="E57" s="51"/>
      <c r="F57" s="51"/>
      <c r="G57" s="51" t="s">
        <v>33</v>
      </c>
      <c r="H57" s="51"/>
      <c r="I57" s="51"/>
      <c r="J57" s="51"/>
      <c r="K57" s="51"/>
      <c r="L57" s="51" t="s">
        <v>33</v>
      </c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68"/>
    </row>
    <row r="59" spans="1:34" x14ac:dyDescent="0.2">
      <c r="AF59" s="11" t="s">
        <v>33</v>
      </c>
    </row>
    <row r="60" spans="1:34" x14ac:dyDescent="0.2">
      <c r="N60" s="2" t="s">
        <v>33</v>
      </c>
    </row>
    <row r="61" spans="1:34" x14ac:dyDescent="0.2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2" t="s">
        <v>33</v>
      </c>
    </row>
    <row r="62" spans="1:34" x14ac:dyDescent="0.2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2" t="s">
        <v>33</v>
      </c>
      <c r="W62" s="2" t="s">
        <v>33</v>
      </c>
    </row>
    <row r="63" spans="1:34" x14ac:dyDescent="0.2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Z63" s="2" t="s">
        <v>33</v>
      </c>
    </row>
    <row r="64" spans="1:34" x14ac:dyDescent="0.2">
      <c r="AB64" s="2" t="s">
        <v>33</v>
      </c>
    </row>
    <row r="65" spans="9:30" x14ac:dyDescent="0.2">
      <c r="AD65" s="7" t="s">
        <v>33</v>
      </c>
    </row>
    <row r="67" spans="9:30" x14ac:dyDescent="0.2">
      <c r="I67" s="2" t="s">
        <v>33</v>
      </c>
    </row>
  </sheetData>
  <mergeCells count="34">
    <mergeCell ref="B2:AD2"/>
    <mergeCell ref="A1:AD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D3:AD4"/>
    <mergeCell ref="T52:X52"/>
    <mergeCell ref="T53:X53"/>
    <mergeCell ref="W3:W4"/>
    <mergeCell ref="X3:X4"/>
    <mergeCell ref="AB3:AB4"/>
    <mergeCell ref="AC3:AC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topLeftCell="A22" zoomScaleNormal="100" workbookViewId="0"/>
  </sheetViews>
  <sheetFormatPr defaultRowHeight="12.75" x14ac:dyDescent="0.2"/>
  <cols>
    <col min="1" max="1" width="30.28515625" customWidth="1"/>
    <col min="2" max="2" width="11.28515625" style="39" customWidth="1"/>
    <col min="3" max="3" width="9.5703125" style="40" customWidth="1"/>
    <col min="4" max="4" width="18.140625" style="39" customWidth="1"/>
    <col min="5" max="5" width="14" style="39" customWidth="1"/>
    <col min="6" max="6" width="10.140625" style="39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4" customFormat="1" ht="42.75" customHeight="1" x14ac:dyDescent="0.2">
      <c r="A1" s="12" t="s">
        <v>202</v>
      </c>
      <c r="B1" s="12" t="s">
        <v>34</v>
      </c>
      <c r="C1" s="12" t="s">
        <v>35</v>
      </c>
      <c r="D1" s="12" t="s">
        <v>36</v>
      </c>
      <c r="E1" s="12" t="s">
        <v>37</v>
      </c>
      <c r="F1" s="12" t="s">
        <v>38</v>
      </c>
      <c r="G1" s="12" t="s">
        <v>39</v>
      </c>
      <c r="H1" s="12" t="s">
        <v>85</v>
      </c>
      <c r="I1" s="12" t="s">
        <v>40</v>
      </c>
      <c r="J1" s="13"/>
      <c r="K1" s="13"/>
      <c r="L1" s="13"/>
      <c r="M1" s="13"/>
    </row>
    <row r="2" spans="1:13" s="19" customFormat="1" x14ac:dyDescent="0.2">
      <c r="A2" s="15" t="s">
        <v>157</v>
      </c>
      <c r="B2" s="15" t="s">
        <v>41</v>
      </c>
      <c r="C2" s="16" t="s">
        <v>42</v>
      </c>
      <c r="D2" s="16">
        <v>-20.444199999999999</v>
      </c>
      <c r="E2" s="16">
        <v>-52.875599999999999</v>
      </c>
      <c r="F2" s="16">
        <v>388</v>
      </c>
      <c r="G2" s="17">
        <v>40405</v>
      </c>
      <c r="H2" s="18">
        <v>1</v>
      </c>
      <c r="I2" s="16" t="s">
        <v>43</v>
      </c>
      <c r="J2" s="13"/>
      <c r="K2" s="13"/>
      <c r="L2" s="13"/>
      <c r="M2" s="13"/>
    </row>
    <row r="3" spans="1:13" ht="12.75" customHeight="1" x14ac:dyDescent="0.2">
      <c r="A3" s="15" t="s">
        <v>158</v>
      </c>
      <c r="B3" s="15" t="s">
        <v>41</v>
      </c>
      <c r="C3" s="16" t="s">
        <v>44</v>
      </c>
      <c r="D3" s="18">
        <v>-23.002500000000001</v>
      </c>
      <c r="E3" s="18">
        <v>-55.3294</v>
      </c>
      <c r="F3" s="18">
        <v>431</v>
      </c>
      <c r="G3" s="20">
        <v>39611</v>
      </c>
      <c r="H3" s="18">
        <v>1</v>
      </c>
      <c r="I3" s="16" t="s">
        <v>45</v>
      </c>
      <c r="J3" s="21"/>
      <c r="K3" s="21"/>
      <c r="L3" s="21"/>
      <c r="M3" s="21"/>
    </row>
    <row r="4" spans="1:13" x14ac:dyDescent="0.2">
      <c r="A4" s="15" t="s">
        <v>159</v>
      </c>
      <c r="B4" s="15" t="s">
        <v>41</v>
      </c>
      <c r="C4" s="16" t="s">
        <v>46</v>
      </c>
      <c r="D4" s="22">
        <v>-20.4756</v>
      </c>
      <c r="E4" s="22">
        <v>-55.783900000000003</v>
      </c>
      <c r="F4" s="22">
        <v>155</v>
      </c>
      <c r="G4" s="20">
        <v>39022</v>
      </c>
      <c r="H4" s="18">
        <v>1</v>
      </c>
      <c r="I4" s="16" t="s">
        <v>47</v>
      </c>
      <c r="J4" s="21"/>
      <c r="K4" s="21"/>
      <c r="L4" s="21"/>
      <c r="M4" s="21"/>
    </row>
    <row r="5" spans="1:13" ht="14.25" customHeight="1" x14ac:dyDescent="0.2">
      <c r="A5" s="15" t="s">
        <v>160</v>
      </c>
      <c r="B5" s="15" t="s">
        <v>87</v>
      </c>
      <c r="C5" s="16" t="s">
        <v>88</v>
      </c>
      <c r="D5" s="54">
        <v>-11148083</v>
      </c>
      <c r="E5" s="55">
        <v>-53763736</v>
      </c>
      <c r="F5" s="22">
        <v>347</v>
      </c>
      <c r="G5" s="20">
        <v>43199</v>
      </c>
      <c r="H5" s="18">
        <v>1</v>
      </c>
      <c r="I5" s="16" t="s">
        <v>89</v>
      </c>
      <c r="J5" s="21"/>
      <c r="K5" s="21"/>
      <c r="L5" s="21"/>
      <c r="M5" s="21"/>
    </row>
    <row r="6" spans="1:13" ht="14.25" customHeight="1" x14ac:dyDescent="0.2">
      <c r="A6" s="15" t="s">
        <v>161</v>
      </c>
      <c r="B6" s="15" t="s">
        <v>87</v>
      </c>
      <c r="C6" s="16" t="s">
        <v>90</v>
      </c>
      <c r="D6" s="55">
        <v>-22955028</v>
      </c>
      <c r="E6" s="55">
        <v>-55626001</v>
      </c>
      <c r="F6" s="22">
        <v>605</v>
      </c>
      <c r="G6" s="20">
        <v>43203</v>
      </c>
      <c r="H6" s="18">
        <v>1</v>
      </c>
      <c r="I6" s="16" t="s">
        <v>91</v>
      </c>
      <c r="J6" s="21"/>
      <c r="K6" s="21"/>
      <c r="L6" s="21"/>
      <c r="M6" s="21"/>
    </row>
    <row r="7" spans="1:13" s="24" customFormat="1" x14ac:dyDescent="0.2">
      <c r="A7" s="15" t="s">
        <v>162</v>
      </c>
      <c r="B7" s="15" t="s">
        <v>41</v>
      </c>
      <c r="C7" s="16" t="s">
        <v>48</v>
      </c>
      <c r="D7" s="22">
        <v>-22.1008</v>
      </c>
      <c r="E7" s="22">
        <v>-56.54</v>
      </c>
      <c r="F7" s="22">
        <v>208</v>
      </c>
      <c r="G7" s="20">
        <v>40764</v>
      </c>
      <c r="H7" s="18">
        <v>1</v>
      </c>
      <c r="I7" s="23" t="s">
        <v>49</v>
      </c>
      <c r="J7" s="21"/>
      <c r="K7" s="21"/>
      <c r="L7" s="21"/>
      <c r="M7" s="21"/>
    </row>
    <row r="8" spans="1:13" s="24" customFormat="1" x14ac:dyDescent="0.2">
      <c r="A8" s="15" t="s">
        <v>163</v>
      </c>
      <c r="B8" s="15" t="s">
        <v>41</v>
      </c>
      <c r="C8" s="16" t="s">
        <v>51</v>
      </c>
      <c r="D8" s="22">
        <v>-21.7514</v>
      </c>
      <c r="E8" s="22">
        <v>-52.470599999999997</v>
      </c>
      <c r="F8" s="22">
        <v>387</v>
      </c>
      <c r="G8" s="20">
        <v>41354</v>
      </c>
      <c r="H8" s="18">
        <v>1</v>
      </c>
      <c r="I8" s="23" t="s">
        <v>92</v>
      </c>
      <c r="J8" s="21"/>
      <c r="K8" s="21"/>
      <c r="L8" s="21"/>
      <c r="M8" s="21"/>
    </row>
    <row r="9" spans="1:13" s="24" customFormat="1" x14ac:dyDescent="0.2">
      <c r="A9" s="15" t="s">
        <v>164</v>
      </c>
      <c r="B9" s="15" t="s">
        <v>87</v>
      </c>
      <c r="C9" s="16" t="s">
        <v>94</v>
      </c>
      <c r="D9" s="55">
        <v>-19945539</v>
      </c>
      <c r="E9" s="55">
        <v>-54368533</v>
      </c>
      <c r="F9" s="22">
        <v>624</v>
      </c>
      <c r="G9" s="20">
        <v>43129</v>
      </c>
      <c r="H9" s="18">
        <v>1</v>
      </c>
      <c r="I9" s="23" t="s">
        <v>95</v>
      </c>
      <c r="J9" s="21"/>
      <c r="K9" s="21"/>
      <c r="L9" s="21"/>
      <c r="M9" s="21"/>
    </row>
    <row r="10" spans="1:13" s="24" customFormat="1" x14ac:dyDescent="0.2">
      <c r="A10" s="15" t="s">
        <v>165</v>
      </c>
      <c r="B10" s="15" t="s">
        <v>87</v>
      </c>
      <c r="C10" s="16" t="s">
        <v>97</v>
      </c>
      <c r="D10" s="55">
        <v>-21246756</v>
      </c>
      <c r="E10" s="55">
        <v>-564560442</v>
      </c>
      <c r="F10" s="22">
        <v>329</v>
      </c>
      <c r="G10" s="20" t="s">
        <v>98</v>
      </c>
      <c r="H10" s="18">
        <v>1</v>
      </c>
      <c r="I10" s="23" t="s">
        <v>99</v>
      </c>
      <c r="J10" s="21"/>
      <c r="K10" s="21"/>
      <c r="L10" s="21"/>
      <c r="M10" s="21"/>
    </row>
    <row r="11" spans="1:13" s="24" customFormat="1" x14ac:dyDescent="0.2">
      <c r="A11" s="15" t="s">
        <v>166</v>
      </c>
      <c r="B11" s="15" t="s">
        <v>87</v>
      </c>
      <c r="C11" s="16" t="s">
        <v>101</v>
      </c>
      <c r="D11" s="55">
        <v>-21298278</v>
      </c>
      <c r="E11" s="55">
        <v>-52068917</v>
      </c>
      <c r="F11" s="22">
        <v>345</v>
      </c>
      <c r="G11" s="20">
        <v>43196</v>
      </c>
      <c r="H11" s="18">
        <v>1</v>
      </c>
      <c r="I11" s="23" t="s">
        <v>102</v>
      </c>
      <c r="J11" s="21"/>
      <c r="K11" s="21"/>
      <c r="L11" s="21"/>
      <c r="M11" s="21"/>
    </row>
    <row r="12" spans="1:13" s="24" customFormat="1" x14ac:dyDescent="0.2">
      <c r="A12" s="15" t="s">
        <v>167</v>
      </c>
      <c r="B12" s="15" t="s">
        <v>87</v>
      </c>
      <c r="C12" s="16" t="s">
        <v>104</v>
      </c>
      <c r="D12" s="55">
        <v>-22657056</v>
      </c>
      <c r="E12" s="55">
        <v>-54819306</v>
      </c>
      <c r="F12" s="22">
        <v>456</v>
      </c>
      <c r="G12" s="20">
        <v>43165</v>
      </c>
      <c r="H12" s="18">
        <v>1</v>
      </c>
      <c r="I12" s="23" t="s">
        <v>105</v>
      </c>
      <c r="J12" s="21"/>
      <c r="K12" s="21"/>
      <c r="L12" s="21"/>
      <c r="M12" s="21"/>
    </row>
    <row r="13" spans="1:13" s="64" customFormat="1" ht="15" x14ac:dyDescent="0.25">
      <c r="A13" s="56" t="s">
        <v>168</v>
      </c>
      <c r="B13" s="56" t="s">
        <v>87</v>
      </c>
      <c r="C13" s="57" t="s">
        <v>106</v>
      </c>
      <c r="D13" s="58">
        <v>-19587528</v>
      </c>
      <c r="E13" s="58">
        <v>-54030083</v>
      </c>
      <c r="F13" s="59">
        <v>540</v>
      </c>
      <c r="G13" s="60">
        <v>43206</v>
      </c>
      <c r="H13" s="61">
        <v>1</v>
      </c>
      <c r="I13" s="62" t="s">
        <v>107</v>
      </c>
      <c r="J13" s="63"/>
      <c r="K13" s="63"/>
      <c r="L13" s="63"/>
      <c r="M13" s="63"/>
    </row>
    <row r="14" spans="1:13" x14ac:dyDescent="0.2">
      <c r="A14" s="15" t="s">
        <v>169</v>
      </c>
      <c r="B14" s="15" t="s">
        <v>41</v>
      </c>
      <c r="C14" s="16" t="s">
        <v>108</v>
      </c>
      <c r="D14" s="22">
        <v>-20.45</v>
      </c>
      <c r="E14" s="22">
        <v>-54.616599999999998</v>
      </c>
      <c r="F14" s="22">
        <v>530</v>
      </c>
      <c r="G14" s="20">
        <v>37145</v>
      </c>
      <c r="H14" s="18">
        <v>1</v>
      </c>
      <c r="I14" s="16" t="s">
        <v>52</v>
      </c>
      <c r="J14" s="21"/>
      <c r="K14" s="21"/>
      <c r="L14" s="21"/>
      <c r="M14" s="21"/>
    </row>
    <row r="15" spans="1:13" x14ac:dyDescent="0.2">
      <c r="A15" s="15" t="s">
        <v>170</v>
      </c>
      <c r="B15" s="15" t="s">
        <v>41</v>
      </c>
      <c r="C15" s="16" t="s">
        <v>109</v>
      </c>
      <c r="D15" s="18">
        <v>-19.122499999999999</v>
      </c>
      <c r="E15" s="18">
        <v>-51.720799999999997</v>
      </c>
      <c r="F15" s="22">
        <v>516</v>
      </c>
      <c r="G15" s="20">
        <v>39515</v>
      </c>
      <c r="H15" s="18">
        <v>1</v>
      </c>
      <c r="I15" s="16" t="s">
        <v>53</v>
      </c>
      <c r="J15" s="21"/>
      <c r="K15" s="21"/>
      <c r="L15" s="21" t="s">
        <v>33</v>
      </c>
      <c r="M15" s="21"/>
    </row>
    <row r="16" spans="1:13" x14ac:dyDescent="0.2">
      <c r="A16" s="15" t="s">
        <v>171</v>
      </c>
      <c r="B16" s="15" t="s">
        <v>41</v>
      </c>
      <c r="C16" s="16" t="s">
        <v>110</v>
      </c>
      <c r="D16" s="22">
        <v>-18.802199999999999</v>
      </c>
      <c r="E16" s="22">
        <v>-52.602800000000002</v>
      </c>
      <c r="F16" s="22">
        <v>818</v>
      </c>
      <c r="G16" s="20">
        <v>39070</v>
      </c>
      <c r="H16" s="18">
        <v>1</v>
      </c>
      <c r="I16" s="16" t="s">
        <v>83</v>
      </c>
      <c r="J16" s="21"/>
      <c r="K16" s="21"/>
      <c r="L16" s="21"/>
      <c r="M16" s="21"/>
    </row>
    <row r="17" spans="1:13" ht="13.5" customHeight="1" x14ac:dyDescent="0.2">
      <c r="A17" s="15" t="s">
        <v>172</v>
      </c>
      <c r="B17" s="15" t="s">
        <v>41</v>
      </c>
      <c r="C17" s="16" t="s">
        <v>111</v>
      </c>
      <c r="D17" s="22">
        <v>-18.996700000000001</v>
      </c>
      <c r="E17" s="22">
        <v>-57.637500000000003</v>
      </c>
      <c r="F17" s="22">
        <v>126</v>
      </c>
      <c r="G17" s="20">
        <v>39017</v>
      </c>
      <c r="H17" s="18">
        <v>1</v>
      </c>
      <c r="I17" s="16" t="s">
        <v>54</v>
      </c>
      <c r="J17" s="21"/>
      <c r="K17" s="21"/>
      <c r="L17" s="21"/>
      <c r="M17" s="21"/>
    </row>
    <row r="18" spans="1:13" ht="13.5" customHeight="1" x14ac:dyDescent="0.2">
      <c r="A18" s="15" t="s">
        <v>173</v>
      </c>
      <c r="B18" s="15" t="s">
        <v>41</v>
      </c>
      <c r="C18" s="16" t="s">
        <v>112</v>
      </c>
      <c r="D18" s="22">
        <v>-18.4922</v>
      </c>
      <c r="E18" s="22">
        <v>-53.167200000000001</v>
      </c>
      <c r="F18" s="22">
        <v>730</v>
      </c>
      <c r="G18" s="20">
        <v>41247</v>
      </c>
      <c r="H18" s="18">
        <v>1</v>
      </c>
      <c r="I18" s="23" t="s">
        <v>55</v>
      </c>
      <c r="J18" s="21"/>
      <c r="K18" s="21"/>
      <c r="L18" s="21" t="s">
        <v>33</v>
      </c>
      <c r="M18" s="21"/>
    </row>
    <row r="19" spans="1:13" x14ac:dyDescent="0.2">
      <c r="A19" s="15" t="s">
        <v>174</v>
      </c>
      <c r="B19" s="15" t="s">
        <v>41</v>
      </c>
      <c r="C19" s="16" t="s">
        <v>113</v>
      </c>
      <c r="D19" s="22">
        <v>-18.304400000000001</v>
      </c>
      <c r="E19" s="22">
        <v>-54.440899999999999</v>
      </c>
      <c r="F19" s="22">
        <v>252</v>
      </c>
      <c r="G19" s="20">
        <v>39028</v>
      </c>
      <c r="H19" s="18">
        <v>1</v>
      </c>
      <c r="I19" s="16" t="s">
        <v>56</v>
      </c>
      <c r="J19" s="21"/>
      <c r="K19" s="21"/>
      <c r="L19" s="21" t="s">
        <v>33</v>
      </c>
      <c r="M19" s="21"/>
    </row>
    <row r="20" spans="1:13" x14ac:dyDescent="0.2">
      <c r="A20" s="15" t="s">
        <v>175</v>
      </c>
      <c r="B20" s="15" t="s">
        <v>41</v>
      </c>
      <c r="C20" s="16" t="s">
        <v>114</v>
      </c>
      <c r="D20" s="22">
        <v>-22.193899999999999</v>
      </c>
      <c r="E20" s="25">
        <v>-54.9114</v>
      </c>
      <c r="F20" s="22">
        <v>469</v>
      </c>
      <c r="G20" s="20">
        <v>39011</v>
      </c>
      <c r="H20" s="18">
        <v>1</v>
      </c>
      <c r="I20" s="16" t="s">
        <v>57</v>
      </c>
      <c r="J20" s="21"/>
      <c r="K20" s="21"/>
      <c r="L20" s="21"/>
      <c r="M20" s="21"/>
    </row>
    <row r="21" spans="1:13" x14ac:dyDescent="0.2">
      <c r="A21" s="15" t="s">
        <v>176</v>
      </c>
      <c r="B21" s="15" t="s">
        <v>87</v>
      </c>
      <c r="C21" s="16" t="s">
        <v>115</v>
      </c>
      <c r="D21" s="55">
        <v>-22308694</v>
      </c>
      <c r="E21" s="65">
        <v>-54325833</v>
      </c>
      <c r="F21" s="22">
        <v>340</v>
      </c>
      <c r="G21" s="20">
        <v>43159</v>
      </c>
      <c r="H21" s="18">
        <v>1</v>
      </c>
      <c r="I21" s="16" t="s">
        <v>116</v>
      </c>
      <c r="J21" s="21"/>
      <c r="K21" s="21"/>
      <c r="L21" s="21"/>
      <c r="M21" s="21" t="s">
        <v>33</v>
      </c>
    </row>
    <row r="22" spans="1:13" ht="25.5" x14ac:dyDescent="0.2">
      <c r="A22" s="15" t="s">
        <v>177</v>
      </c>
      <c r="B22" s="15" t="s">
        <v>87</v>
      </c>
      <c r="C22" s="16" t="s">
        <v>117</v>
      </c>
      <c r="D22" s="55">
        <v>-23644881</v>
      </c>
      <c r="E22" s="65">
        <v>-54570289</v>
      </c>
      <c r="F22" s="22">
        <v>319</v>
      </c>
      <c r="G22" s="20">
        <v>43204</v>
      </c>
      <c r="H22" s="18">
        <v>1</v>
      </c>
      <c r="I22" s="16" t="s">
        <v>118</v>
      </c>
      <c r="J22" s="21"/>
      <c r="K22" s="21"/>
      <c r="L22" s="21"/>
      <c r="M22" s="21"/>
    </row>
    <row r="23" spans="1:13" x14ac:dyDescent="0.2">
      <c r="A23" s="15" t="s">
        <v>178</v>
      </c>
      <c r="B23" s="15" t="s">
        <v>87</v>
      </c>
      <c r="C23" s="16" t="s">
        <v>119</v>
      </c>
      <c r="D23" s="55">
        <v>-22092833</v>
      </c>
      <c r="E23" s="65">
        <v>-54798833</v>
      </c>
      <c r="F23" s="22">
        <v>360</v>
      </c>
      <c r="G23" s="20">
        <v>43157</v>
      </c>
      <c r="H23" s="18">
        <v>1</v>
      </c>
      <c r="I23" s="16" t="s">
        <v>120</v>
      </c>
      <c r="J23" s="21"/>
      <c r="K23" s="21"/>
      <c r="L23" s="21"/>
      <c r="M23" s="21"/>
    </row>
    <row r="24" spans="1:13" x14ac:dyDescent="0.2">
      <c r="A24" s="15" t="s">
        <v>179</v>
      </c>
      <c r="B24" s="15" t="s">
        <v>41</v>
      </c>
      <c r="C24" s="16" t="s">
        <v>58</v>
      </c>
      <c r="D24" s="18">
        <v>-23.449400000000001</v>
      </c>
      <c r="E24" s="18">
        <v>-54.181699999999999</v>
      </c>
      <c r="F24" s="18">
        <v>336</v>
      </c>
      <c r="G24" s="20">
        <v>39598</v>
      </c>
      <c r="H24" s="18">
        <v>1</v>
      </c>
      <c r="I24" s="16" t="s">
        <v>59</v>
      </c>
      <c r="J24" s="21"/>
      <c r="K24" s="21"/>
      <c r="L24" s="21" t="s">
        <v>33</v>
      </c>
      <c r="M24" s="21" t="s">
        <v>33</v>
      </c>
    </row>
    <row r="25" spans="1:13" x14ac:dyDescent="0.2">
      <c r="A25" s="15" t="s">
        <v>180</v>
      </c>
      <c r="B25" s="15" t="s">
        <v>41</v>
      </c>
      <c r="C25" s="16" t="s">
        <v>60</v>
      </c>
      <c r="D25" s="22">
        <v>-22.3</v>
      </c>
      <c r="E25" s="22">
        <v>-53.816600000000001</v>
      </c>
      <c r="F25" s="22">
        <v>373.29</v>
      </c>
      <c r="G25" s="20">
        <v>37662</v>
      </c>
      <c r="H25" s="18">
        <v>1</v>
      </c>
      <c r="I25" s="16" t="s">
        <v>61</v>
      </c>
      <c r="J25" s="21"/>
      <c r="K25" s="21"/>
      <c r="L25" s="21" t="s">
        <v>33</v>
      </c>
      <c r="M25" s="21"/>
    </row>
    <row r="26" spans="1:13" s="24" customFormat="1" x14ac:dyDescent="0.2">
      <c r="A26" s="15" t="s">
        <v>181</v>
      </c>
      <c r="B26" s="15" t="s">
        <v>41</v>
      </c>
      <c r="C26" s="16" t="s">
        <v>62</v>
      </c>
      <c r="D26" s="22">
        <v>-21.478200000000001</v>
      </c>
      <c r="E26" s="22">
        <v>-56.136899999999997</v>
      </c>
      <c r="F26" s="22">
        <v>249</v>
      </c>
      <c r="G26" s="20">
        <v>40759</v>
      </c>
      <c r="H26" s="18">
        <v>1</v>
      </c>
      <c r="I26" s="23" t="s">
        <v>63</v>
      </c>
      <c r="J26" s="21"/>
      <c r="K26" s="21"/>
      <c r="L26" s="21"/>
      <c r="M26" s="21"/>
    </row>
    <row r="27" spans="1:13" x14ac:dyDescent="0.2">
      <c r="A27" s="15" t="s">
        <v>182</v>
      </c>
      <c r="B27" s="15" t="s">
        <v>41</v>
      </c>
      <c r="C27" s="16" t="s">
        <v>64</v>
      </c>
      <c r="D27" s="18">
        <v>-22.857199999999999</v>
      </c>
      <c r="E27" s="18">
        <v>-54.605600000000003</v>
      </c>
      <c r="F27" s="18">
        <v>379</v>
      </c>
      <c r="G27" s="20">
        <v>39617</v>
      </c>
      <c r="H27" s="18">
        <v>1</v>
      </c>
      <c r="I27" s="16" t="s">
        <v>65</v>
      </c>
      <c r="J27" s="21"/>
      <c r="K27" s="21"/>
      <c r="L27" s="21"/>
      <c r="M27" s="21"/>
    </row>
    <row r="28" spans="1:13" x14ac:dyDescent="0.2">
      <c r="A28" s="15" t="s">
        <v>183</v>
      </c>
      <c r="B28" s="15" t="s">
        <v>87</v>
      </c>
      <c r="C28" s="16" t="s">
        <v>121</v>
      </c>
      <c r="D28" s="55">
        <v>-22575389</v>
      </c>
      <c r="E28" s="55">
        <v>-55160833</v>
      </c>
      <c r="F28" s="18">
        <v>499</v>
      </c>
      <c r="G28" s="20">
        <v>43166</v>
      </c>
      <c r="H28" s="18">
        <v>1</v>
      </c>
      <c r="I28" s="16" t="s">
        <v>122</v>
      </c>
      <c r="J28" s="21"/>
      <c r="K28" s="21"/>
      <c r="L28" s="21"/>
      <c r="M28" s="21"/>
    </row>
    <row r="29" spans="1:13" ht="12.75" customHeight="1" x14ac:dyDescent="0.2">
      <c r="A29" s="15" t="s">
        <v>184</v>
      </c>
      <c r="B29" s="15" t="s">
        <v>41</v>
      </c>
      <c r="C29" s="16" t="s">
        <v>123</v>
      </c>
      <c r="D29" s="22">
        <v>-21.609200000000001</v>
      </c>
      <c r="E29" s="22">
        <v>-55.177799999999998</v>
      </c>
      <c r="F29" s="22">
        <v>401</v>
      </c>
      <c r="G29" s="20">
        <v>39065</v>
      </c>
      <c r="H29" s="18">
        <v>1</v>
      </c>
      <c r="I29" s="16" t="s">
        <v>66</v>
      </c>
      <c r="J29" s="21"/>
      <c r="K29" s="21"/>
      <c r="L29" s="21"/>
      <c r="M29" s="21"/>
    </row>
    <row r="30" spans="1:13" ht="12.75" customHeight="1" x14ac:dyDescent="0.2">
      <c r="A30" s="15" t="s">
        <v>185</v>
      </c>
      <c r="B30" s="15" t="s">
        <v>87</v>
      </c>
      <c r="C30" s="16" t="s">
        <v>124</v>
      </c>
      <c r="D30" s="55">
        <v>-21450972</v>
      </c>
      <c r="E30" s="55">
        <v>-54341972</v>
      </c>
      <c r="F30" s="22">
        <v>500</v>
      </c>
      <c r="G30" s="20">
        <v>43153</v>
      </c>
      <c r="H30" s="18">
        <v>1</v>
      </c>
      <c r="I30" s="16" t="s">
        <v>125</v>
      </c>
      <c r="J30" s="21"/>
      <c r="K30" s="21"/>
      <c r="L30" s="21"/>
      <c r="M30" s="21"/>
    </row>
    <row r="31" spans="1:13" ht="12.75" customHeight="1" x14ac:dyDescent="0.2">
      <c r="A31" s="15" t="s">
        <v>186</v>
      </c>
      <c r="B31" s="15" t="s">
        <v>87</v>
      </c>
      <c r="C31" s="16" t="s">
        <v>127</v>
      </c>
      <c r="D31" s="55">
        <v>-22078528</v>
      </c>
      <c r="E31" s="55">
        <v>-53465889</v>
      </c>
      <c r="F31" s="22">
        <v>372</v>
      </c>
      <c r="G31" s="20">
        <v>43199</v>
      </c>
      <c r="H31" s="18">
        <v>1</v>
      </c>
      <c r="I31" s="16" t="s">
        <v>128</v>
      </c>
      <c r="J31" s="21"/>
      <c r="K31" s="21"/>
      <c r="L31" s="21"/>
      <c r="M31" s="21"/>
    </row>
    <row r="32" spans="1:13" s="24" customFormat="1" x14ac:dyDescent="0.2">
      <c r="A32" s="15" t="s">
        <v>187</v>
      </c>
      <c r="B32" s="15" t="s">
        <v>41</v>
      </c>
      <c r="C32" s="16" t="s">
        <v>129</v>
      </c>
      <c r="D32" s="22">
        <v>-20.395600000000002</v>
      </c>
      <c r="E32" s="22">
        <v>-56.431699999999999</v>
      </c>
      <c r="F32" s="22">
        <v>140</v>
      </c>
      <c r="G32" s="20">
        <v>39023</v>
      </c>
      <c r="H32" s="18">
        <v>1</v>
      </c>
      <c r="I32" s="16" t="s">
        <v>67</v>
      </c>
      <c r="J32" s="21"/>
      <c r="K32" s="21"/>
      <c r="L32" s="21"/>
      <c r="M32" s="21" t="s">
        <v>33</v>
      </c>
    </row>
    <row r="33" spans="1:13" x14ac:dyDescent="0.2">
      <c r="A33" s="15" t="s">
        <v>188</v>
      </c>
      <c r="B33" s="15" t="s">
        <v>41</v>
      </c>
      <c r="C33" s="16" t="s">
        <v>130</v>
      </c>
      <c r="D33" s="22">
        <v>-18.988900000000001</v>
      </c>
      <c r="E33" s="22">
        <v>-56.623100000000001</v>
      </c>
      <c r="F33" s="22">
        <v>104</v>
      </c>
      <c r="G33" s="20">
        <v>38932</v>
      </c>
      <c r="H33" s="18">
        <v>1</v>
      </c>
      <c r="I33" s="16" t="s">
        <v>68</v>
      </c>
      <c r="J33" s="21"/>
      <c r="K33" s="21"/>
      <c r="L33" s="21"/>
      <c r="M33" s="21"/>
    </row>
    <row r="34" spans="1:13" s="24" customFormat="1" x14ac:dyDescent="0.2">
      <c r="A34" s="15" t="s">
        <v>189</v>
      </c>
      <c r="B34" s="15" t="s">
        <v>41</v>
      </c>
      <c r="C34" s="16" t="s">
        <v>131</v>
      </c>
      <c r="D34" s="22">
        <v>-19.414300000000001</v>
      </c>
      <c r="E34" s="22">
        <v>-51.1053</v>
      </c>
      <c r="F34" s="22">
        <v>424</v>
      </c>
      <c r="G34" s="20" t="s">
        <v>69</v>
      </c>
      <c r="H34" s="18">
        <v>1</v>
      </c>
      <c r="I34" s="16" t="s">
        <v>70</v>
      </c>
      <c r="J34" s="21"/>
      <c r="K34" s="21"/>
      <c r="L34" s="21"/>
      <c r="M34" s="21"/>
    </row>
    <row r="35" spans="1:13" s="24" customFormat="1" x14ac:dyDescent="0.2">
      <c r="A35" s="15" t="s">
        <v>190</v>
      </c>
      <c r="B35" s="15" t="s">
        <v>87</v>
      </c>
      <c r="C35" s="16" t="s">
        <v>132</v>
      </c>
      <c r="D35" s="55">
        <v>-18072711</v>
      </c>
      <c r="E35" s="55">
        <v>-54548811</v>
      </c>
      <c r="F35" s="22">
        <v>251</v>
      </c>
      <c r="G35" s="20">
        <v>43133</v>
      </c>
      <c r="H35" s="18">
        <v>1</v>
      </c>
      <c r="I35" s="16" t="s">
        <v>133</v>
      </c>
      <c r="J35" s="21"/>
      <c r="K35" s="21"/>
      <c r="L35" s="21"/>
      <c r="M35" s="21" t="s">
        <v>33</v>
      </c>
    </row>
    <row r="36" spans="1:13" x14ac:dyDescent="0.2">
      <c r="A36" s="15" t="s">
        <v>191</v>
      </c>
      <c r="B36" s="15" t="s">
        <v>41</v>
      </c>
      <c r="C36" s="16" t="s">
        <v>134</v>
      </c>
      <c r="D36" s="22">
        <v>-22.533300000000001</v>
      </c>
      <c r="E36" s="22">
        <v>-55.533299999999997</v>
      </c>
      <c r="F36" s="22">
        <v>650</v>
      </c>
      <c r="G36" s="20">
        <v>37140</v>
      </c>
      <c r="H36" s="18">
        <v>1</v>
      </c>
      <c r="I36" s="16" t="s">
        <v>71</v>
      </c>
      <c r="J36" s="21"/>
      <c r="K36" s="21"/>
      <c r="L36" s="21"/>
      <c r="M36" s="21"/>
    </row>
    <row r="37" spans="1:13" x14ac:dyDescent="0.2">
      <c r="A37" s="15" t="s">
        <v>192</v>
      </c>
      <c r="B37" s="15" t="s">
        <v>41</v>
      </c>
      <c r="C37" s="16" t="s">
        <v>135</v>
      </c>
      <c r="D37" s="22">
        <v>-21.7058</v>
      </c>
      <c r="E37" s="22">
        <v>-57.5533</v>
      </c>
      <c r="F37" s="22">
        <v>85</v>
      </c>
      <c r="G37" s="20">
        <v>39014</v>
      </c>
      <c r="H37" s="18">
        <v>1</v>
      </c>
      <c r="I37" s="16" t="s">
        <v>72</v>
      </c>
      <c r="J37" s="21"/>
      <c r="K37" s="21"/>
      <c r="L37" s="21"/>
      <c r="M37" s="21"/>
    </row>
    <row r="38" spans="1:13" s="24" customFormat="1" x14ac:dyDescent="0.2">
      <c r="A38" s="15" t="s">
        <v>193</v>
      </c>
      <c r="B38" s="15" t="s">
        <v>41</v>
      </c>
      <c r="C38" s="16" t="s">
        <v>136</v>
      </c>
      <c r="D38" s="22">
        <v>-19.420100000000001</v>
      </c>
      <c r="E38" s="22">
        <v>-54.553100000000001</v>
      </c>
      <c r="F38" s="22">
        <v>647</v>
      </c>
      <c r="G38" s="20">
        <v>39067</v>
      </c>
      <c r="H38" s="18">
        <v>1</v>
      </c>
      <c r="I38" s="16" t="s">
        <v>84</v>
      </c>
      <c r="J38" s="21"/>
      <c r="K38" s="21"/>
      <c r="L38" s="21"/>
      <c r="M38" s="21"/>
    </row>
    <row r="39" spans="1:13" s="24" customFormat="1" x14ac:dyDescent="0.2">
      <c r="A39" s="15" t="s">
        <v>194</v>
      </c>
      <c r="B39" s="15" t="s">
        <v>87</v>
      </c>
      <c r="C39" s="16" t="s">
        <v>137</v>
      </c>
      <c r="D39" s="55">
        <v>-20466094</v>
      </c>
      <c r="E39" s="55">
        <v>-53763028</v>
      </c>
      <c r="F39" s="22">
        <v>442</v>
      </c>
      <c r="G39" s="20">
        <v>43118</v>
      </c>
      <c r="H39" s="18">
        <v>1</v>
      </c>
      <c r="I39" s="16"/>
      <c r="J39" s="21"/>
      <c r="K39" s="21"/>
      <c r="L39" s="21"/>
      <c r="M39" s="21"/>
    </row>
    <row r="40" spans="1:13" x14ac:dyDescent="0.2">
      <c r="A40" s="15" t="s">
        <v>195</v>
      </c>
      <c r="B40" s="15" t="s">
        <v>41</v>
      </c>
      <c r="C40" s="16" t="s">
        <v>138</v>
      </c>
      <c r="D40" s="18">
        <v>-21.774999999999999</v>
      </c>
      <c r="E40" s="18">
        <v>-54.528100000000002</v>
      </c>
      <c r="F40" s="18">
        <v>329</v>
      </c>
      <c r="G40" s="20">
        <v>39625</v>
      </c>
      <c r="H40" s="18">
        <v>1</v>
      </c>
      <c r="I40" s="16" t="s">
        <v>73</v>
      </c>
      <c r="J40" s="21"/>
      <c r="K40" s="21"/>
      <c r="L40" s="21"/>
      <c r="M40" s="21" t="s">
        <v>33</v>
      </c>
    </row>
    <row r="41" spans="1:13" s="29" customFormat="1" ht="15" customHeight="1" x14ac:dyDescent="0.2">
      <c r="A41" s="26" t="s">
        <v>196</v>
      </c>
      <c r="B41" s="26" t="s">
        <v>87</v>
      </c>
      <c r="C41" s="16" t="s">
        <v>140</v>
      </c>
      <c r="D41" s="66">
        <v>-21305889</v>
      </c>
      <c r="E41" s="66">
        <v>-52820375</v>
      </c>
      <c r="F41" s="27">
        <v>383</v>
      </c>
      <c r="G41" s="17">
        <v>43209</v>
      </c>
      <c r="H41" s="16">
        <v>1</v>
      </c>
      <c r="I41" s="26" t="s">
        <v>141</v>
      </c>
      <c r="J41" s="28"/>
      <c r="K41" s="28"/>
      <c r="L41" s="28"/>
      <c r="M41" s="28"/>
    </row>
    <row r="42" spans="1:13" s="29" customFormat="1" ht="15" customHeight="1" x14ac:dyDescent="0.2">
      <c r="A42" s="26" t="s">
        <v>197</v>
      </c>
      <c r="B42" s="26" t="s">
        <v>41</v>
      </c>
      <c r="C42" s="16" t="s">
        <v>142</v>
      </c>
      <c r="D42" s="66">
        <v>-20981633</v>
      </c>
      <c r="E42" s="27">
        <v>-54.971899999999998</v>
      </c>
      <c r="F42" s="27">
        <v>464</v>
      </c>
      <c r="G42" s="17" t="s">
        <v>74</v>
      </c>
      <c r="H42" s="16">
        <v>1</v>
      </c>
      <c r="I42" s="26" t="s">
        <v>75</v>
      </c>
      <c r="J42" s="28"/>
      <c r="K42" s="28"/>
      <c r="L42" s="28"/>
      <c r="M42" s="28"/>
    </row>
    <row r="43" spans="1:13" s="24" customFormat="1" x14ac:dyDescent="0.2">
      <c r="A43" s="15" t="s">
        <v>198</v>
      </c>
      <c r="B43" s="15" t="s">
        <v>41</v>
      </c>
      <c r="C43" s="16" t="s">
        <v>143</v>
      </c>
      <c r="D43" s="18">
        <v>-23.966899999999999</v>
      </c>
      <c r="E43" s="18">
        <v>-55.0242</v>
      </c>
      <c r="F43" s="18">
        <v>402</v>
      </c>
      <c r="G43" s="20">
        <v>39605</v>
      </c>
      <c r="H43" s="18">
        <v>1</v>
      </c>
      <c r="I43" s="16" t="s">
        <v>76</v>
      </c>
      <c r="J43" s="21"/>
      <c r="K43" s="21"/>
      <c r="L43" s="21"/>
      <c r="M43" s="21"/>
    </row>
    <row r="44" spans="1:13" s="24" customFormat="1" x14ac:dyDescent="0.2">
      <c r="A44" s="15" t="s">
        <v>199</v>
      </c>
      <c r="B44" s="15" t="s">
        <v>87</v>
      </c>
      <c r="C44" s="16" t="s">
        <v>145</v>
      </c>
      <c r="D44" s="55">
        <v>-20351444</v>
      </c>
      <c r="E44" s="55">
        <v>-51430222</v>
      </c>
      <c r="F44" s="18">
        <v>374</v>
      </c>
      <c r="G44" s="20">
        <v>43196</v>
      </c>
      <c r="H44" s="18">
        <v>1</v>
      </c>
      <c r="I44" s="16" t="s">
        <v>146</v>
      </c>
      <c r="J44" s="21"/>
      <c r="K44" s="21"/>
      <c r="L44" s="21"/>
      <c r="M44" s="21"/>
    </row>
    <row r="45" spans="1:13" s="31" customFormat="1" x14ac:dyDescent="0.2">
      <c r="A45" s="26" t="s">
        <v>200</v>
      </c>
      <c r="B45" s="26" t="s">
        <v>41</v>
      </c>
      <c r="C45" s="16" t="s">
        <v>147</v>
      </c>
      <c r="D45" s="16">
        <v>-17.634699999999999</v>
      </c>
      <c r="E45" s="16">
        <v>-54.760100000000001</v>
      </c>
      <c r="F45" s="16">
        <v>486</v>
      </c>
      <c r="G45" s="17" t="s">
        <v>77</v>
      </c>
      <c r="H45" s="16">
        <v>1</v>
      </c>
      <c r="I45" s="18" t="s">
        <v>78</v>
      </c>
      <c r="J45" s="30"/>
      <c r="K45" s="30"/>
      <c r="L45" s="30"/>
      <c r="M45" s="30"/>
    </row>
    <row r="46" spans="1:13" x14ac:dyDescent="0.2">
      <c r="A46" s="15" t="s">
        <v>201</v>
      </c>
      <c r="B46" s="15" t="s">
        <v>41</v>
      </c>
      <c r="C46" s="16" t="s">
        <v>148</v>
      </c>
      <c r="D46" s="18">
        <v>-20.783300000000001</v>
      </c>
      <c r="E46" s="18">
        <v>-51.7</v>
      </c>
      <c r="F46" s="18">
        <v>313</v>
      </c>
      <c r="G46" s="20">
        <v>37137</v>
      </c>
      <c r="H46" s="18">
        <v>1</v>
      </c>
      <c r="I46" s="16" t="s">
        <v>79</v>
      </c>
      <c r="J46" s="21"/>
      <c r="K46" s="21"/>
      <c r="L46" s="21"/>
      <c r="M46" s="21"/>
    </row>
    <row r="47" spans="1:13" ht="18" customHeight="1" x14ac:dyDescent="0.2">
      <c r="A47" s="32"/>
      <c r="B47" s="33"/>
      <c r="C47" s="34"/>
      <c r="D47" s="34"/>
      <c r="E47" s="34"/>
      <c r="F47" s="34"/>
      <c r="G47" s="12" t="s">
        <v>80</v>
      </c>
      <c r="H47" s="16">
        <f>SUM(H2:H46)</f>
        <v>45</v>
      </c>
      <c r="I47" s="32"/>
      <c r="J47" s="21"/>
      <c r="K47" s="21"/>
      <c r="L47" s="21"/>
      <c r="M47" s="21"/>
    </row>
    <row r="48" spans="1:13" x14ac:dyDescent="0.2">
      <c r="A48" s="21" t="s">
        <v>81</v>
      </c>
      <c r="B48" s="35"/>
      <c r="C48" s="35"/>
      <c r="D48" s="35"/>
      <c r="E48" s="35"/>
      <c r="F48" s="35"/>
      <c r="G48" s="21"/>
      <c r="H48" s="36"/>
      <c r="I48" s="21"/>
      <c r="J48" s="21"/>
      <c r="K48" s="21"/>
      <c r="L48" s="21"/>
      <c r="M48" s="21"/>
    </row>
    <row r="49" spans="1:13" x14ac:dyDescent="0.2">
      <c r="A49" s="37" t="s">
        <v>82</v>
      </c>
      <c r="B49" s="38"/>
      <c r="C49" s="38"/>
      <c r="D49" s="38"/>
      <c r="E49" s="38"/>
      <c r="F49" s="38"/>
      <c r="G49" s="21"/>
      <c r="H49" s="21"/>
      <c r="I49" s="21"/>
      <c r="J49" s="21"/>
      <c r="K49" s="21"/>
      <c r="L49" s="21"/>
      <c r="M49" s="21"/>
    </row>
    <row r="50" spans="1:13" x14ac:dyDescent="0.2">
      <c r="A50" s="21"/>
      <c r="B50" s="38"/>
      <c r="C50" s="38"/>
      <c r="D50" s="38"/>
      <c r="E50" s="38"/>
      <c r="F50" s="38"/>
      <c r="G50" s="21"/>
      <c r="H50" s="21"/>
      <c r="I50" s="21"/>
      <c r="J50" s="21"/>
      <c r="K50" s="21"/>
      <c r="L50" s="21"/>
      <c r="M50" s="21"/>
    </row>
    <row r="51" spans="1:13" x14ac:dyDescent="0.2">
      <c r="A51" s="21"/>
      <c r="B51" s="38"/>
      <c r="C51" s="38"/>
      <c r="D51" s="38"/>
      <c r="E51" s="38"/>
      <c r="F51" s="38"/>
      <c r="G51" s="21"/>
      <c r="H51" s="21"/>
      <c r="I51" s="21"/>
      <c r="J51" s="21"/>
      <c r="K51" s="21"/>
      <c r="L51" s="21"/>
      <c r="M51" s="21"/>
    </row>
    <row r="52" spans="1:13" x14ac:dyDescent="0.2">
      <c r="A52" s="21"/>
      <c r="B52" s="38"/>
      <c r="C52" s="38"/>
      <c r="D52" s="38"/>
      <c r="E52" s="38"/>
      <c r="F52" s="38"/>
      <c r="G52" s="21"/>
      <c r="H52" s="21"/>
      <c r="I52" s="21"/>
      <c r="J52" s="21"/>
      <c r="K52" s="21"/>
      <c r="L52" s="21"/>
      <c r="M52" s="21"/>
    </row>
    <row r="53" spans="1:13" x14ac:dyDescent="0.2">
      <c r="A53" s="21"/>
      <c r="B53" s="38"/>
      <c r="C53" s="38"/>
      <c r="D53" s="38"/>
      <c r="E53" s="38"/>
      <c r="F53" s="38"/>
      <c r="G53" s="21"/>
      <c r="H53" s="21"/>
      <c r="I53" s="21"/>
      <c r="J53" s="21"/>
      <c r="K53" s="21"/>
      <c r="L53" s="21"/>
      <c r="M53" s="21"/>
    </row>
    <row r="54" spans="1:13" x14ac:dyDescent="0.2">
      <c r="A54" s="21"/>
      <c r="B54" s="38"/>
      <c r="C54" s="38"/>
      <c r="D54" s="38"/>
      <c r="E54" s="38"/>
      <c r="F54" s="38"/>
      <c r="G54" s="21"/>
      <c r="H54" s="21"/>
      <c r="I54" s="21"/>
      <c r="J54" s="21"/>
      <c r="K54" s="21"/>
      <c r="L54" s="21"/>
      <c r="M54" s="21"/>
    </row>
    <row r="55" spans="1:13" x14ac:dyDescent="0.2">
      <c r="A55" s="21"/>
      <c r="B55" s="38"/>
      <c r="C55" s="38"/>
      <c r="D55" s="38"/>
      <c r="E55" s="38"/>
      <c r="F55" s="38"/>
      <c r="G55" s="21"/>
      <c r="H55" s="21"/>
      <c r="I55" s="21"/>
      <c r="J55" s="21"/>
      <c r="K55" s="21"/>
      <c r="L55" s="21"/>
      <c r="M55" s="21"/>
    </row>
    <row r="56" spans="1:13" x14ac:dyDescent="0.2">
      <c r="A56" s="21"/>
      <c r="B56" s="38"/>
      <c r="C56" s="38"/>
      <c r="D56" s="38"/>
      <c r="E56" s="38"/>
      <c r="F56" s="38"/>
      <c r="G56" s="21"/>
      <c r="H56" s="21"/>
      <c r="I56" s="21"/>
      <c r="J56" s="21"/>
      <c r="K56" s="21"/>
      <c r="L56" s="21"/>
      <c r="M56" s="21"/>
    </row>
    <row r="57" spans="1:13" x14ac:dyDescent="0.2">
      <c r="A57" s="21"/>
      <c r="B57" s="38"/>
      <c r="C57" s="38"/>
      <c r="D57" s="38"/>
      <c r="E57" s="38"/>
      <c r="F57" s="38"/>
      <c r="G57" s="21"/>
      <c r="H57" s="21"/>
      <c r="I57" s="21"/>
      <c r="J57" s="21"/>
      <c r="K57" s="21"/>
      <c r="L57" s="21"/>
      <c r="M57" s="21"/>
    </row>
    <row r="58" spans="1:13" x14ac:dyDescent="0.2">
      <c r="A58" s="21"/>
      <c r="B58" s="38"/>
      <c r="C58" s="38"/>
      <c r="D58" s="38"/>
      <c r="E58" s="38"/>
      <c r="F58" s="38"/>
      <c r="G58" s="21"/>
      <c r="H58" s="21"/>
      <c r="I58" s="21"/>
      <c r="J58" s="21"/>
      <c r="K58" s="21"/>
      <c r="L58" s="21"/>
      <c r="M58" s="21"/>
    </row>
    <row r="59" spans="1:13" x14ac:dyDescent="0.2">
      <c r="A59" s="21"/>
      <c r="B59" s="38"/>
      <c r="C59" s="38"/>
      <c r="D59" s="38"/>
      <c r="E59" s="38"/>
      <c r="F59" s="38" t="s">
        <v>33</v>
      </c>
      <c r="G59" s="21"/>
      <c r="H59" s="21"/>
      <c r="I59" s="21"/>
      <c r="J59" s="21"/>
      <c r="K59" s="21"/>
      <c r="L59" s="21"/>
      <c r="M59" s="21"/>
    </row>
    <row r="60" spans="1:13" x14ac:dyDescent="0.2">
      <c r="A60" s="21"/>
      <c r="B60" s="38"/>
      <c r="C60" s="38"/>
      <c r="D60" s="38"/>
      <c r="E60" s="38"/>
      <c r="F60" s="38"/>
      <c r="G60" s="21"/>
      <c r="H60" s="21"/>
      <c r="I60" s="21"/>
      <c r="J60" s="21"/>
      <c r="K60" s="21"/>
      <c r="L60" s="21"/>
      <c r="M60" s="21"/>
    </row>
    <row r="61" spans="1:13" x14ac:dyDescent="0.2">
      <c r="A61" s="21"/>
      <c r="B61" s="38"/>
      <c r="C61" s="38"/>
      <c r="D61" s="38"/>
      <c r="E61" s="38"/>
      <c r="F61" s="38"/>
      <c r="G61" s="21"/>
      <c r="H61" s="21"/>
      <c r="I61" s="21"/>
      <c r="J61" s="21"/>
      <c r="K61" s="21"/>
      <c r="L61" s="21"/>
      <c r="M61" s="21"/>
    </row>
    <row r="62" spans="1:13" x14ac:dyDescent="0.2">
      <c r="A62" s="21"/>
      <c r="B62" s="38"/>
      <c r="C62" s="38"/>
      <c r="D62" s="38"/>
      <c r="E62" s="38"/>
      <c r="F62" s="38"/>
      <c r="G62" s="21"/>
      <c r="H62" s="21"/>
      <c r="I62" s="21"/>
      <c r="J62" s="21"/>
      <c r="K62" s="21"/>
      <c r="L62" s="21"/>
      <c r="M62" s="21"/>
    </row>
    <row r="63" spans="1:13" x14ac:dyDescent="0.2">
      <c r="A63" s="21"/>
      <c r="B63" s="38"/>
      <c r="C63" s="38"/>
      <c r="D63" s="38"/>
      <c r="E63" s="38"/>
      <c r="F63" s="38"/>
      <c r="G63" s="21"/>
      <c r="H63" s="21"/>
      <c r="I63" s="21"/>
      <c r="J63" s="21"/>
      <c r="K63" s="21"/>
      <c r="L63" s="21"/>
      <c r="M63" s="21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6"/>
  <sheetViews>
    <sheetView showGridLines="0" zoomScale="90" zoomScaleNormal="90" workbookViewId="0">
      <selection activeCell="AG43" sqref="AG43"/>
    </sheetView>
  </sheetViews>
  <sheetFormatPr defaultRowHeight="12.75" x14ac:dyDescent="0.2"/>
  <cols>
    <col min="1" max="1" width="23.5703125" style="2" customWidth="1"/>
    <col min="2" max="3" width="5.85546875" style="2" bestFit="1" customWidth="1"/>
    <col min="4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29" width="5" style="2" customWidth="1"/>
    <col min="30" max="30" width="7.42578125" style="7" customWidth="1"/>
    <col min="31" max="31" width="7.28515625" style="8" bestFit="1" customWidth="1"/>
  </cols>
  <sheetData>
    <row r="1" spans="1:33" ht="20.100000000000001" customHeight="1" x14ac:dyDescent="0.2">
      <c r="A1" s="121" t="s">
        <v>211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3"/>
    </row>
    <row r="2" spans="1:33" ht="20.100000000000001" customHeight="1" x14ac:dyDescent="0.2">
      <c r="A2" s="120" t="s">
        <v>20</v>
      </c>
      <c r="B2" s="124" t="s">
        <v>241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6"/>
    </row>
    <row r="3" spans="1:33" s="4" customFormat="1" ht="20.100000000000001" customHeight="1" x14ac:dyDescent="0.2">
      <c r="A3" s="120"/>
      <c r="B3" s="127">
        <v>1</v>
      </c>
      <c r="C3" s="127">
        <f>SUM(B3+1)</f>
        <v>2</v>
      </c>
      <c r="D3" s="127">
        <f t="shared" ref="D3:AC3" si="0">SUM(C3+1)</f>
        <v>3</v>
      </c>
      <c r="E3" s="127">
        <f t="shared" si="0"/>
        <v>4</v>
      </c>
      <c r="F3" s="127">
        <f t="shared" si="0"/>
        <v>5</v>
      </c>
      <c r="G3" s="127">
        <f t="shared" si="0"/>
        <v>6</v>
      </c>
      <c r="H3" s="127">
        <f t="shared" si="0"/>
        <v>7</v>
      </c>
      <c r="I3" s="127">
        <f t="shared" si="0"/>
        <v>8</v>
      </c>
      <c r="J3" s="127">
        <f t="shared" si="0"/>
        <v>9</v>
      </c>
      <c r="K3" s="127">
        <f t="shared" si="0"/>
        <v>10</v>
      </c>
      <c r="L3" s="127">
        <f t="shared" si="0"/>
        <v>11</v>
      </c>
      <c r="M3" s="127">
        <f t="shared" si="0"/>
        <v>12</v>
      </c>
      <c r="N3" s="127">
        <f t="shared" si="0"/>
        <v>13</v>
      </c>
      <c r="O3" s="127">
        <f t="shared" si="0"/>
        <v>14</v>
      </c>
      <c r="P3" s="127">
        <f t="shared" si="0"/>
        <v>15</v>
      </c>
      <c r="Q3" s="127">
        <f t="shared" si="0"/>
        <v>16</v>
      </c>
      <c r="R3" s="127">
        <f t="shared" si="0"/>
        <v>17</v>
      </c>
      <c r="S3" s="127">
        <f t="shared" si="0"/>
        <v>18</v>
      </c>
      <c r="T3" s="127">
        <f t="shared" si="0"/>
        <v>19</v>
      </c>
      <c r="U3" s="127">
        <f t="shared" si="0"/>
        <v>20</v>
      </c>
      <c r="V3" s="127">
        <f t="shared" si="0"/>
        <v>21</v>
      </c>
      <c r="W3" s="127">
        <f t="shared" si="0"/>
        <v>22</v>
      </c>
      <c r="X3" s="127">
        <f t="shared" si="0"/>
        <v>23</v>
      </c>
      <c r="Y3" s="127">
        <f t="shared" si="0"/>
        <v>24</v>
      </c>
      <c r="Z3" s="127">
        <f t="shared" si="0"/>
        <v>25</v>
      </c>
      <c r="AA3" s="127">
        <f t="shared" si="0"/>
        <v>26</v>
      </c>
      <c r="AB3" s="127">
        <f t="shared" si="0"/>
        <v>27</v>
      </c>
      <c r="AC3" s="127">
        <f t="shared" si="0"/>
        <v>28</v>
      </c>
      <c r="AD3" s="75" t="s">
        <v>25</v>
      </c>
      <c r="AE3" s="76" t="s">
        <v>24</v>
      </c>
    </row>
    <row r="4" spans="1:33" s="5" customFormat="1" ht="20.100000000000001" customHeight="1" x14ac:dyDescent="0.2">
      <c r="A4" s="120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75" t="s">
        <v>23</v>
      </c>
      <c r="AE4" s="76" t="s">
        <v>23</v>
      </c>
    </row>
    <row r="5" spans="1:33" s="5" customFormat="1" ht="12.75" customHeight="1" x14ac:dyDescent="0.2">
      <c r="A5" s="48" t="s">
        <v>28</v>
      </c>
      <c r="B5" s="87">
        <f>[1]Fevereiro!$C$5</f>
        <v>33.5</v>
      </c>
      <c r="C5" s="87">
        <f>[1]Fevereiro!$C$6</f>
        <v>35</v>
      </c>
      <c r="D5" s="87">
        <f>[1]Fevereiro!$C$7</f>
        <v>32.6</v>
      </c>
      <c r="E5" s="87">
        <f>[1]Fevereiro!$C$8</f>
        <v>33.700000000000003</v>
      </c>
      <c r="F5" s="87">
        <f>[1]Fevereiro!$C$9</f>
        <v>30.3</v>
      </c>
      <c r="G5" s="87">
        <f>[1]Fevereiro!$C$10</f>
        <v>34.1</v>
      </c>
      <c r="H5" s="87">
        <f>[1]Fevereiro!$C$11</f>
        <v>32.200000000000003</v>
      </c>
      <c r="I5" s="87">
        <f>[1]Fevereiro!$C$12</f>
        <v>34.5</v>
      </c>
      <c r="J5" s="87">
        <f>[1]Fevereiro!$C$13</f>
        <v>35.9</v>
      </c>
      <c r="K5" s="87">
        <f>[1]Fevereiro!$C$14</f>
        <v>37.1</v>
      </c>
      <c r="L5" s="87">
        <f>[1]Fevereiro!$C$15</f>
        <v>35.1</v>
      </c>
      <c r="M5" s="87">
        <f>[1]Fevereiro!$C$16</f>
        <v>33</v>
      </c>
      <c r="N5" s="87">
        <f>[1]Fevereiro!$C$17</f>
        <v>34.1</v>
      </c>
      <c r="O5" s="87">
        <f>[1]Fevereiro!$C$18</f>
        <v>34.200000000000003</v>
      </c>
      <c r="P5" s="87">
        <f>[1]Fevereiro!$C$19</f>
        <v>37.4</v>
      </c>
      <c r="Q5" s="87">
        <f>[1]Fevereiro!$C$20</f>
        <v>37.1</v>
      </c>
      <c r="R5" s="87">
        <f>[1]Fevereiro!$C$21</f>
        <v>36.799999999999997</v>
      </c>
      <c r="S5" s="87">
        <f>[1]Fevereiro!$C$22</f>
        <v>35</v>
      </c>
      <c r="T5" s="87">
        <f>[1]Fevereiro!$C$23</f>
        <v>36.700000000000003</v>
      </c>
      <c r="U5" s="87">
        <f>[1]Fevereiro!$C$24</f>
        <v>37.299999999999997</v>
      </c>
      <c r="V5" s="87">
        <f>[1]Fevereiro!$C$25</f>
        <v>37.700000000000003</v>
      </c>
      <c r="W5" s="87">
        <f>[1]Fevereiro!$C$26</f>
        <v>36.200000000000003</v>
      </c>
      <c r="X5" s="87">
        <f>[1]Fevereiro!$C$27</f>
        <v>36.299999999999997</v>
      </c>
      <c r="Y5" s="87">
        <f>[1]Fevereiro!$C$28</f>
        <v>31.8</v>
      </c>
      <c r="Z5" s="87">
        <f>[1]Fevereiro!$C$29</f>
        <v>34.9</v>
      </c>
      <c r="AA5" s="87">
        <f>[1]Fevereiro!$C$30</f>
        <v>34.200000000000003</v>
      </c>
      <c r="AB5" s="87">
        <f>[1]Fevereiro!$C$31</f>
        <v>33</v>
      </c>
      <c r="AC5" s="87">
        <f>[1]Fevereiro!$C$32</f>
        <v>36.1</v>
      </c>
      <c r="AD5" s="88">
        <f t="shared" ref="AD5:AD11" si="1">MAX(B5:AC5)</f>
        <v>37.700000000000003</v>
      </c>
      <c r="AE5" s="89">
        <f t="shared" ref="AE5:AE11" si="2">AVERAGE(B5:AC5)</f>
        <v>34.85</v>
      </c>
    </row>
    <row r="6" spans="1:33" ht="12.75" customHeight="1" x14ac:dyDescent="0.2">
      <c r="A6" s="48" t="s">
        <v>0</v>
      </c>
      <c r="B6" s="90">
        <f>[2]Fevereiro!$C$5</f>
        <v>35.200000000000003</v>
      </c>
      <c r="C6" s="90">
        <f>[2]Fevereiro!$C$6</f>
        <v>35</v>
      </c>
      <c r="D6" s="90">
        <f>[2]Fevereiro!$C$7</f>
        <v>35.9</v>
      </c>
      <c r="E6" s="90">
        <f>[2]Fevereiro!$C$8</f>
        <v>35.1</v>
      </c>
      <c r="F6" s="90">
        <f>[2]Fevereiro!$C$9</f>
        <v>33.299999999999997</v>
      </c>
      <c r="G6" s="90">
        <f>[2]Fevereiro!$C$10</f>
        <v>32.1</v>
      </c>
      <c r="H6" s="90">
        <f>[2]Fevereiro!$C$11</f>
        <v>33.4</v>
      </c>
      <c r="I6" s="90">
        <f>[2]Fevereiro!$C$12</f>
        <v>34.4</v>
      </c>
      <c r="J6" s="90">
        <f>[2]Fevereiro!$C$13</f>
        <v>35.200000000000003</v>
      </c>
      <c r="K6" s="90">
        <f>[2]Fevereiro!$C$14</f>
        <v>36.1</v>
      </c>
      <c r="L6" s="90">
        <f>[2]Fevereiro!$C$15</f>
        <v>35</v>
      </c>
      <c r="M6" s="90">
        <f>[2]Fevereiro!$C$16</f>
        <v>33.700000000000003</v>
      </c>
      <c r="N6" s="90">
        <f>[2]Fevereiro!$C$17</f>
        <v>33.9</v>
      </c>
      <c r="O6" s="90">
        <f>[2]Fevereiro!$C$18</f>
        <v>34.6</v>
      </c>
      <c r="P6" s="90">
        <f>[2]Fevereiro!$C$19</f>
        <v>34.700000000000003</v>
      </c>
      <c r="Q6" s="90">
        <f>[2]Fevereiro!$C$20</f>
        <v>37.5</v>
      </c>
      <c r="R6" s="90">
        <f>[2]Fevereiro!$C$21</f>
        <v>36.299999999999997</v>
      </c>
      <c r="S6" s="90">
        <f>[2]Fevereiro!$C$22</f>
        <v>32.200000000000003</v>
      </c>
      <c r="T6" s="90">
        <f>[2]Fevereiro!$C$23</f>
        <v>31.7</v>
      </c>
      <c r="U6" s="90">
        <f>[2]Fevereiro!$C$24</f>
        <v>35.1</v>
      </c>
      <c r="V6" s="90">
        <f>[2]Fevereiro!$C$25</f>
        <v>33.700000000000003</v>
      </c>
      <c r="W6" s="90">
        <f>[2]Fevereiro!$C$26</f>
        <v>34.200000000000003</v>
      </c>
      <c r="X6" s="90">
        <f>[2]Fevereiro!$C$27</f>
        <v>35.299999999999997</v>
      </c>
      <c r="Y6" s="90">
        <f>[2]Fevereiro!$C$28</f>
        <v>34.1</v>
      </c>
      <c r="Z6" s="90">
        <f>[2]Fevereiro!$C$29</f>
        <v>32.9</v>
      </c>
      <c r="AA6" s="90">
        <f>[2]Fevereiro!$C$30</f>
        <v>32.700000000000003</v>
      </c>
      <c r="AB6" s="90">
        <f>[2]Fevereiro!$C$31</f>
        <v>32.9</v>
      </c>
      <c r="AC6" s="90">
        <f>[2]Fevereiro!$C$32</f>
        <v>34.700000000000003</v>
      </c>
      <c r="AD6" s="88">
        <f t="shared" si="1"/>
        <v>37.5</v>
      </c>
      <c r="AE6" s="89">
        <f t="shared" si="2"/>
        <v>34.31785714285715</v>
      </c>
    </row>
    <row r="7" spans="1:33" ht="12.75" customHeight="1" x14ac:dyDescent="0.2">
      <c r="A7" s="48" t="s">
        <v>86</v>
      </c>
      <c r="B7" s="90">
        <f>[3]Fevereiro!$C$5</f>
        <v>33.299999999999997</v>
      </c>
      <c r="C7" s="90">
        <f>[3]Fevereiro!$C$6</f>
        <v>34.5</v>
      </c>
      <c r="D7" s="90">
        <f>[3]Fevereiro!$C$7</f>
        <v>34.5</v>
      </c>
      <c r="E7" s="90">
        <f>[3]Fevereiro!$C$8</f>
        <v>34.6</v>
      </c>
      <c r="F7" s="90">
        <f>[3]Fevereiro!$C$9</f>
        <v>31.6</v>
      </c>
      <c r="G7" s="90">
        <f>[3]Fevereiro!$C$10</f>
        <v>31</v>
      </c>
      <c r="H7" s="90">
        <f>[3]Fevereiro!$C$11</f>
        <v>31.3</v>
      </c>
      <c r="I7" s="90">
        <f>[3]Fevereiro!$C$12</f>
        <v>34.799999999999997</v>
      </c>
      <c r="J7" s="90">
        <f>[3]Fevereiro!$C$13</f>
        <v>34.9</v>
      </c>
      <c r="K7" s="90">
        <f>[3]Fevereiro!$C$14</f>
        <v>36.4</v>
      </c>
      <c r="L7" s="90">
        <f>[3]Fevereiro!$C$15</f>
        <v>35.4</v>
      </c>
      <c r="M7" s="90">
        <f>[3]Fevereiro!$C$16</f>
        <v>34.5</v>
      </c>
      <c r="N7" s="90">
        <f>[3]Fevereiro!$C$17</f>
        <v>34.1</v>
      </c>
      <c r="O7" s="90">
        <f>[3]Fevereiro!$C$18</f>
        <v>33.9</v>
      </c>
      <c r="P7" s="90">
        <f>[3]Fevereiro!$C$19</f>
        <v>36.6</v>
      </c>
      <c r="Q7" s="90">
        <f>[3]Fevereiro!$C$20</f>
        <v>35.799999999999997</v>
      </c>
      <c r="R7" s="90">
        <f>[3]Fevereiro!$C$21</f>
        <v>37.299999999999997</v>
      </c>
      <c r="S7" s="90" t="str">
        <f>[3]Fevereiro!$C$22</f>
        <v>*</v>
      </c>
      <c r="T7" s="90">
        <f>[3]Fevereiro!$C$23</f>
        <v>34.5</v>
      </c>
      <c r="U7" s="90">
        <f>[3]Fevereiro!$C$24</f>
        <v>35.299999999999997</v>
      </c>
      <c r="V7" s="90">
        <f>[3]Fevereiro!$C$25</f>
        <v>35.799999999999997</v>
      </c>
      <c r="W7" s="90">
        <f>[3]Fevereiro!$C$26</f>
        <v>35.299999999999997</v>
      </c>
      <c r="X7" s="90">
        <f>[3]Fevereiro!$C$27</f>
        <v>35.6</v>
      </c>
      <c r="Y7" s="90">
        <f>[3]Fevereiro!$C$28</f>
        <v>36.5</v>
      </c>
      <c r="Z7" s="90">
        <f>[3]Fevereiro!$C$29</f>
        <v>34.1</v>
      </c>
      <c r="AA7" s="90">
        <f>[3]Fevereiro!$C$30</f>
        <v>32.700000000000003</v>
      </c>
      <c r="AB7" s="90">
        <f>[3]Fevereiro!$C$31</f>
        <v>32.700000000000003</v>
      </c>
      <c r="AC7" s="90">
        <f>[3]Fevereiro!$C$32</f>
        <v>36</v>
      </c>
      <c r="AD7" s="88">
        <f t="shared" si="1"/>
        <v>37.299999999999997</v>
      </c>
      <c r="AE7" s="89">
        <f t="shared" si="2"/>
        <v>34.55555555555555</v>
      </c>
    </row>
    <row r="8" spans="1:33" ht="12.75" customHeight="1" x14ac:dyDescent="0.2">
      <c r="A8" s="48" t="s">
        <v>1</v>
      </c>
      <c r="B8" s="90">
        <f>[4]Fevereiro!$C$5</f>
        <v>34.4</v>
      </c>
      <c r="C8" s="90">
        <f>[4]Fevereiro!$C$6</f>
        <v>34.5</v>
      </c>
      <c r="D8" s="90">
        <f>[4]Fevereiro!$C$7</f>
        <v>36</v>
      </c>
      <c r="E8" s="90">
        <f>[4]Fevereiro!$C$8</f>
        <v>35.200000000000003</v>
      </c>
      <c r="F8" s="90">
        <f>[4]Fevereiro!$C$9</f>
        <v>32</v>
      </c>
      <c r="G8" s="90">
        <f>[4]Fevereiro!$C$10</f>
        <v>31.9</v>
      </c>
      <c r="H8" s="90">
        <f>[4]Fevereiro!$C$11</f>
        <v>33.799999999999997</v>
      </c>
      <c r="I8" s="90">
        <f>[4]Fevereiro!$C$12</f>
        <v>34.9</v>
      </c>
      <c r="J8" s="90">
        <f>[4]Fevereiro!$C$13</f>
        <v>37.200000000000003</v>
      </c>
      <c r="K8" s="90">
        <f>[4]Fevereiro!$C$14</f>
        <v>36.200000000000003</v>
      </c>
      <c r="L8" s="90">
        <f>[4]Fevereiro!$C$15</f>
        <v>34.799999999999997</v>
      </c>
      <c r="M8" s="90">
        <f>[4]Fevereiro!$C$16</f>
        <v>33</v>
      </c>
      <c r="N8" s="90">
        <f>[4]Fevereiro!$C$17</f>
        <v>34.9</v>
      </c>
      <c r="O8" s="90">
        <f>[4]Fevereiro!$C$18</f>
        <v>35.700000000000003</v>
      </c>
      <c r="P8" s="90">
        <f>[4]Fevereiro!$C$19</f>
        <v>36.4</v>
      </c>
      <c r="Q8" s="90">
        <f>[4]Fevereiro!$C$20</f>
        <v>37.700000000000003</v>
      </c>
      <c r="R8" s="90">
        <f>[4]Fevereiro!$C$21</f>
        <v>36.9</v>
      </c>
      <c r="S8" s="90">
        <f>[4]Fevereiro!$C$22</f>
        <v>35</v>
      </c>
      <c r="T8" s="90">
        <f>[4]Fevereiro!$C$23</f>
        <v>35</v>
      </c>
      <c r="U8" s="90">
        <f>[4]Fevereiro!$C$24</f>
        <v>35.799999999999997</v>
      </c>
      <c r="V8" s="90">
        <f>[4]Fevereiro!$C$25</f>
        <v>35.9</v>
      </c>
      <c r="W8" s="90">
        <f>[4]Fevereiro!$C$26</f>
        <v>37.5</v>
      </c>
      <c r="X8" s="90">
        <f>[4]Fevereiro!$C$27</f>
        <v>36.799999999999997</v>
      </c>
      <c r="Y8" s="90">
        <f>[4]Fevereiro!$C$28</f>
        <v>35.9</v>
      </c>
      <c r="Z8" s="90">
        <f>[4]Fevereiro!$C$29</f>
        <v>30.4</v>
      </c>
      <c r="AA8" s="90">
        <f>[4]Fevereiro!$C$30</f>
        <v>26.6</v>
      </c>
      <c r="AB8" s="90" t="str">
        <f>[4]Fevereiro!$C$31</f>
        <v>*</v>
      </c>
      <c r="AC8" s="90" t="str">
        <f>[4]Fevereiro!$C$32</f>
        <v>*</v>
      </c>
      <c r="AD8" s="88">
        <f t="shared" si="1"/>
        <v>37.700000000000003</v>
      </c>
      <c r="AE8" s="89">
        <f t="shared" si="2"/>
        <v>34.784615384615378</v>
      </c>
    </row>
    <row r="9" spans="1:33" ht="12.75" customHeight="1" x14ac:dyDescent="0.2">
      <c r="A9" s="48" t="s">
        <v>149</v>
      </c>
      <c r="B9" s="90">
        <f>[5]Fevereiro!$C$5</f>
        <v>32.1</v>
      </c>
      <c r="C9" s="90">
        <f>[5]Fevereiro!$C$6</f>
        <v>33.4</v>
      </c>
      <c r="D9" s="90">
        <f>[5]Fevereiro!$C$7</f>
        <v>30.6</v>
      </c>
      <c r="E9" s="90">
        <f>[5]Fevereiro!$C$8</f>
        <v>33.200000000000003</v>
      </c>
      <c r="F9" s="90">
        <f>[5]Fevereiro!$C$9</f>
        <v>32.5</v>
      </c>
      <c r="G9" s="90">
        <f>[5]Fevereiro!$C$10</f>
        <v>31.1</v>
      </c>
      <c r="H9" s="90">
        <f>[5]Fevereiro!$C$11</f>
        <v>32.4</v>
      </c>
      <c r="I9" s="90">
        <f>[5]Fevereiro!$C$12</f>
        <v>30.5</v>
      </c>
      <c r="J9" s="90">
        <f>[5]Fevereiro!$C$13</f>
        <v>34.6</v>
      </c>
      <c r="K9" s="90">
        <f>[5]Fevereiro!$C$14</f>
        <v>34.299999999999997</v>
      </c>
      <c r="L9" s="90">
        <f>[5]Fevereiro!$C$15</f>
        <v>34.5</v>
      </c>
      <c r="M9" s="90">
        <f>[5]Fevereiro!$C$16</f>
        <v>31.5</v>
      </c>
      <c r="N9" s="90">
        <f>[5]Fevereiro!$C$17</f>
        <v>30.7</v>
      </c>
      <c r="O9" s="90">
        <f>[5]Fevereiro!$C$18</f>
        <v>32.6</v>
      </c>
      <c r="P9" s="90">
        <f>[5]Fevereiro!$C$19</f>
        <v>34.4</v>
      </c>
      <c r="Q9" s="90">
        <f>[5]Fevereiro!$C$20</f>
        <v>35.1</v>
      </c>
      <c r="R9" s="90">
        <f>[5]Fevereiro!$C$21</f>
        <v>35.4</v>
      </c>
      <c r="S9" s="90">
        <f>[5]Fevereiro!$C$22</f>
        <v>31</v>
      </c>
      <c r="T9" s="90">
        <f>[5]Fevereiro!$C$23</f>
        <v>27.2</v>
      </c>
      <c r="U9" s="90">
        <f>[5]Fevereiro!$C$24</f>
        <v>34</v>
      </c>
      <c r="V9" s="90">
        <f>[5]Fevereiro!$C$25</f>
        <v>34.9</v>
      </c>
      <c r="W9" s="90">
        <f>[5]Fevereiro!$C$26</f>
        <v>33.4</v>
      </c>
      <c r="X9" s="90">
        <f>[5]Fevereiro!$C$27</f>
        <v>36.1</v>
      </c>
      <c r="Y9" s="90">
        <f>[5]Fevereiro!$C$28</f>
        <v>34.299999999999997</v>
      </c>
      <c r="Z9" s="90">
        <f>[5]Fevereiro!$C$29</f>
        <v>32.9</v>
      </c>
      <c r="AA9" s="90">
        <f>[5]Fevereiro!$C$30</f>
        <v>31.3</v>
      </c>
      <c r="AB9" s="90">
        <f>[5]Fevereiro!$C$31</f>
        <v>32</v>
      </c>
      <c r="AC9" s="90">
        <f>[5]Fevereiro!$C$32</f>
        <v>33.6</v>
      </c>
      <c r="AD9" s="88">
        <f t="shared" si="1"/>
        <v>36.1</v>
      </c>
      <c r="AE9" s="89">
        <f t="shared" si="2"/>
        <v>32.842857142857142</v>
      </c>
    </row>
    <row r="10" spans="1:33" ht="12.75" customHeight="1" x14ac:dyDescent="0.2">
      <c r="A10" s="48" t="s">
        <v>93</v>
      </c>
      <c r="B10" s="90">
        <f>[6]Fevereiro!$C$5</f>
        <v>28.3</v>
      </c>
      <c r="C10" s="90">
        <f>[6]Fevereiro!$C$6</f>
        <v>29.5</v>
      </c>
      <c r="D10" s="90">
        <f>[6]Fevereiro!$C$7</f>
        <v>30.3</v>
      </c>
      <c r="E10" s="90">
        <f>[6]Fevereiro!$C$8</f>
        <v>28.7</v>
      </c>
      <c r="F10" s="90">
        <f>[6]Fevereiro!$C$9</f>
        <v>28.6</v>
      </c>
      <c r="G10" s="90">
        <f>[6]Fevereiro!$C$10</f>
        <v>30</v>
      </c>
      <c r="H10" s="90">
        <f>[6]Fevereiro!$C$11</f>
        <v>29.5</v>
      </c>
      <c r="I10" s="90">
        <f>[6]Fevereiro!$C$12</f>
        <v>32.9</v>
      </c>
      <c r="J10" s="90">
        <f>[6]Fevereiro!$C$13</f>
        <v>33.200000000000003</v>
      </c>
      <c r="K10" s="90">
        <f>[6]Fevereiro!$C$14</f>
        <v>33</v>
      </c>
      <c r="L10" s="90">
        <f>[6]Fevereiro!$C$15</f>
        <v>30.7</v>
      </c>
      <c r="M10" s="90">
        <f>[6]Fevereiro!$C$16</f>
        <v>30.3</v>
      </c>
      <c r="N10" s="90">
        <f>[6]Fevereiro!$C$17</f>
        <v>31.7</v>
      </c>
      <c r="O10" s="90">
        <f>[6]Fevereiro!$C$18</f>
        <v>30.9</v>
      </c>
      <c r="P10" s="90">
        <f>[6]Fevereiro!$C$19</f>
        <v>32.9</v>
      </c>
      <c r="Q10" s="90">
        <f>[6]Fevereiro!$C$20</f>
        <v>31.9</v>
      </c>
      <c r="R10" s="90">
        <f>[6]Fevereiro!$C$21</f>
        <v>31.9</v>
      </c>
      <c r="S10" s="90">
        <f>[6]Fevereiro!$C$22</f>
        <v>31.2</v>
      </c>
      <c r="T10" s="90">
        <f>[6]Fevereiro!$C$23</f>
        <v>33</v>
      </c>
      <c r="U10" s="90">
        <f>[6]Fevereiro!$C$24</f>
        <v>33.700000000000003</v>
      </c>
      <c r="V10" s="90">
        <f>[6]Fevereiro!$C$25</f>
        <v>33.5</v>
      </c>
      <c r="W10" s="90">
        <f>[6]Fevereiro!$C$26</f>
        <v>34.6</v>
      </c>
      <c r="X10" s="90">
        <f>[6]Fevereiro!$C$27</f>
        <v>32.9</v>
      </c>
      <c r="Y10" s="90">
        <f>[6]Fevereiro!$C$28</f>
        <v>30.6</v>
      </c>
      <c r="Z10" s="90">
        <f>[6]Fevereiro!$C$29</f>
        <v>30.3</v>
      </c>
      <c r="AA10" s="90">
        <f>[6]Fevereiro!$C$30</f>
        <v>29.6</v>
      </c>
      <c r="AB10" s="90">
        <f>[6]Fevereiro!$C$31</f>
        <v>29.3</v>
      </c>
      <c r="AC10" s="90">
        <f>[6]Fevereiro!$C$32</f>
        <v>32.700000000000003</v>
      </c>
      <c r="AD10" s="88">
        <f t="shared" si="1"/>
        <v>34.6</v>
      </c>
      <c r="AE10" s="89">
        <f t="shared" si="2"/>
        <v>31.275000000000002</v>
      </c>
    </row>
    <row r="11" spans="1:33" ht="12.75" customHeight="1" x14ac:dyDescent="0.2">
      <c r="A11" s="48" t="s">
        <v>50</v>
      </c>
      <c r="B11" s="90">
        <f>[7]Fevereiro!$C$5</f>
        <v>32.4</v>
      </c>
      <c r="C11" s="90">
        <f>[7]Fevereiro!$C$6</f>
        <v>31.2</v>
      </c>
      <c r="D11" s="90">
        <f>[7]Fevereiro!$C$7</f>
        <v>30.6</v>
      </c>
      <c r="E11" s="90">
        <f>[7]Fevereiro!$C$8</f>
        <v>30.1</v>
      </c>
      <c r="F11" s="90">
        <f>[7]Fevereiro!$C$9</f>
        <v>29.1</v>
      </c>
      <c r="G11" s="90">
        <f>[7]Fevereiro!$C$10</f>
        <v>31.1</v>
      </c>
      <c r="H11" s="90">
        <f>[7]Fevereiro!$C$11</f>
        <v>33.1</v>
      </c>
      <c r="I11" s="90">
        <f>[7]Fevereiro!$C$12</f>
        <v>32.299999999999997</v>
      </c>
      <c r="J11" s="90">
        <f>[7]Fevereiro!$C$13</f>
        <v>34</v>
      </c>
      <c r="K11" s="90">
        <f>[7]Fevereiro!$C$14</f>
        <v>34.799999999999997</v>
      </c>
      <c r="L11" s="90">
        <f>[7]Fevereiro!$C$15</f>
        <v>33.6</v>
      </c>
      <c r="M11" s="90">
        <f>[7]Fevereiro!$C$16</f>
        <v>32.6</v>
      </c>
      <c r="N11" s="90">
        <f>[7]Fevereiro!$C$17</f>
        <v>32.299999999999997</v>
      </c>
      <c r="O11" s="90">
        <f>[7]Fevereiro!$C$18</f>
        <v>33.1</v>
      </c>
      <c r="P11" s="90">
        <f>[7]Fevereiro!$C$19</f>
        <v>33.4</v>
      </c>
      <c r="Q11" s="90">
        <f>[7]Fevereiro!$C$20</f>
        <v>34.5</v>
      </c>
      <c r="R11" s="90">
        <f>[7]Fevereiro!$C$21</f>
        <v>36.200000000000003</v>
      </c>
      <c r="S11" s="90">
        <f>[7]Fevereiro!$C$22</f>
        <v>33.299999999999997</v>
      </c>
      <c r="T11" s="90">
        <f>[7]Fevereiro!$C$23</f>
        <v>35.299999999999997</v>
      </c>
      <c r="U11" s="90">
        <f>[7]Fevereiro!$C$24</f>
        <v>36.299999999999997</v>
      </c>
      <c r="V11" s="90">
        <f>[7]Fevereiro!$C$25</f>
        <v>37</v>
      </c>
      <c r="W11" s="90">
        <f>[7]Fevereiro!$C$26</f>
        <v>35.5</v>
      </c>
      <c r="X11" s="90">
        <f>[7]Fevereiro!$C$27</f>
        <v>34.6</v>
      </c>
      <c r="Y11" s="90">
        <f>[7]Fevereiro!$C$28</f>
        <v>34.1</v>
      </c>
      <c r="Z11" s="90">
        <f>[7]Fevereiro!$C$29</f>
        <v>33.299999999999997</v>
      </c>
      <c r="AA11" s="90">
        <f>[7]Fevereiro!$C$30</f>
        <v>33.200000000000003</v>
      </c>
      <c r="AB11" s="90">
        <f>[7]Fevereiro!$C$31</f>
        <v>33.299999999999997</v>
      </c>
      <c r="AC11" s="90">
        <f>[7]Fevereiro!$C$32</f>
        <v>35.700000000000003</v>
      </c>
      <c r="AD11" s="88">
        <f t="shared" si="1"/>
        <v>37</v>
      </c>
      <c r="AE11" s="89">
        <f t="shared" si="2"/>
        <v>33.428571428571431</v>
      </c>
    </row>
    <row r="12" spans="1:33" hidden="1" x14ac:dyDescent="0.2">
      <c r="A12" s="48" t="s">
        <v>29</v>
      </c>
      <c r="B12" s="90" t="s">
        <v>203</v>
      </c>
      <c r="C12" s="90" t="s">
        <v>203</v>
      </c>
      <c r="D12" s="90" t="s">
        <v>203</v>
      </c>
      <c r="E12" s="90" t="s">
        <v>203</v>
      </c>
      <c r="F12" s="90" t="s">
        <v>203</v>
      </c>
      <c r="G12" s="90" t="s">
        <v>203</v>
      </c>
      <c r="H12" s="90" t="s">
        <v>203</v>
      </c>
      <c r="I12" s="90" t="s">
        <v>203</v>
      </c>
      <c r="J12" s="90" t="s">
        <v>203</v>
      </c>
      <c r="K12" s="90" t="s">
        <v>203</v>
      </c>
      <c r="L12" s="90" t="s">
        <v>203</v>
      </c>
      <c r="M12" s="90" t="s">
        <v>203</v>
      </c>
      <c r="N12" s="90" t="s">
        <v>203</v>
      </c>
      <c r="O12" s="90" t="s">
        <v>203</v>
      </c>
      <c r="P12" s="90" t="s">
        <v>203</v>
      </c>
      <c r="Q12" s="90" t="s">
        <v>203</v>
      </c>
      <c r="R12" s="90" t="s">
        <v>203</v>
      </c>
      <c r="S12" s="90" t="s">
        <v>203</v>
      </c>
      <c r="T12" s="90" t="s">
        <v>203</v>
      </c>
      <c r="U12" s="90" t="s">
        <v>203</v>
      </c>
      <c r="V12" s="90" t="s">
        <v>203</v>
      </c>
      <c r="W12" s="90" t="s">
        <v>203</v>
      </c>
      <c r="X12" s="90" t="s">
        <v>203</v>
      </c>
      <c r="Y12" s="90" t="s">
        <v>203</v>
      </c>
      <c r="Z12" s="90" t="s">
        <v>203</v>
      </c>
      <c r="AA12" s="90" t="s">
        <v>203</v>
      </c>
      <c r="AB12" s="90" t="s">
        <v>203</v>
      </c>
      <c r="AC12" s="90" t="s">
        <v>203</v>
      </c>
      <c r="AD12" s="88" t="s">
        <v>203</v>
      </c>
      <c r="AE12" s="89" t="s">
        <v>203</v>
      </c>
    </row>
    <row r="13" spans="1:33" ht="12.75" customHeight="1" x14ac:dyDescent="0.2">
      <c r="A13" s="48" t="s">
        <v>96</v>
      </c>
      <c r="B13" s="90">
        <f>[8]Fevereiro!$C$5</f>
        <v>33.200000000000003</v>
      </c>
      <c r="C13" s="90">
        <f>[8]Fevereiro!$C$6</f>
        <v>32.299999999999997</v>
      </c>
      <c r="D13" s="90">
        <f>[8]Fevereiro!$C$7</f>
        <v>35.6</v>
      </c>
      <c r="E13" s="90">
        <f>[8]Fevereiro!$C$8</f>
        <v>33.700000000000003</v>
      </c>
      <c r="F13" s="90">
        <f>[8]Fevereiro!$C$9</f>
        <v>32.5</v>
      </c>
      <c r="G13" s="90">
        <f>[8]Fevereiro!$C$10</f>
        <v>32.4</v>
      </c>
      <c r="H13" s="90">
        <f>[8]Fevereiro!$C$11</f>
        <v>33.4</v>
      </c>
      <c r="I13" s="90">
        <f>[8]Fevereiro!$C$12</f>
        <v>31.3</v>
      </c>
      <c r="J13" s="90">
        <f>[8]Fevereiro!$C$13</f>
        <v>35.799999999999997</v>
      </c>
      <c r="K13" s="90">
        <f>[8]Fevereiro!$C$14</f>
        <v>35.4</v>
      </c>
      <c r="L13" s="90">
        <f>[8]Fevereiro!$C$15</f>
        <v>35</v>
      </c>
      <c r="M13" s="90">
        <f>[8]Fevereiro!$C$16</f>
        <v>33.700000000000003</v>
      </c>
      <c r="N13" s="90">
        <f>[8]Fevereiro!$C$17</f>
        <v>33.5</v>
      </c>
      <c r="O13" s="90">
        <f>[8]Fevereiro!$C$18</f>
        <v>34.4</v>
      </c>
      <c r="P13" s="90">
        <f>[8]Fevereiro!$C$19</f>
        <v>35.1</v>
      </c>
      <c r="Q13" s="90">
        <f>[8]Fevereiro!$C$20</f>
        <v>36.799999999999997</v>
      </c>
      <c r="R13" s="90">
        <f>[8]Fevereiro!$C$21</f>
        <v>35.5</v>
      </c>
      <c r="S13" s="90">
        <f>[8]Fevereiro!$C$22</f>
        <v>31.7</v>
      </c>
      <c r="T13" s="90">
        <f>[8]Fevereiro!$C$23</f>
        <v>29.7</v>
      </c>
      <c r="U13" s="90">
        <f>[8]Fevereiro!$C$24</f>
        <v>34.1</v>
      </c>
      <c r="V13" s="90">
        <f>[8]Fevereiro!$C$25</f>
        <v>32.799999999999997</v>
      </c>
      <c r="W13" s="90">
        <f>[8]Fevereiro!$C$26</f>
        <v>35.4</v>
      </c>
      <c r="X13" s="90">
        <f>[8]Fevereiro!$C$27</f>
        <v>36.5</v>
      </c>
      <c r="Y13" s="90">
        <f>[8]Fevereiro!$C$28</f>
        <v>31.8</v>
      </c>
      <c r="Z13" s="90">
        <f>[8]Fevereiro!$C$29</f>
        <v>31.9</v>
      </c>
      <c r="AA13" s="90">
        <f>[8]Fevereiro!$C$30</f>
        <v>29.9</v>
      </c>
      <c r="AB13" s="90">
        <f>[8]Fevereiro!$C$31</f>
        <v>31.8</v>
      </c>
      <c r="AC13" s="90">
        <f>[8]Fevereiro!$C$32</f>
        <v>33.299999999999997</v>
      </c>
      <c r="AD13" s="88">
        <f>MAX(B13:AC13)</f>
        <v>36.799999999999997</v>
      </c>
      <c r="AE13" s="89">
        <f>AVERAGE(B13:AC13)</f>
        <v>33.517857142857139</v>
      </c>
    </row>
    <row r="14" spans="1:33" hidden="1" x14ac:dyDescent="0.2">
      <c r="A14" s="48" t="s">
        <v>100</v>
      </c>
      <c r="B14" s="90" t="str">
        <f>[9]Fevereiro!$C$5</f>
        <v>*</v>
      </c>
      <c r="C14" s="90" t="str">
        <f>[9]Fevereiro!$C$6</f>
        <v>*</v>
      </c>
      <c r="D14" s="90" t="str">
        <f>[9]Fevereiro!$C$7</f>
        <v>*</v>
      </c>
      <c r="E14" s="90" t="str">
        <f>[9]Fevereiro!$C$8</f>
        <v>*</v>
      </c>
      <c r="F14" s="90" t="str">
        <f>[9]Fevereiro!$C$9</f>
        <v>*</v>
      </c>
      <c r="G14" s="90" t="str">
        <f>[9]Fevereiro!$C$10</f>
        <v>*</v>
      </c>
      <c r="H14" s="90" t="str">
        <f>[9]Fevereiro!$C$11</f>
        <v>*</v>
      </c>
      <c r="I14" s="90" t="str">
        <f>[9]Fevereiro!$C$12</f>
        <v>*</v>
      </c>
      <c r="J14" s="90" t="str">
        <f>[9]Fevereiro!$C$13</f>
        <v>*</v>
      </c>
      <c r="K14" s="90" t="str">
        <f>[9]Fevereiro!$C$14</f>
        <v>*</v>
      </c>
      <c r="L14" s="90" t="str">
        <f>[9]Fevereiro!$C$15</f>
        <v>*</v>
      </c>
      <c r="M14" s="90" t="str">
        <f>[9]Fevereiro!$C$16</f>
        <v>*</v>
      </c>
      <c r="N14" s="90" t="str">
        <f>[9]Fevereiro!$C$17</f>
        <v>*</v>
      </c>
      <c r="O14" s="90" t="str">
        <f>[9]Fevereiro!$C$18</f>
        <v>*</v>
      </c>
      <c r="P14" s="90" t="str">
        <f>[9]Fevereiro!$C$19</f>
        <v>*</v>
      </c>
      <c r="Q14" s="90" t="str">
        <f>[9]Fevereiro!$C$20</f>
        <v>*</v>
      </c>
      <c r="R14" s="90" t="str">
        <f>[9]Fevereiro!$C$21</f>
        <v>*</v>
      </c>
      <c r="S14" s="90" t="str">
        <f>[9]Fevereiro!$C$22</f>
        <v>*</v>
      </c>
      <c r="T14" s="90" t="str">
        <f>[9]Fevereiro!$C$23</f>
        <v>*</v>
      </c>
      <c r="U14" s="90" t="str">
        <f>[9]Fevereiro!$C$24</f>
        <v>*</v>
      </c>
      <c r="V14" s="90" t="str">
        <f>[9]Fevereiro!$C$25</f>
        <v>*</v>
      </c>
      <c r="W14" s="90" t="str">
        <f>[9]Fevereiro!$C$26</f>
        <v>*</v>
      </c>
      <c r="X14" s="90" t="str">
        <f>[9]Fevereiro!$C$27</f>
        <v>*</v>
      </c>
      <c r="Y14" s="90" t="str">
        <f>[9]Fevereiro!$C$28</f>
        <v>*</v>
      </c>
      <c r="Z14" s="90" t="str">
        <f>[9]Fevereiro!$C$29</f>
        <v>*</v>
      </c>
      <c r="AA14" s="90" t="str">
        <f>[9]Fevereiro!$C$30</f>
        <v>*</v>
      </c>
      <c r="AB14" s="90" t="str">
        <f>[9]Fevereiro!$C$31</f>
        <v>*</v>
      </c>
      <c r="AC14" s="90" t="str">
        <f>[9]Fevereiro!$C$32</f>
        <v>*</v>
      </c>
      <c r="AD14" s="88" t="s">
        <v>203</v>
      </c>
      <c r="AE14" s="89" t="s">
        <v>203</v>
      </c>
    </row>
    <row r="15" spans="1:33" ht="12.75" customHeight="1" x14ac:dyDescent="0.2">
      <c r="A15" s="48" t="s">
        <v>103</v>
      </c>
      <c r="B15" s="90">
        <f>[10]Fevereiro!$C$5</f>
        <v>34.299999999999997</v>
      </c>
      <c r="C15" s="90">
        <f>[10]Fevereiro!$C$6</f>
        <v>33.6</v>
      </c>
      <c r="D15" s="90">
        <f>[10]Fevereiro!$C$7</f>
        <v>34.9</v>
      </c>
      <c r="E15" s="90">
        <f>[10]Fevereiro!$C$8</f>
        <v>34.5</v>
      </c>
      <c r="F15" s="90">
        <f>[10]Fevereiro!$C$9</f>
        <v>34.1</v>
      </c>
      <c r="G15" s="90">
        <f>[10]Fevereiro!$C$10</f>
        <v>30.8</v>
      </c>
      <c r="H15" s="90">
        <f>[10]Fevereiro!$C$11</f>
        <v>31.9</v>
      </c>
      <c r="I15" s="90">
        <f>[10]Fevereiro!$C$12</f>
        <v>33.799999999999997</v>
      </c>
      <c r="J15" s="90">
        <f>[10]Fevereiro!$C$13</f>
        <v>34.799999999999997</v>
      </c>
      <c r="K15" s="90">
        <f>[10]Fevereiro!$C$14</f>
        <v>35.700000000000003</v>
      </c>
      <c r="L15" s="90">
        <f>[10]Fevereiro!$C$15</f>
        <v>35.200000000000003</v>
      </c>
      <c r="M15" s="90">
        <f>[10]Fevereiro!$C$16</f>
        <v>34.200000000000003</v>
      </c>
      <c r="N15" s="90">
        <f>[10]Fevereiro!$C$17</f>
        <v>34</v>
      </c>
      <c r="O15" s="90">
        <f>[10]Fevereiro!$C$18</f>
        <v>33.1</v>
      </c>
      <c r="P15" s="90">
        <f>[10]Fevereiro!$C$19</f>
        <v>35.6</v>
      </c>
      <c r="Q15" s="90">
        <f>[10]Fevereiro!$C$20</f>
        <v>35.299999999999997</v>
      </c>
      <c r="R15" s="90">
        <f>[10]Fevereiro!$C$21</f>
        <v>36.200000000000003</v>
      </c>
      <c r="S15" s="90">
        <f>[10]Fevereiro!$C$22</f>
        <v>32.1</v>
      </c>
      <c r="T15" s="90">
        <f>[10]Fevereiro!$C$23</f>
        <v>30.9</v>
      </c>
      <c r="U15" s="90">
        <f>[10]Fevereiro!$C$24</f>
        <v>34.9</v>
      </c>
      <c r="V15" s="90">
        <f>[10]Fevereiro!$C$25</f>
        <v>34.799999999999997</v>
      </c>
      <c r="W15" s="90">
        <f>[10]Fevereiro!$C$26</f>
        <v>33.1</v>
      </c>
      <c r="X15" s="90">
        <f>[10]Fevereiro!$C$27</f>
        <v>34.700000000000003</v>
      </c>
      <c r="Y15" s="90">
        <f>[10]Fevereiro!$C$28</f>
        <v>34.4</v>
      </c>
      <c r="Z15" s="90">
        <f>[10]Fevereiro!$C$29</f>
        <v>31.8</v>
      </c>
      <c r="AA15" s="90">
        <f>[10]Fevereiro!$C$30</f>
        <v>29.6</v>
      </c>
      <c r="AB15" s="90">
        <f>[10]Fevereiro!$C$31</f>
        <v>32.299999999999997</v>
      </c>
      <c r="AC15" s="90">
        <f>[10]Fevereiro!$C$32</f>
        <v>34.200000000000003</v>
      </c>
      <c r="AD15" s="88">
        <f t="shared" ref="AD15:AD20" si="3">MAX(B15:AC15)</f>
        <v>36.200000000000003</v>
      </c>
      <c r="AE15" s="89">
        <f t="shared" ref="AE15:AE20" si="4">AVERAGE(B15:AC15)</f>
        <v>33.742857142857147</v>
      </c>
    </row>
    <row r="16" spans="1:33" ht="12.75" customHeight="1" x14ac:dyDescent="0.2">
      <c r="A16" s="48" t="s">
        <v>150</v>
      </c>
      <c r="B16" s="90">
        <f>[11]Fevereiro!$C$5</f>
        <v>28.6</v>
      </c>
      <c r="C16" s="90">
        <f>[11]Fevereiro!$C$6</f>
        <v>32.200000000000003</v>
      </c>
      <c r="D16" s="90">
        <f>[11]Fevereiro!$C$7</f>
        <v>29.8</v>
      </c>
      <c r="E16" s="90">
        <f>[11]Fevereiro!$C$8</f>
        <v>29.4</v>
      </c>
      <c r="F16" s="90">
        <f>[11]Fevereiro!$C$9</f>
        <v>28.8</v>
      </c>
      <c r="G16" s="90">
        <f>[11]Fevereiro!$C$10</f>
        <v>31</v>
      </c>
      <c r="H16" s="90">
        <f>[11]Fevereiro!$C$11</f>
        <v>31.7</v>
      </c>
      <c r="I16" s="90">
        <f>[11]Fevereiro!$C$12</f>
        <v>33.299999999999997</v>
      </c>
      <c r="J16" s="90">
        <f>[11]Fevereiro!$C$13</f>
        <v>34.4</v>
      </c>
      <c r="K16" s="90">
        <f>[11]Fevereiro!$C$14</f>
        <v>33.6</v>
      </c>
      <c r="L16" s="90">
        <f>[11]Fevereiro!$C$15</f>
        <v>31.7</v>
      </c>
      <c r="M16" s="90">
        <f>[11]Fevereiro!$C$16</f>
        <v>30.2</v>
      </c>
      <c r="N16" s="90">
        <f>[11]Fevereiro!$C$17</f>
        <v>31.9</v>
      </c>
      <c r="O16" s="90">
        <f>[11]Fevereiro!$C$18</f>
        <v>33.1</v>
      </c>
      <c r="P16" s="90">
        <f>[11]Fevereiro!$C$19</f>
        <v>33.6</v>
      </c>
      <c r="Q16" s="90">
        <f>[11]Fevereiro!$C$20</f>
        <v>32.700000000000003</v>
      </c>
      <c r="R16" s="90">
        <f>[11]Fevereiro!$C$21</f>
        <v>32.4</v>
      </c>
      <c r="S16" s="90">
        <f>[11]Fevereiro!$C$22</f>
        <v>33</v>
      </c>
      <c r="T16" s="90">
        <f>[11]Fevereiro!$C$23</f>
        <v>33.299999999999997</v>
      </c>
      <c r="U16" s="90">
        <f>[11]Fevereiro!$C$24</f>
        <v>34.700000000000003</v>
      </c>
      <c r="V16" s="90">
        <f>[11]Fevereiro!$C$25</f>
        <v>36.6</v>
      </c>
      <c r="W16" s="90">
        <f>[11]Fevereiro!$C$26</f>
        <v>34.700000000000003</v>
      </c>
      <c r="X16" s="90">
        <f>[11]Fevereiro!$C$27</f>
        <v>33.4</v>
      </c>
      <c r="Y16" s="90">
        <f>[11]Fevereiro!$C$28</f>
        <v>32.299999999999997</v>
      </c>
      <c r="Z16" s="90">
        <f>[11]Fevereiro!$C$29</f>
        <v>29.6</v>
      </c>
      <c r="AA16" s="90">
        <f>[11]Fevereiro!$C$30</f>
        <v>30</v>
      </c>
      <c r="AB16" s="90">
        <f>[11]Fevereiro!$C$31</f>
        <v>30.5</v>
      </c>
      <c r="AC16" s="90">
        <f>[11]Fevereiro!$C$32</f>
        <v>33.6</v>
      </c>
      <c r="AD16" s="88">
        <f t="shared" si="3"/>
        <v>36.6</v>
      </c>
      <c r="AE16" s="89">
        <f t="shared" si="4"/>
        <v>32.146428571428572</v>
      </c>
      <c r="AG16" s="11" t="s">
        <v>33</v>
      </c>
    </row>
    <row r="17" spans="1:36" ht="12.75" customHeight="1" x14ac:dyDescent="0.2">
      <c r="A17" s="48" t="s">
        <v>2</v>
      </c>
      <c r="B17" s="90">
        <f>[12]Fevereiro!$C$5</f>
        <v>31.9</v>
      </c>
      <c r="C17" s="90">
        <f>[12]Fevereiro!$C$6</f>
        <v>32.200000000000003</v>
      </c>
      <c r="D17" s="90">
        <f>[12]Fevereiro!$C$7</f>
        <v>32.5</v>
      </c>
      <c r="E17" s="90">
        <f>[12]Fevereiro!$C$8</f>
        <v>30.8</v>
      </c>
      <c r="F17" s="90">
        <f>[12]Fevereiro!$C$9</f>
        <v>26.2</v>
      </c>
      <c r="G17" s="90">
        <f>[12]Fevereiro!$C$10</f>
        <v>29.1</v>
      </c>
      <c r="H17" s="90">
        <f>[12]Fevereiro!$C$11</f>
        <v>31.7</v>
      </c>
      <c r="I17" s="90">
        <f>[12]Fevereiro!$C$12</f>
        <v>33.9</v>
      </c>
      <c r="J17" s="90">
        <f>[12]Fevereiro!$C$13</f>
        <v>34.700000000000003</v>
      </c>
      <c r="K17" s="90">
        <f>[12]Fevereiro!$C$14</f>
        <v>33.799999999999997</v>
      </c>
      <c r="L17" s="90">
        <f>[12]Fevereiro!$C$15</f>
        <v>32.200000000000003</v>
      </c>
      <c r="M17" s="90">
        <f>[12]Fevereiro!$C$16</f>
        <v>31.8</v>
      </c>
      <c r="N17" s="90">
        <f>[12]Fevereiro!$C$17</f>
        <v>32.4</v>
      </c>
      <c r="O17" s="90">
        <f>[12]Fevereiro!$C$18</f>
        <v>31.7</v>
      </c>
      <c r="P17" s="90">
        <f>[12]Fevereiro!$C$19</f>
        <v>32.6</v>
      </c>
      <c r="Q17" s="90">
        <f>[12]Fevereiro!$C$20</f>
        <v>34.9</v>
      </c>
      <c r="R17" s="90">
        <f>[12]Fevereiro!$C$21</f>
        <v>34</v>
      </c>
      <c r="S17" s="90">
        <f>[12]Fevereiro!$C$22</f>
        <v>32.1</v>
      </c>
      <c r="T17" s="90">
        <f>[12]Fevereiro!$C$23</f>
        <v>33.299999999999997</v>
      </c>
      <c r="U17" s="90">
        <f>[12]Fevereiro!$C$24</f>
        <v>34.4</v>
      </c>
      <c r="V17" s="90">
        <f>[12]Fevereiro!$C$25</f>
        <v>34.700000000000003</v>
      </c>
      <c r="W17" s="90">
        <f>[12]Fevereiro!$C$26</f>
        <v>35.1</v>
      </c>
      <c r="X17" s="90">
        <f>[12]Fevereiro!$C$27</f>
        <v>33.9</v>
      </c>
      <c r="Y17" s="90">
        <f>[12]Fevereiro!$C$28</f>
        <v>32</v>
      </c>
      <c r="Z17" s="90">
        <f>[12]Fevereiro!$C$29</f>
        <v>31.1</v>
      </c>
      <c r="AA17" s="90">
        <f>[12]Fevereiro!$C$30</f>
        <v>28</v>
      </c>
      <c r="AB17" s="90">
        <f>[12]Fevereiro!$C$31</f>
        <v>31.1</v>
      </c>
      <c r="AC17" s="90">
        <f>[12]Fevereiro!$C$32</f>
        <v>32</v>
      </c>
      <c r="AD17" s="88">
        <f t="shared" si="3"/>
        <v>35.1</v>
      </c>
      <c r="AE17" s="89">
        <f t="shared" si="4"/>
        <v>32.289285714285718</v>
      </c>
      <c r="AG17" s="11" t="s">
        <v>33</v>
      </c>
    </row>
    <row r="18" spans="1:36" ht="12.75" customHeight="1" x14ac:dyDescent="0.2">
      <c r="A18" s="48" t="s">
        <v>3</v>
      </c>
      <c r="B18" s="90">
        <f>[13]Fevereiro!$C$5</f>
        <v>30.7</v>
      </c>
      <c r="C18" s="90">
        <f>[13]Fevereiro!$C$6</f>
        <v>31.4</v>
      </c>
      <c r="D18" s="90">
        <f>[13]Fevereiro!$C$7</f>
        <v>27.5</v>
      </c>
      <c r="E18" s="90">
        <f>[13]Fevereiro!$C$8</f>
        <v>28.6</v>
      </c>
      <c r="F18" s="90">
        <f>[13]Fevereiro!$C$9</f>
        <v>28.9</v>
      </c>
      <c r="G18" s="90">
        <f>[13]Fevereiro!$C$10</f>
        <v>31.2</v>
      </c>
      <c r="H18" s="90">
        <f>[13]Fevereiro!$C$11</f>
        <v>33</v>
      </c>
      <c r="I18" s="90">
        <f>[13]Fevereiro!$C$12</f>
        <v>31.8</v>
      </c>
      <c r="J18" s="90">
        <f>[13]Fevereiro!$C$13</f>
        <v>32.799999999999997</v>
      </c>
      <c r="K18" s="90">
        <f>[13]Fevereiro!$C$14</f>
        <v>31.9</v>
      </c>
      <c r="L18" s="90">
        <f>[13]Fevereiro!$C$15</f>
        <v>29.3</v>
      </c>
      <c r="M18" s="90">
        <f>[13]Fevereiro!$C$16</f>
        <v>30.7</v>
      </c>
      <c r="N18" s="90">
        <f>[13]Fevereiro!$C$17</f>
        <v>30.7</v>
      </c>
      <c r="O18" s="90">
        <f>[13]Fevereiro!$C$18</f>
        <v>31.8</v>
      </c>
      <c r="P18" s="90">
        <f>[13]Fevereiro!$C$19</f>
        <v>33.4</v>
      </c>
      <c r="Q18" s="90">
        <f>[13]Fevereiro!$C$20</f>
        <v>34.1</v>
      </c>
      <c r="R18" s="90">
        <f>[13]Fevereiro!$C$21</f>
        <v>33.9</v>
      </c>
      <c r="S18" s="90">
        <f>[13]Fevereiro!$C$22</f>
        <v>33.799999999999997</v>
      </c>
      <c r="T18" s="90">
        <f>[13]Fevereiro!$C$23</f>
        <v>33.5</v>
      </c>
      <c r="U18" s="90">
        <f>[13]Fevereiro!$C$24</f>
        <v>34.5</v>
      </c>
      <c r="V18" s="90">
        <f>[13]Fevereiro!$C$25</f>
        <v>35</v>
      </c>
      <c r="W18" s="90">
        <f>[13]Fevereiro!$C$26</f>
        <v>32.799999999999997</v>
      </c>
      <c r="X18" s="90">
        <f>[13]Fevereiro!$C$27</f>
        <v>33.299999999999997</v>
      </c>
      <c r="Y18" s="90">
        <f>[13]Fevereiro!$C$28</f>
        <v>29.6</v>
      </c>
      <c r="Z18" s="90">
        <f>[13]Fevereiro!$C$29</f>
        <v>32</v>
      </c>
      <c r="AA18" s="90">
        <f>[13]Fevereiro!$C$30</f>
        <v>32</v>
      </c>
      <c r="AB18" s="90">
        <f>[13]Fevereiro!$C$31</f>
        <v>30.3</v>
      </c>
      <c r="AC18" s="90">
        <f>[13]Fevereiro!$C$32</f>
        <v>32.6</v>
      </c>
      <c r="AD18" s="88">
        <f t="shared" si="3"/>
        <v>35</v>
      </c>
      <c r="AE18" s="89">
        <f t="shared" si="4"/>
        <v>31.824999999999992</v>
      </c>
      <c r="AF18" s="11"/>
      <c r="AG18" s="11" t="s">
        <v>33</v>
      </c>
    </row>
    <row r="19" spans="1:36" hidden="1" x14ac:dyDescent="0.2">
      <c r="A19" s="48" t="s">
        <v>4</v>
      </c>
      <c r="B19" s="90" t="str">
        <f>[14]Fevereiro!$C$5</f>
        <v>*</v>
      </c>
      <c r="C19" s="90" t="str">
        <f>[14]Fevereiro!$C$6</f>
        <v>*</v>
      </c>
      <c r="D19" s="90" t="str">
        <f>[14]Fevereiro!$C$7</f>
        <v>*</v>
      </c>
      <c r="E19" s="90" t="str">
        <f>[14]Fevereiro!$C$8</f>
        <v>*</v>
      </c>
      <c r="F19" s="90" t="str">
        <f>[14]Fevereiro!$C$9</f>
        <v>*</v>
      </c>
      <c r="G19" s="90" t="str">
        <f>[14]Fevereiro!$C$10</f>
        <v>*</v>
      </c>
      <c r="H19" s="90" t="str">
        <f>[14]Fevereiro!$C$11</f>
        <v>*</v>
      </c>
      <c r="I19" s="90" t="str">
        <f>[14]Fevereiro!$C$12</f>
        <v>*</v>
      </c>
      <c r="J19" s="90" t="str">
        <f>[14]Fevereiro!$C$13</f>
        <v>*</v>
      </c>
      <c r="K19" s="90" t="str">
        <f>[14]Fevereiro!$C$14</f>
        <v>*</v>
      </c>
      <c r="L19" s="90" t="str">
        <f>[14]Fevereiro!$C$15</f>
        <v>*</v>
      </c>
      <c r="M19" s="90" t="str">
        <f>[14]Fevereiro!$C$16</f>
        <v>*</v>
      </c>
      <c r="N19" s="90" t="str">
        <f>[14]Fevereiro!$C$17</f>
        <v>*</v>
      </c>
      <c r="O19" s="90" t="str">
        <f>[14]Fevereiro!$C$18</f>
        <v>*</v>
      </c>
      <c r="P19" s="90" t="str">
        <f>[14]Fevereiro!$C$19</f>
        <v>*</v>
      </c>
      <c r="Q19" s="90" t="str">
        <f>[14]Fevereiro!$C$20</f>
        <v>*</v>
      </c>
      <c r="R19" s="90" t="str">
        <f>[14]Fevereiro!$C$21</f>
        <v>*</v>
      </c>
      <c r="S19" s="90" t="str">
        <f>[14]Fevereiro!$C$22</f>
        <v>*</v>
      </c>
      <c r="T19" s="90" t="str">
        <f>[14]Fevereiro!$C$23</f>
        <v>*</v>
      </c>
      <c r="U19" s="90" t="str">
        <f>[14]Fevereiro!$C$24</f>
        <v>*</v>
      </c>
      <c r="V19" s="90" t="str">
        <f>[14]Fevereiro!$C$25</f>
        <v>*</v>
      </c>
      <c r="W19" s="90" t="str">
        <f>[14]Fevereiro!$C$26</f>
        <v>*</v>
      </c>
      <c r="X19" s="90" t="str">
        <f>[14]Fevereiro!$C$27</f>
        <v>*</v>
      </c>
      <c r="Y19" s="90" t="str">
        <f>[14]Fevereiro!$C$28</f>
        <v>*</v>
      </c>
      <c r="Z19" s="90" t="str">
        <f>[14]Fevereiro!$C$29</f>
        <v>*</v>
      </c>
      <c r="AA19" s="90" t="str">
        <f>[14]Fevereiro!$C$30</f>
        <v>*</v>
      </c>
      <c r="AB19" s="90" t="str">
        <f>[14]Fevereiro!$C$31</f>
        <v>*</v>
      </c>
      <c r="AC19" s="90" t="str">
        <f>[14]Fevereiro!$C$32</f>
        <v>*</v>
      </c>
      <c r="AD19" s="88" t="s">
        <v>203</v>
      </c>
      <c r="AE19" s="89" t="s">
        <v>203</v>
      </c>
    </row>
    <row r="20" spans="1:36" ht="12.75" customHeight="1" x14ac:dyDescent="0.2">
      <c r="A20" s="48" t="s">
        <v>5</v>
      </c>
      <c r="B20" s="90">
        <f>[15]Fevereiro!$C$5</f>
        <v>38</v>
      </c>
      <c r="C20" s="90">
        <f>[15]Fevereiro!$C$6</f>
        <v>36</v>
      </c>
      <c r="D20" s="90">
        <f>[15]Fevereiro!$C$7</f>
        <v>37.4</v>
      </c>
      <c r="E20" s="90">
        <f>[15]Fevereiro!$C$8</f>
        <v>33.6</v>
      </c>
      <c r="F20" s="90">
        <f>[15]Fevereiro!$C$9</f>
        <v>36.700000000000003</v>
      </c>
      <c r="G20" s="90">
        <f>[15]Fevereiro!$C$10</f>
        <v>34.1</v>
      </c>
      <c r="H20" s="90">
        <f>[15]Fevereiro!$C$11</f>
        <v>30.9</v>
      </c>
      <c r="I20" s="90">
        <f>[15]Fevereiro!$C$12</f>
        <v>35</v>
      </c>
      <c r="J20" s="90">
        <f>[15]Fevereiro!$C$13</f>
        <v>35.6</v>
      </c>
      <c r="K20" s="90">
        <f>[15]Fevereiro!$C$14</f>
        <v>34.9</v>
      </c>
      <c r="L20" s="90">
        <f>[15]Fevereiro!$C$15</f>
        <v>34.5</v>
      </c>
      <c r="M20" s="90">
        <f>[15]Fevereiro!$C$16</f>
        <v>34.1</v>
      </c>
      <c r="N20" s="90">
        <f>[15]Fevereiro!$C$17</f>
        <v>34.1</v>
      </c>
      <c r="O20" s="90">
        <f>[15]Fevereiro!$C$18</f>
        <v>34.5</v>
      </c>
      <c r="P20" s="90">
        <f>[15]Fevereiro!$C$19</f>
        <v>35.4</v>
      </c>
      <c r="Q20" s="90">
        <f>[15]Fevereiro!$C$20</f>
        <v>36.5</v>
      </c>
      <c r="R20" s="90">
        <f>[15]Fevereiro!$C$21</f>
        <v>37</v>
      </c>
      <c r="S20" s="90">
        <f>[15]Fevereiro!$C$22</f>
        <v>35.5</v>
      </c>
      <c r="T20" s="90">
        <f>[15]Fevereiro!$C$23</f>
        <v>36.4</v>
      </c>
      <c r="U20" s="90">
        <f>[15]Fevereiro!$C$24</f>
        <v>35</v>
      </c>
      <c r="V20" s="90">
        <f>[15]Fevereiro!$C$25</f>
        <v>34.5</v>
      </c>
      <c r="W20" s="90">
        <f>[15]Fevereiro!$C$26</f>
        <v>38.4</v>
      </c>
      <c r="X20" s="90">
        <f>[15]Fevereiro!$C$27</f>
        <v>33.1</v>
      </c>
      <c r="Y20" s="90">
        <f>[15]Fevereiro!$C$28</f>
        <v>35.6</v>
      </c>
      <c r="Z20" s="90">
        <f>[15]Fevereiro!$C$29</f>
        <v>32.9</v>
      </c>
      <c r="AA20" s="90">
        <f>[15]Fevereiro!$C$30</f>
        <v>30.4</v>
      </c>
      <c r="AB20" s="90">
        <f>[15]Fevereiro!$C$31</f>
        <v>31.6</v>
      </c>
      <c r="AC20" s="90">
        <f>[15]Fevereiro!$C$32</f>
        <v>33.1</v>
      </c>
      <c r="AD20" s="88">
        <f t="shared" si="3"/>
        <v>38.4</v>
      </c>
      <c r="AE20" s="89">
        <f t="shared" si="4"/>
        <v>34.814285714285717</v>
      </c>
      <c r="AF20" s="11" t="s">
        <v>33</v>
      </c>
      <c r="AG20" t="s">
        <v>33</v>
      </c>
      <c r="AI20" t="s">
        <v>33</v>
      </c>
    </row>
    <row r="21" spans="1:36" ht="12.75" hidden="1" customHeight="1" x14ac:dyDescent="0.2">
      <c r="A21" s="48" t="s">
        <v>31</v>
      </c>
      <c r="B21" s="90" t="str">
        <f>[16]Fevereiro!$C$5</f>
        <v>*</v>
      </c>
      <c r="C21" s="90" t="str">
        <f>[16]Fevereiro!$C$6</f>
        <v>*</v>
      </c>
      <c r="D21" s="90" t="str">
        <f>[16]Fevereiro!$C$7</f>
        <v>*</v>
      </c>
      <c r="E21" s="90" t="str">
        <f>[16]Fevereiro!$C$8</f>
        <v>*</v>
      </c>
      <c r="F21" s="90" t="str">
        <f>[16]Fevereiro!$C$9</f>
        <v>*</v>
      </c>
      <c r="G21" s="90" t="str">
        <f>[16]Fevereiro!$C$10</f>
        <v>*</v>
      </c>
      <c r="H21" s="90" t="str">
        <f>[16]Fevereiro!$C$11</f>
        <v>*</v>
      </c>
      <c r="I21" s="90" t="str">
        <f>[16]Fevereiro!$C$12</f>
        <v>*</v>
      </c>
      <c r="J21" s="90" t="str">
        <f>[16]Fevereiro!$C$13</f>
        <v>*</v>
      </c>
      <c r="K21" s="90" t="str">
        <f>[16]Fevereiro!$C$14</f>
        <v>*</v>
      </c>
      <c r="L21" s="90" t="str">
        <f>[16]Fevereiro!$C$15</f>
        <v>*</v>
      </c>
      <c r="M21" s="90" t="str">
        <f>[16]Fevereiro!$C$16</f>
        <v>*</v>
      </c>
      <c r="N21" s="90" t="str">
        <f>[16]Fevereiro!$C$17</f>
        <v>*</v>
      </c>
      <c r="O21" s="90" t="str">
        <f>[16]Fevereiro!$C$18</f>
        <v>*</v>
      </c>
      <c r="P21" s="90" t="str">
        <f>[16]Fevereiro!$C$19</f>
        <v>*</v>
      </c>
      <c r="Q21" s="90" t="str">
        <f>[16]Fevereiro!$C$20</f>
        <v>*</v>
      </c>
      <c r="R21" s="90" t="str">
        <f>[16]Fevereiro!$C$21</f>
        <v>*</v>
      </c>
      <c r="S21" s="90" t="str">
        <f>[16]Fevereiro!$C$22</f>
        <v>*</v>
      </c>
      <c r="T21" s="90" t="str">
        <f>[16]Fevereiro!$C$23</f>
        <v>*</v>
      </c>
      <c r="U21" s="90" t="str">
        <f>[16]Fevereiro!$C$24</f>
        <v>*</v>
      </c>
      <c r="V21" s="90" t="str">
        <f>[16]Fevereiro!$C$25</f>
        <v>*</v>
      </c>
      <c r="W21" s="90" t="str">
        <f>[16]Fevereiro!$C$26</f>
        <v>*</v>
      </c>
      <c r="X21" s="90" t="str">
        <f>[16]Fevereiro!$C$27</f>
        <v>*</v>
      </c>
      <c r="Y21" s="90" t="str">
        <f>[16]Fevereiro!$C$28</f>
        <v>*</v>
      </c>
      <c r="Z21" s="90" t="str">
        <f>[16]Fevereiro!$C$29</f>
        <v>*</v>
      </c>
      <c r="AA21" s="90" t="str">
        <f>[16]Fevereiro!$C$30</f>
        <v>*</v>
      </c>
      <c r="AB21" s="90" t="str">
        <f>[16]Fevereiro!$C$31</f>
        <v>*</v>
      </c>
      <c r="AC21" s="90" t="str">
        <f>[16]Fevereiro!$C$32</f>
        <v>*</v>
      </c>
      <c r="AD21" s="88" t="s">
        <v>203</v>
      </c>
      <c r="AE21" s="89" t="s">
        <v>203</v>
      </c>
      <c r="AG21" t="s">
        <v>206</v>
      </c>
      <c r="AI21" t="s">
        <v>33</v>
      </c>
    </row>
    <row r="22" spans="1:36" ht="12.75" customHeight="1" x14ac:dyDescent="0.2">
      <c r="A22" s="48" t="s">
        <v>6</v>
      </c>
      <c r="B22" s="90">
        <f>[17]Fevereiro!$C$5</f>
        <v>31.1</v>
      </c>
      <c r="C22" s="90">
        <f>[17]Fevereiro!$C$6</f>
        <v>31.9</v>
      </c>
      <c r="D22" s="90">
        <f>[17]Fevereiro!$C$7</f>
        <v>30.4</v>
      </c>
      <c r="E22" s="90">
        <f>[17]Fevereiro!$C$8</f>
        <v>31.1</v>
      </c>
      <c r="F22" s="90">
        <f>[17]Fevereiro!$C$9</f>
        <v>31.1</v>
      </c>
      <c r="G22" s="90">
        <f>[17]Fevereiro!$C$10</f>
        <v>32.299999999999997</v>
      </c>
      <c r="H22" s="90">
        <f>[17]Fevereiro!$C$11</f>
        <v>34.1</v>
      </c>
      <c r="I22" s="90">
        <f>[17]Fevereiro!$C$12</f>
        <v>35.9</v>
      </c>
      <c r="J22" s="90">
        <f>[17]Fevereiro!$C$13</f>
        <v>35.9</v>
      </c>
      <c r="K22" s="90">
        <f>[17]Fevereiro!$C$14</f>
        <v>34.799999999999997</v>
      </c>
      <c r="L22" s="90">
        <f>[17]Fevereiro!$C$15</f>
        <v>31.9</v>
      </c>
      <c r="M22" s="90">
        <f>[17]Fevereiro!$C$16</f>
        <v>30.9</v>
      </c>
      <c r="N22" s="90">
        <f>[17]Fevereiro!$C$17</f>
        <v>31.9</v>
      </c>
      <c r="O22" s="90">
        <f>[17]Fevereiro!$C$18</f>
        <v>32.799999999999997</v>
      </c>
      <c r="P22" s="90">
        <f>[17]Fevereiro!$C$19</f>
        <v>33.9</v>
      </c>
      <c r="Q22" s="90">
        <f>[17]Fevereiro!$C$20</f>
        <v>30.7</v>
      </c>
      <c r="R22" s="90">
        <f>[17]Fevereiro!$C$21</f>
        <v>34</v>
      </c>
      <c r="S22" s="90">
        <f>[17]Fevereiro!$C$22</f>
        <v>34.700000000000003</v>
      </c>
      <c r="T22" s="90">
        <f>[17]Fevereiro!$C$23</f>
        <v>35.1</v>
      </c>
      <c r="U22" s="90">
        <f>[17]Fevereiro!$C$24</f>
        <v>36.200000000000003</v>
      </c>
      <c r="V22" s="90">
        <f>[17]Fevereiro!$C$25</f>
        <v>35.799999999999997</v>
      </c>
      <c r="W22" s="90">
        <f>[17]Fevereiro!$C$26</f>
        <v>35.200000000000003</v>
      </c>
      <c r="X22" s="90">
        <f>[17]Fevereiro!$C$27</f>
        <v>36</v>
      </c>
      <c r="Y22" s="90">
        <f>[17]Fevereiro!$C$28</f>
        <v>33.9</v>
      </c>
      <c r="Z22" s="90">
        <f>[17]Fevereiro!$C$29</f>
        <v>31.1</v>
      </c>
      <c r="AA22" s="90">
        <f>[17]Fevereiro!$C$30</f>
        <v>30.7</v>
      </c>
      <c r="AB22" s="90">
        <f>[17]Fevereiro!$C$31</f>
        <v>29.7</v>
      </c>
      <c r="AC22" s="90">
        <f>[17]Fevereiro!$C$32</f>
        <v>33.5</v>
      </c>
      <c r="AD22" s="88">
        <f>MAX(B22:AC22)</f>
        <v>36.200000000000003</v>
      </c>
      <c r="AE22" s="89">
        <f>AVERAGE(B22:AC22)</f>
        <v>33.092857142857149</v>
      </c>
      <c r="AG22" t="s">
        <v>33</v>
      </c>
    </row>
    <row r="23" spans="1:36" ht="12.75" hidden="1" customHeight="1" x14ac:dyDescent="0.2">
      <c r="A23" s="48" t="s">
        <v>7</v>
      </c>
      <c r="B23" s="90" t="str">
        <f>[18]Fevereiro!$C$5</f>
        <v>*</v>
      </c>
      <c r="C23" s="90" t="str">
        <f>[18]Fevereiro!$C$6</f>
        <v>*</v>
      </c>
      <c r="D23" s="90" t="str">
        <f>[18]Fevereiro!$C$7</f>
        <v>*</v>
      </c>
      <c r="E23" s="90" t="str">
        <f>[18]Fevereiro!$C$8</f>
        <v>*</v>
      </c>
      <c r="F23" s="90" t="str">
        <f>[18]Fevereiro!$C$9</f>
        <v>*</v>
      </c>
      <c r="G23" s="90" t="str">
        <f>[18]Fevereiro!$C$10</f>
        <v>*</v>
      </c>
      <c r="H23" s="90" t="str">
        <f>[18]Fevereiro!$C$11</f>
        <v>*</v>
      </c>
      <c r="I23" s="90" t="str">
        <f>[18]Fevereiro!$C$12</f>
        <v>*</v>
      </c>
      <c r="J23" s="90" t="str">
        <f>[18]Fevereiro!$C$13</f>
        <v>*</v>
      </c>
      <c r="K23" s="90" t="str">
        <f>[18]Fevereiro!$C$14</f>
        <v>*</v>
      </c>
      <c r="L23" s="90" t="str">
        <f>[18]Fevereiro!$C$15</f>
        <v>*</v>
      </c>
      <c r="M23" s="90" t="str">
        <f>[18]Fevereiro!$C$16</f>
        <v>*</v>
      </c>
      <c r="N23" s="90" t="str">
        <f>[18]Fevereiro!$C$17</f>
        <v>*</v>
      </c>
      <c r="O23" s="90" t="str">
        <f>[18]Fevereiro!$C$18</f>
        <v>*</v>
      </c>
      <c r="P23" s="90" t="str">
        <f>[18]Fevereiro!$C$19</f>
        <v>*</v>
      </c>
      <c r="Q23" s="90" t="str">
        <f>[18]Fevereiro!$C$20</f>
        <v>*</v>
      </c>
      <c r="R23" s="90" t="str">
        <f>[18]Fevereiro!$C$21</f>
        <v>*</v>
      </c>
      <c r="S23" s="90" t="str">
        <f>[18]Fevereiro!$C$22</f>
        <v>*</v>
      </c>
      <c r="T23" s="90" t="str">
        <f>[18]Fevereiro!$C$23</f>
        <v>*</v>
      </c>
      <c r="U23" s="90" t="str">
        <f>[18]Fevereiro!$C$24</f>
        <v>*</v>
      </c>
      <c r="V23" s="90" t="str">
        <f>[18]Fevereiro!$C$25</f>
        <v>*</v>
      </c>
      <c r="W23" s="90" t="str">
        <f>[18]Fevereiro!$C$26</f>
        <v>*</v>
      </c>
      <c r="X23" s="90" t="str">
        <f>[18]Fevereiro!$C$27</f>
        <v>*</v>
      </c>
      <c r="Y23" s="90" t="str">
        <f>[18]Fevereiro!$C$28</f>
        <v>*</v>
      </c>
      <c r="Z23" s="90" t="str">
        <f>[18]Fevereiro!$C$29</f>
        <v>*</v>
      </c>
      <c r="AA23" s="90" t="str">
        <f>[18]Fevereiro!$C$30</f>
        <v>*</v>
      </c>
      <c r="AB23" s="90" t="str">
        <f>[18]Fevereiro!$C$31</f>
        <v>*</v>
      </c>
      <c r="AC23" s="90" t="str">
        <f>[18]Fevereiro!$C$32</f>
        <v>*</v>
      </c>
      <c r="AD23" s="88" t="s">
        <v>203</v>
      </c>
      <c r="AE23" s="89" t="s">
        <v>203</v>
      </c>
      <c r="AG23" t="s">
        <v>33</v>
      </c>
      <c r="AI23" t="s">
        <v>33</v>
      </c>
    </row>
    <row r="24" spans="1:36" ht="12.75" customHeight="1" x14ac:dyDescent="0.2">
      <c r="A24" s="48" t="s">
        <v>151</v>
      </c>
      <c r="B24" s="90">
        <f>[19]Fevereiro!$C$5</f>
        <v>32.5</v>
      </c>
      <c r="C24" s="90">
        <f>[19]Fevereiro!$C$6</f>
        <v>34.299999999999997</v>
      </c>
      <c r="D24" s="90">
        <f>[19]Fevereiro!$C$7</f>
        <v>34.9</v>
      </c>
      <c r="E24" s="90">
        <f>[19]Fevereiro!$C$8</f>
        <v>34.299999999999997</v>
      </c>
      <c r="F24" s="90">
        <f>[19]Fevereiro!$C$9</f>
        <v>31.3</v>
      </c>
      <c r="G24" s="90">
        <f>[19]Fevereiro!$C$10</f>
        <v>28.9</v>
      </c>
      <c r="H24" s="90">
        <f>[19]Fevereiro!$C$11</f>
        <v>31.3</v>
      </c>
      <c r="I24" s="90">
        <f>[19]Fevereiro!$C$12</f>
        <v>33.6</v>
      </c>
      <c r="J24" s="90">
        <f>[19]Fevereiro!$C$13</f>
        <v>35.200000000000003</v>
      </c>
      <c r="K24" s="90">
        <f>[19]Fevereiro!$C$14</f>
        <v>35.200000000000003</v>
      </c>
      <c r="L24" s="90">
        <f>[19]Fevereiro!$C$15</f>
        <v>35</v>
      </c>
      <c r="M24" s="90">
        <f>[19]Fevereiro!$C$16</f>
        <v>34</v>
      </c>
      <c r="N24" s="90">
        <f>[19]Fevereiro!$C$17</f>
        <v>34.1</v>
      </c>
      <c r="O24" s="90">
        <f>[19]Fevereiro!$C$18</f>
        <v>33.4</v>
      </c>
      <c r="P24" s="90">
        <f>[19]Fevereiro!$C$19</f>
        <v>35.299999999999997</v>
      </c>
      <c r="Q24" s="90">
        <f>[19]Fevereiro!$C$20</f>
        <v>36.4</v>
      </c>
      <c r="R24" s="90">
        <f>[19]Fevereiro!$C$21</f>
        <v>36.200000000000003</v>
      </c>
      <c r="S24" s="90">
        <f>[19]Fevereiro!$C$22</f>
        <v>33.1</v>
      </c>
      <c r="T24" s="90">
        <f>[19]Fevereiro!$C$23</f>
        <v>33.6</v>
      </c>
      <c r="U24" s="90">
        <f>[19]Fevereiro!$C$24</f>
        <v>35.4</v>
      </c>
      <c r="V24" s="90">
        <f>[19]Fevereiro!$C$25</f>
        <v>35.6</v>
      </c>
      <c r="W24" s="90">
        <f>[19]Fevereiro!$C$26</f>
        <v>32.799999999999997</v>
      </c>
      <c r="X24" s="90">
        <f>[19]Fevereiro!$C$27</f>
        <v>36.1</v>
      </c>
      <c r="Y24" s="90">
        <f>[19]Fevereiro!$C$28</f>
        <v>35.5</v>
      </c>
      <c r="Z24" s="90">
        <f>[19]Fevereiro!$C$29</f>
        <v>33.799999999999997</v>
      </c>
      <c r="AA24" s="90">
        <f>[19]Fevereiro!$C$30</f>
        <v>31.9</v>
      </c>
      <c r="AB24" s="90">
        <f>[19]Fevereiro!$C$31</f>
        <v>32.700000000000003</v>
      </c>
      <c r="AC24" s="90">
        <f>[19]Fevereiro!$C$32</f>
        <v>36</v>
      </c>
      <c r="AD24" s="88">
        <f>MAX(B24:AC24)</f>
        <v>36.4</v>
      </c>
      <c r="AE24" s="89">
        <f>AVERAGE(B24:AC24)</f>
        <v>34.01428571428572</v>
      </c>
      <c r="AG24" t="s">
        <v>33</v>
      </c>
      <c r="AH24" t="s">
        <v>33</v>
      </c>
      <c r="AI24" t="s">
        <v>33</v>
      </c>
      <c r="AJ24" t="s">
        <v>33</v>
      </c>
    </row>
    <row r="25" spans="1:36" ht="12.75" customHeight="1" x14ac:dyDescent="0.2">
      <c r="A25" s="48" t="s">
        <v>152</v>
      </c>
      <c r="B25" s="90">
        <f>[20]Fevereiro!$C5</f>
        <v>34.700000000000003</v>
      </c>
      <c r="C25" s="90">
        <f>[20]Fevereiro!$C6</f>
        <v>36</v>
      </c>
      <c r="D25" s="90">
        <f>[20]Fevereiro!$C7</f>
        <v>37</v>
      </c>
      <c r="E25" s="90">
        <f>[20]Fevereiro!$C8</f>
        <v>36.299999999999997</v>
      </c>
      <c r="F25" s="90">
        <f>[20]Fevereiro!$C9</f>
        <v>34.1</v>
      </c>
      <c r="G25" s="90">
        <f>[20]Fevereiro!$C10</f>
        <v>32.9</v>
      </c>
      <c r="H25" s="90">
        <f>[20]Fevereiro!$C11</f>
        <v>32</v>
      </c>
      <c r="I25" s="90">
        <f>[20]Fevereiro!$C12</f>
        <v>35.4</v>
      </c>
      <c r="J25" s="90">
        <f>[20]Fevereiro!$C13</f>
        <v>35.9</v>
      </c>
      <c r="K25" s="90">
        <f>[20]Fevereiro!$C14</f>
        <v>37.6</v>
      </c>
      <c r="L25" s="90">
        <f>[20]Fevereiro!$C15</f>
        <v>37.299999999999997</v>
      </c>
      <c r="M25" s="90">
        <f>[20]Fevereiro!$C16</f>
        <v>32.6</v>
      </c>
      <c r="N25" s="90">
        <f>[20]Fevereiro!$C17</f>
        <v>33.4</v>
      </c>
      <c r="O25" s="90">
        <f>[20]Fevereiro!$C18</f>
        <v>36.799999999999997</v>
      </c>
      <c r="P25" s="90">
        <f>[20]Fevereiro!$C19</f>
        <v>37.299999999999997</v>
      </c>
      <c r="Q25" s="90">
        <f>[20]Fevereiro!$C20</f>
        <v>39</v>
      </c>
      <c r="R25" s="90">
        <f>[20]Fevereiro!$C21</f>
        <v>37.5</v>
      </c>
      <c r="S25" s="90">
        <f>[20]Fevereiro!$C22</f>
        <v>32.6</v>
      </c>
      <c r="T25" s="90">
        <f>[20]Fevereiro!$C23</f>
        <v>31.2</v>
      </c>
      <c r="U25" s="90">
        <f>[20]Fevereiro!$C24</f>
        <v>35.4</v>
      </c>
      <c r="V25" s="90">
        <f>[20]Fevereiro!$C25</f>
        <v>35.799999999999997</v>
      </c>
      <c r="W25" s="90">
        <f>[20]Fevereiro!$C26</f>
        <v>36.799999999999997</v>
      </c>
      <c r="X25" s="90">
        <f>[20]Fevereiro!$C27</f>
        <v>36.799999999999997</v>
      </c>
      <c r="Y25" s="90">
        <f>[20]Fevereiro!$C28</f>
        <v>36.6</v>
      </c>
      <c r="Z25" s="90">
        <f>[20]Fevereiro!$C29</f>
        <v>36.1</v>
      </c>
      <c r="AA25" s="90">
        <f>[20]Fevereiro!$C30</f>
        <v>33.9</v>
      </c>
      <c r="AB25" s="90">
        <f>[20]Fevereiro!$C31</f>
        <v>35.5</v>
      </c>
      <c r="AC25" s="90">
        <f>[20]Fevereiro!$C32</f>
        <v>37.200000000000003</v>
      </c>
      <c r="AD25" s="88">
        <f>MAX(B25:AC25)</f>
        <v>39</v>
      </c>
      <c r="AE25" s="89">
        <f>AVERAGE(B25:AC25)</f>
        <v>35.489285714285714</v>
      </c>
      <c r="AF25" s="11" t="s">
        <v>33</v>
      </c>
      <c r="AG25" t="s">
        <v>33</v>
      </c>
      <c r="AH25" t="s">
        <v>33</v>
      </c>
      <c r="AJ25" t="s">
        <v>33</v>
      </c>
    </row>
    <row r="26" spans="1:36" ht="12.75" customHeight="1" x14ac:dyDescent="0.2">
      <c r="A26" s="48" t="s">
        <v>153</v>
      </c>
      <c r="B26" s="90">
        <f>[21]Fevereiro!$C$5</f>
        <v>32.799999999999997</v>
      </c>
      <c r="C26" s="90">
        <f>[21]Fevereiro!$C$6</f>
        <v>34.4</v>
      </c>
      <c r="D26" s="90">
        <f>[21]Fevereiro!$C$7</f>
        <v>33.700000000000003</v>
      </c>
      <c r="E26" s="90">
        <f>[21]Fevereiro!$C$8</f>
        <v>34</v>
      </c>
      <c r="F26" s="90">
        <f>[21]Fevereiro!$C$9</f>
        <v>33</v>
      </c>
      <c r="G26" s="90">
        <f>[21]Fevereiro!$C$10</f>
        <v>32.4</v>
      </c>
      <c r="H26" s="90">
        <f>[21]Fevereiro!$C$11</f>
        <v>32.299999999999997</v>
      </c>
      <c r="I26" s="90">
        <f>[21]Fevereiro!$C$12</f>
        <v>35</v>
      </c>
      <c r="J26" s="90">
        <f>[21]Fevereiro!$C$13</f>
        <v>36.1</v>
      </c>
      <c r="K26" s="90">
        <f>[21]Fevereiro!$C$14</f>
        <v>36</v>
      </c>
      <c r="L26" s="90">
        <f>[21]Fevereiro!$C$15</f>
        <v>35.5</v>
      </c>
      <c r="M26" s="90">
        <f>[21]Fevereiro!$C$16</f>
        <v>35.1</v>
      </c>
      <c r="N26" s="90">
        <f>[21]Fevereiro!$C$17</f>
        <v>34.5</v>
      </c>
      <c r="O26" s="90">
        <f>[21]Fevereiro!$C$18</f>
        <v>35.700000000000003</v>
      </c>
      <c r="P26" s="90">
        <f>[21]Fevereiro!$C$19</f>
        <v>36.5</v>
      </c>
      <c r="Q26" s="90">
        <f>[21]Fevereiro!$C$20</f>
        <v>37.5</v>
      </c>
      <c r="R26" s="90">
        <f>[21]Fevereiro!$C$21</f>
        <v>37.9</v>
      </c>
      <c r="S26" s="90">
        <f>[21]Fevereiro!$C$22</f>
        <v>32.6</v>
      </c>
      <c r="T26" s="90">
        <f>[21]Fevereiro!$C$23</f>
        <v>33.5</v>
      </c>
      <c r="U26" s="90">
        <f>[21]Fevereiro!$C$24</f>
        <v>35.9</v>
      </c>
      <c r="V26" s="90">
        <f>[21]Fevereiro!$C$25</f>
        <v>35.6</v>
      </c>
      <c r="W26" s="90">
        <f>[21]Fevereiro!$C$26</f>
        <v>34.4</v>
      </c>
      <c r="X26" s="90">
        <f>[21]Fevereiro!$C$27</f>
        <v>35.9</v>
      </c>
      <c r="Y26" s="90">
        <f>[21]Fevereiro!$C$28</f>
        <v>34.299999999999997</v>
      </c>
      <c r="Z26" s="90">
        <f>[21]Fevereiro!$C$29</f>
        <v>31</v>
      </c>
      <c r="AA26" s="90">
        <f>[21]Fevereiro!$C$30</f>
        <v>30.1</v>
      </c>
      <c r="AB26" s="90">
        <f>[21]Fevereiro!$C$31</f>
        <v>33.299999999999997</v>
      </c>
      <c r="AC26" s="90">
        <f>[21]Fevereiro!$C$32</f>
        <v>34.200000000000003</v>
      </c>
      <c r="AD26" s="88">
        <f>MAX(B26:AC26)</f>
        <v>37.9</v>
      </c>
      <c r="AE26" s="89">
        <f>AVERAGE(B26:AC26)</f>
        <v>34.4</v>
      </c>
      <c r="AG26" t="s">
        <v>33</v>
      </c>
      <c r="AI26" t="s">
        <v>33</v>
      </c>
    </row>
    <row r="27" spans="1:36" ht="12.75" customHeight="1" x14ac:dyDescent="0.2">
      <c r="A27" s="48" t="s">
        <v>8</v>
      </c>
      <c r="B27" s="90">
        <f>[22]Fevereiro!$C$5</f>
        <v>33.1</v>
      </c>
      <c r="C27" s="90">
        <f>[22]Fevereiro!$C$6</f>
        <v>33.6</v>
      </c>
      <c r="D27" s="90">
        <f>[22]Fevereiro!$C$7</f>
        <v>34.299999999999997</v>
      </c>
      <c r="E27" s="90">
        <f>[22]Fevereiro!$C$8</f>
        <v>34.1</v>
      </c>
      <c r="F27" s="90">
        <f>[22]Fevereiro!$C$9</f>
        <v>32.6</v>
      </c>
      <c r="G27" s="90">
        <f>[22]Fevereiro!$C$10</f>
        <v>28.7</v>
      </c>
      <c r="H27" s="90">
        <f>[22]Fevereiro!$C$11</f>
        <v>31.7</v>
      </c>
      <c r="I27" s="90">
        <f>[22]Fevereiro!$C$12</f>
        <v>32.299999999999997</v>
      </c>
      <c r="J27" s="90">
        <f>[22]Fevereiro!$C$13</f>
        <v>34.6</v>
      </c>
      <c r="K27" s="90">
        <f>[22]Fevereiro!$C$14</f>
        <v>35.1</v>
      </c>
      <c r="L27" s="90">
        <f>[22]Fevereiro!$C$15</f>
        <v>34.799999999999997</v>
      </c>
      <c r="M27" s="90">
        <f>[22]Fevereiro!$C$16</f>
        <v>33.200000000000003</v>
      </c>
      <c r="N27" s="90">
        <f>[22]Fevereiro!$C$17</f>
        <v>33.200000000000003</v>
      </c>
      <c r="O27" s="90">
        <f>[22]Fevereiro!$C$18</f>
        <v>34.299999999999997</v>
      </c>
      <c r="P27" s="90">
        <f>[22]Fevereiro!$C$19</f>
        <v>35.5</v>
      </c>
      <c r="Q27" s="90">
        <f>[22]Fevereiro!$C$20</f>
        <v>35.9</v>
      </c>
      <c r="R27" s="90">
        <f>[22]Fevereiro!$C$21</f>
        <v>34.700000000000003</v>
      </c>
      <c r="S27" s="90">
        <f>[22]Fevereiro!$C$22</f>
        <v>31.2</v>
      </c>
      <c r="T27" s="90">
        <f>[22]Fevereiro!$C$23</f>
        <v>30.6</v>
      </c>
      <c r="U27" s="90">
        <f>[22]Fevereiro!$C$24</f>
        <v>33.6</v>
      </c>
      <c r="V27" s="90">
        <f>[22]Fevereiro!$C$25</f>
        <v>34.200000000000003</v>
      </c>
      <c r="W27" s="90">
        <f>[22]Fevereiro!$C$26</f>
        <v>33.299999999999997</v>
      </c>
      <c r="X27" s="90">
        <f>[22]Fevereiro!$C$27</f>
        <v>33.9</v>
      </c>
      <c r="Y27" s="90">
        <f>[22]Fevereiro!$C$28</f>
        <v>33.1</v>
      </c>
      <c r="Z27" s="90">
        <f>[22]Fevereiro!$C$29</f>
        <v>32.9</v>
      </c>
      <c r="AA27" s="90">
        <f>[22]Fevereiro!$C$30</f>
        <v>31.6</v>
      </c>
      <c r="AB27" s="90">
        <f>[22]Fevereiro!$C$31</f>
        <v>33.200000000000003</v>
      </c>
      <c r="AC27" s="90">
        <f>[22]Fevereiro!$C$32</f>
        <v>34.9</v>
      </c>
      <c r="AD27" s="88">
        <f>MAX(B27:AC27)</f>
        <v>35.9</v>
      </c>
      <c r="AE27" s="89">
        <f>AVERAGE(B27:AC27)</f>
        <v>33.364285714285721</v>
      </c>
      <c r="AG27" t="s">
        <v>33</v>
      </c>
    </row>
    <row r="28" spans="1:36" ht="12.75" customHeight="1" x14ac:dyDescent="0.2">
      <c r="A28" s="48" t="s">
        <v>9</v>
      </c>
      <c r="B28" s="10">
        <v>33.1</v>
      </c>
      <c r="C28" s="10">
        <v>33.799999999999997</v>
      </c>
      <c r="D28" s="10">
        <v>34</v>
      </c>
      <c r="E28" s="10">
        <v>34.1</v>
      </c>
      <c r="F28" s="10">
        <v>31.5</v>
      </c>
      <c r="G28" s="10">
        <v>30.1</v>
      </c>
      <c r="H28" s="10">
        <v>30.5</v>
      </c>
      <c r="I28" s="10">
        <v>33.9</v>
      </c>
      <c r="J28" s="10">
        <v>34.6</v>
      </c>
      <c r="K28" s="10">
        <v>35.700000000000003</v>
      </c>
      <c r="L28" s="10">
        <v>34.6</v>
      </c>
      <c r="M28" s="10">
        <v>32.799999999999997</v>
      </c>
      <c r="N28" s="10">
        <v>33.5</v>
      </c>
      <c r="O28" s="10">
        <v>32.6</v>
      </c>
      <c r="P28" s="10">
        <v>35.200000000000003</v>
      </c>
      <c r="Q28" s="10">
        <v>35.1</v>
      </c>
      <c r="R28" s="10">
        <v>36.299999999999997</v>
      </c>
      <c r="S28" s="10">
        <v>33.4</v>
      </c>
      <c r="T28" s="10">
        <v>32.6</v>
      </c>
      <c r="U28" s="10">
        <v>34.799999999999997</v>
      </c>
      <c r="V28" s="10">
        <v>35.1</v>
      </c>
      <c r="W28" s="10">
        <v>32.5</v>
      </c>
      <c r="X28" s="10">
        <v>34</v>
      </c>
      <c r="Y28" s="10">
        <v>33.5</v>
      </c>
      <c r="Z28" s="10">
        <v>31.9</v>
      </c>
      <c r="AA28" s="10">
        <v>30.2</v>
      </c>
      <c r="AB28" s="10">
        <v>31.3</v>
      </c>
      <c r="AC28" s="10">
        <v>34.6</v>
      </c>
      <c r="AD28" s="88">
        <f>MAX(B28:AC28)</f>
        <v>36.299999999999997</v>
      </c>
      <c r="AE28" s="89">
        <f>AVERAGE(B28:AC28)</f>
        <v>33.403571428571425</v>
      </c>
      <c r="AI28" t="s">
        <v>33</v>
      </c>
    </row>
    <row r="29" spans="1:36" ht="12.75" hidden="1" customHeight="1" x14ac:dyDescent="0.2">
      <c r="A29" s="48" t="s">
        <v>30</v>
      </c>
      <c r="B29" s="90" t="str">
        <f>[24]Fevereiro!$C$5</f>
        <v>*</v>
      </c>
      <c r="C29" s="90" t="str">
        <f>[24]Fevereiro!$C$6</f>
        <v>*</v>
      </c>
      <c r="D29" s="90" t="str">
        <f>[24]Fevereiro!$C$7</f>
        <v>*</v>
      </c>
      <c r="E29" s="90" t="str">
        <f>[24]Fevereiro!$C$8</f>
        <v>*</v>
      </c>
      <c r="F29" s="90" t="str">
        <f>[24]Fevereiro!$C$9</f>
        <v>*</v>
      </c>
      <c r="G29" s="90" t="str">
        <f>[24]Fevereiro!$C$10</f>
        <v>*</v>
      </c>
      <c r="H29" s="90" t="str">
        <f>[24]Fevereiro!$C$11</f>
        <v>*</v>
      </c>
      <c r="I29" s="90" t="str">
        <f>[24]Fevereiro!$C$12</f>
        <v>*</v>
      </c>
      <c r="J29" s="90" t="str">
        <f>[24]Fevereiro!$C$13</f>
        <v>*</v>
      </c>
      <c r="K29" s="90" t="str">
        <f>[24]Fevereiro!$C$14</f>
        <v>*</v>
      </c>
      <c r="L29" s="90" t="str">
        <f>[24]Fevereiro!$C$15</f>
        <v>*</v>
      </c>
      <c r="M29" s="90" t="str">
        <f>[24]Fevereiro!$C$16</f>
        <v>*</v>
      </c>
      <c r="N29" s="90" t="str">
        <f>[24]Fevereiro!$C$17</f>
        <v>*</v>
      </c>
      <c r="O29" s="90" t="str">
        <f>[24]Fevereiro!$C$18</f>
        <v>*</v>
      </c>
      <c r="P29" s="90" t="str">
        <f>[24]Fevereiro!$C$19</f>
        <v>*</v>
      </c>
      <c r="Q29" s="90" t="str">
        <f>[24]Fevereiro!$C$20</f>
        <v>*</v>
      </c>
      <c r="R29" s="90" t="str">
        <f>[24]Fevereiro!$C$21</f>
        <v>*</v>
      </c>
      <c r="S29" s="90" t="str">
        <f>[24]Fevereiro!$C$22</f>
        <v>*</v>
      </c>
      <c r="T29" s="90" t="str">
        <f>[24]Fevereiro!$C$23</f>
        <v>*</v>
      </c>
      <c r="U29" s="90" t="str">
        <f>[24]Fevereiro!$C$24</f>
        <v>*</v>
      </c>
      <c r="V29" s="90" t="str">
        <f>[24]Fevereiro!$C$25</f>
        <v>*</v>
      </c>
      <c r="W29" s="90" t="str">
        <f>[24]Fevereiro!$C$26</f>
        <v>*</v>
      </c>
      <c r="X29" s="90" t="str">
        <f>[24]Fevereiro!$C$27</f>
        <v>*</v>
      </c>
      <c r="Y29" s="90" t="str">
        <f>[24]Fevereiro!$C$28</f>
        <v>*</v>
      </c>
      <c r="Z29" s="90" t="str">
        <f>[24]Fevereiro!$C$29</f>
        <v>*</v>
      </c>
      <c r="AA29" s="90" t="str">
        <f>[24]Fevereiro!$C$30</f>
        <v>*</v>
      </c>
      <c r="AB29" s="90" t="str">
        <f>[24]Fevereiro!$C$31</f>
        <v>*</v>
      </c>
      <c r="AC29" s="90" t="str">
        <f>[24]Fevereiro!$C$32</f>
        <v>*</v>
      </c>
      <c r="AD29" s="88" t="s">
        <v>203</v>
      </c>
      <c r="AE29" s="89" t="s">
        <v>203</v>
      </c>
      <c r="AI29" t="s">
        <v>33</v>
      </c>
      <c r="AJ29" t="s">
        <v>33</v>
      </c>
    </row>
    <row r="30" spans="1:36" ht="12.75" customHeight="1" x14ac:dyDescent="0.2">
      <c r="A30" s="48" t="s">
        <v>10</v>
      </c>
      <c r="B30" s="90">
        <f>[25]Fevereiro!$C$5</f>
        <v>33.9</v>
      </c>
      <c r="C30" s="90">
        <f>[25]Fevereiro!$C$6</f>
        <v>34.799999999999997</v>
      </c>
      <c r="D30" s="90">
        <f>[25]Fevereiro!$C$7</f>
        <v>35</v>
      </c>
      <c r="E30" s="90">
        <f>[25]Fevereiro!$C$8</f>
        <v>34.4</v>
      </c>
      <c r="F30" s="90">
        <f>[25]Fevereiro!$C$9</f>
        <v>34.4</v>
      </c>
      <c r="G30" s="90">
        <f>[25]Fevereiro!$C$10</f>
        <v>30</v>
      </c>
      <c r="H30" s="90">
        <f>[25]Fevereiro!$C$11</f>
        <v>32.6</v>
      </c>
      <c r="I30" s="90">
        <f>[25]Fevereiro!$C$12</f>
        <v>34.200000000000003</v>
      </c>
      <c r="J30" s="90">
        <f>[25]Fevereiro!$C$13</f>
        <v>35.700000000000003</v>
      </c>
      <c r="K30" s="90">
        <f>[25]Fevereiro!$C$14</f>
        <v>36.299999999999997</v>
      </c>
      <c r="L30" s="90">
        <f>[25]Fevereiro!$C$15</f>
        <v>35.9</v>
      </c>
      <c r="M30" s="90">
        <f>[25]Fevereiro!$C$16</f>
        <v>33.700000000000003</v>
      </c>
      <c r="N30" s="90">
        <f>[25]Fevereiro!$C$17</f>
        <v>34</v>
      </c>
      <c r="O30" s="90">
        <f>[25]Fevereiro!$C$18</f>
        <v>33.700000000000003</v>
      </c>
      <c r="P30" s="90">
        <f>[25]Fevereiro!$C$19</f>
        <v>35.4</v>
      </c>
      <c r="Q30" s="90">
        <f>[25]Fevereiro!$C$20</f>
        <v>36.799999999999997</v>
      </c>
      <c r="R30" s="90">
        <f>[25]Fevereiro!$C$21</f>
        <v>36.4</v>
      </c>
      <c r="S30" s="90">
        <f>[25]Fevereiro!$C$22</f>
        <v>32.799999999999997</v>
      </c>
      <c r="T30" s="90">
        <f>[25]Fevereiro!$C$23</f>
        <v>31.7</v>
      </c>
      <c r="U30" s="90">
        <f>[25]Fevereiro!$C$24</f>
        <v>35.4</v>
      </c>
      <c r="V30" s="90">
        <f>[25]Fevereiro!$C$25</f>
        <v>34.200000000000003</v>
      </c>
      <c r="W30" s="90">
        <f>[25]Fevereiro!$C$26</f>
        <v>33.799999999999997</v>
      </c>
      <c r="X30" s="90">
        <f>[25]Fevereiro!$C$27</f>
        <v>34.700000000000003</v>
      </c>
      <c r="Y30" s="90">
        <f>[25]Fevereiro!$C$28</f>
        <v>34.299999999999997</v>
      </c>
      <c r="Z30" s="90">
        <f>[25]Fevereiro!$C$29</f>
        <v>32.299999999999997</v>
      </c>
      <c r="AA30" s="90">
        <f>[25]Fevereiro!$C$30</f>
        <v>31.2</v>
      </c>
      <c r="AB30" s="90">
        <f>[25]Fevereiro!$C$31</f>
        <v>31.6</v>
      </c>
      <c r="AC30" s="90">
        <f>[25]Fevereiro!$C$32</f>
        <v>34.700000000000003</v>
      </c>
      <c r="AD30" s="88">
        <f t="shared" ref="AD30:AD44" si="5">MAX(B30:AC30)</f>
        <v>36.799999999999997</v>
      </c>
      <c r="AE30" s="89">
        <f t="shared" ref="AE30:AE44" si="6">AVERAGE(B30:AC30)</f>
        <v>34.067857142857143</v>
      </c>
      <c r="AI30" t="s">
        <v>33</v>
      </c>
      <c r="AJ30" t="s">
        <v>33</v>
      </c>
    </row>
    <row r="31" spans="1:36" ht="12.75" customHeight="1" x14ac:dyDescent="0.2">
      <c r="A31" s="48" t="s">
        <v>154</v>
      </c>
      <c r="B31" s="90">
        <f>[26]Fevereiro!$C5</f>
        <v>33.200000000000003</v>
      </c>
      <c r="C31" s="90">
        <f>[26]Fevereiro!$C6</f>
        <v>32.799999999999997</v>
      </c>
      <c r="D31" s="90">
        <f>[26]Fevereiro!$C7</f>
        <v>34.6</v>
      </c>
      <c r="E31" s="90">
        <f>[26]Fevereiro!$C8</f>
        <v>33.200000000000003</v>
      </c>
      <c r="F31" s="90">
        <f>[26]Fevereiro!$C9</f>
        <v>31.9</v>
      </c>
      <c r="G31" s="90">
        <f>[26]Fevereiro!$C10</f>
        <v>30.6</v>
      </c>
      <c r="H31" s="90">
        <f>[26]Fevereiro!$C11</f>
        <v>32</v>
      </c>
      <c r="I31" s="90">
        <f>[26]Fevereiro!$C12</f>
        <v>33.4</v>
      </c>
      <c r="J31" s="90">
        <f>[26]Fevereiro!$C13</f>
        <v>34.4</v>
      </c>
      <c r="K31" s="90">
        <f>[26]Fevereiro!$C14</f>
        <v>35.700000000000003</v>
      </c>
      <c r="L31" s="90">
        <f>[26]Fevereiro!$C15</f>
        <v>35.5</v>
      </c>
      <c r="M31" s="90">
        <f>[26]Fevereiro!$C16</f>
        <v>34.200000000000003</v>
      </c>
      <c r="N31" s="90">
        <f>[26]Fevereiro!$C17</f>
        <v>33</v>
      </c>
      <c r="O31" s="90">
        <f>[26]Fevereiro!$C18</f>
        <v>34.1</v>
      </c>
      <c r="P31" s="90">
        <f>[26]Fevereiro!$C19</f>
        <v>35.9</v>
      </c>
      <c r="Q31" s="90">
        <f>[26]Fevereiro!$C20</f>
        <v>36.6</v>
      </c>
      <c r="R31" s="90">
        <f>[26]Fevereiro!$C21</f>
        <v>37</v>
      </c>
      <c r="S31" s="90">
        <f>[26]Fevereiro!$C22</f>
        <v>33.299999999999997</v>
      </c>
      <c r="T31" s="90">
        <f>[26]Fevereiro!$C23</f>
        <v>30.2</v>
      </c>
      <c r="U31" s="90">
        <f>[26]Fevereiro!$C24</f>
        <v>34</v>
      </c>
      <c r="V31" s="90">
        <f>[26]Fevereiro!$C25</f>
        <v>34.200000000000003</v>
      </c>
      <c r="W31" s="90">
        <f>[26]Fevereiro!$C26</f>
        <v>33.700000000000003</v>
      </c>
      <c r="X31" s="90">
        <f>[26]Fevereiro!$C27</f>
        <v>35.6</v>
      </c>
      <c r="Y31" s="90">
        <f>[26]Fevereiro!$C28</f>
        <v>34.700000000000003</v>
      </c>
      <c r="Z31" s="90">
        <f>[26]Fevereiro!$C29</f>
        <v>31.9</v>
      </c>
      <c r="AA31" s="90">
        <f>[26]Fevereiro!$C30</f>
        <v>30.3</v>
      </c>
      <c r="AB31" s="90">
        <f>[26]Fevereiro!$C31</f>
        <v>32.700000000000003</v>
      </c>
      <c r="AC31" s="90">
        <f>[26]Fevereiro!$C32</f>
        <v>34</v>
      </c>
      <c r="AD31" s="88">
        <f t="shared" si="5"/>
        <v>37</v>
      </c>
      <c r="AE31" s="89">
        <f t="shared" si="6"/>
        <v>33.667857142857144</v>
      </c>
      <c r="AF31" s="11" t="s">
        <v>33</v>
      </c>
      <c r="AI31" t="s">
        <v>33</v>
      </c>
    </row>
    <row r="32" spans="1:36" ht="12.75" customHeight="1" x14ac:dyDescent="0.2">
      <c r="A32" s="48" t="s">
        <v>11</v>
      </c>
      <c r="B32" s="90">
        <f>[27]Fevereiro!$C$5</f>
        <v>33.6</v>
      </c>
      <c r="C32" s="90">
        <f>[27]Fevereiro!$C$6</f>
        <v>33.299999999999997</v>
      </c>
      <c r="D32" s="90">
        <f>[27]Fevereiro!$C$7</f>
        <v>33.1</v>
      </c>
      <c r="E32" s="90">
        <f>[27]Fevereiro!$C$8</f>
        <v>33.5</v>
      </c>
      <c r="F32" s="90">
        <f>[27]Fevereiro!$C$9</f>
        <v>32.6</v>
      </c>
      <c r="G32" s="90">
        <f>[27]Fevereiro!$C$10</f>
        <v>32.4</v>
      </c>
      <c r="H32" s="90">
        <f>[27]Fevereiro!$C$11</f>
        <v>33.200000000000003</v>
      </c>
      <c r="I32" s="90">
        <f>[27]Fevereiro!$C$12</f>
        <v>34.6</v>
      </c>
      <c r="J32" s="90">
        <f>[27]Fevereiro!$C$13</f>
        <v>35.200000000000003</v>
      </c>
      <c r="K32" s="90">
        <f>[27]Fevereiro!$C$14</f>
        <v>36</v>
      </c>
      <c r="L32" s="90">
        <f>[27]Fevereiro!$C$15</f>
        <v>35.1</v>
      </c>
      <c r="M32" s="90">
        <f>[27]Fevereiro!$C$16</f>
        <v>33.4</v>
      </c>
      <c r="N32" s="90">
        <f>[27]Fevereiro!$C$17</f>
        <v>35.1</v>
      </c>
      <c r="O32" s="90">
        <f>[27]Fevereiro!$C$18</f>
        <v>35.799999999999997</v>
      </c>
      <c r="P32" s="90">
        <f>[27]Fevereiro!$C$19</f>
        <v>35.1</v>
      </c>
      <c r="Q32" s="90">
        <f>[27]Fevereiro!$C$20</f>
        <v>37.200000000000003</v>
      </c>
      <c r="R32" s="90">
        <f>[27]Fevereiro!$C$21</f>
        <v>36.299999999999997</v>
      </c>
      <c r="S32" s="90">
        <f>[27]Fevereiro!$C$22</f>
        <v>32.9</v>
      </c>
      <c r="T32" s="90">
        <f>[27]Fevereiro!$C$23</f>
        <v>34.6</v>
      </c>
      <c r="U32" s="90">
        <f>[27]Fevereiro!$C$24</f>
        <v>34.1</v>
      </c>
      <c r="V32" s="90">
        <f>[27]Fevereiro!$C$25</f>
        <v>34.6</v>
      </c>
      <c r="W32" s="90">
        <f>[27]Fevereiro!$C$26</f>
        <v>35.6</v>
      </c>
      <c r="X32" s="90">
        <f>[27]Fevereiro!$C$27</f>
        <v>36.299999999999997</v>
      </c>
      <c r="Y32" s="90">
        <f>[27]Fevereiro!$C$28</f>
        <v>35.9</v>
      </c>
      <c r="Z32" s="90">
        <f>[27]Fevereiro!$C$29</f>
        <v>32.700000000000003</v>
      </c>
      <c r="AA32" s="90">
        <f>[27]Fevereiro!$C$30</f>
        <v>33</v>
      </c>
      <c r="AB32" s="90">
        <f>[27]Fevereiro!$C$31</f>
        <v>33.5</v>
      </c>
      <c r="AC32" s="90">
        <f>[27]Fevereiro!$C$32</f>
        <v>34.9</v>
      </c>
      <c r="AD32" s="88">
        <f t="shared" si="5"/>
        <v>37.200000000000003</v>
      </c>
      <c r="AE32" s="89">
        <f t="shared" si="6"/>
        <v>34.414285714285718</v>
      </c>
      <c r="AJ32" t="s">
        <v>33</v>
      </c>
    </row>
    <row r="33" spans="1:36" s="5" customFormat="1" ht="12.75" customHeight="1" x14ac:dyDescent="0.2">
      <c r="A33" s="48" t="s">
        <v>12</v>
      </c>
      <c r="B33" s="90">
        <f>[28]Fevereiro!$C$5</f>
        <v>33.5</v>
      </c>
      <c r="C33" s="90">
        <f>[28]Fevereiro!$C$6</f>
        <v>33.799999999999997</v>
      </c>
      <c r="D33" s="90">
        <f>[28]Fevereiro!$C$7</f>
        <v>34.4</v>
      </c>
      <c r="E33" s="90">
        <f>[28]Fevereiro!$C$8</f>
        <v>32.5</v>
      </c>
      <c r="F33" s="90">
        <f>[28]Fevereiro!$C$9</f>
        <v>33.1</v>
      </c>
      <c r="G33" s="90">
        <f>[28]Fevereiro!$C$10</f>
        <v>32.4</v>
      </c>
      <c r="H33" s="90">
        <f>[28]Fevereiro!$C$11</f>
        <v>33.200000000000003</v>
      </c>
      <c r="I33" s="90">
        <f>[28]Fevereiro!$C$12</f>
        <v>34.5</v>
      </c>
      <c r="J33" s="90">
        <f>[28]Fevereiro!$C$13</f>
        <v>38.200000000000003</v>
      </c>
      <c r="K33" s="90">
        <f>[28]Fevereiro!$C$14</f>
        <v>35.200000000000003</v>
      </c>
      <c r="L33" s="90">
        <f>[28]Fevereiro!$C$15</f>
        <v>34.6</v>
      </c>
      <c r="M33" s="90">
        <f>[28]Fevereiro!$C$16</f>
        <v>34.799999999999997</v>
      </c>
      <c r="N33" s="90">
        <f>[28]Fevereiro!$C$17</f>
        <v>35.5</v>
      </c>
      <c r="O33" s="90">
        <f>[28]Fevereiro!$C$18</f>
        <v>36.5</v>
      </c>
      <c r="P33" s="90">
        <f>[28]Fevereiro!$C$19</f>
        <v>36.4</v>
      </c>
      <c r="Q33" s="90">
        <f>[28]Fevereiro!$C$20</f>
        <v>37</v>
      </c>
      <c r="R33" s="90">
        <f>[28]Fevereiro!$C$21</f>
        <v>36.5</v>
      </c>
      <c r="S33" s="90">
        <f>[28]Fevereiro!$C$22</f>
        <v>33.1</v>
      </c>
      <c r="T33" s="90">
        <f>[28]Fevereiro!$C$23</f>
        <v>33.9</v>
      </c>
      <c r="U33" s="90">
        <f>[28]Fevereiro!$C$24</f>
        <v>36</v>
      </c>
      <c r="V33" s="90">
        <f>[28]Fevereiro!$C$25</f>
        <v>34</v>
      </c>
      <c r="W33" s="90">
        <f>[28]Fevereiro!$C$26</f>
        <v>38.200000000000003</v>
      </c>
      <c r="X33" s="90">
        <f>[28]Fevereiro!$C$27</f>
        <v>36.200000000000003</v>
      </c>
      <c r="Y33" s="90">
        <f>[28]Fevereiro!$C$28</f>
        <v>35.1</v>
      </c>
      <c r="Z33" s="90">
        <f>[28]Fevereiro!$C$29</f>
        <v>30.9</v>
      </c>
      <c r="AA33" s="90">
        <f>[28]Fevereiro!$C$30</f>
        <v>27.4</v>
      </c>
      <c r="AB33" s="90">
        <f>[28]Fevereiro!$C$31</f>
        <v>30.7</v>
      </c>
      <c r="AC33" s="90">
        <f>[28]Fevereiro!$C$32</f>
        <v>32.4</v>
      </c>
      <c r="AD33" s="88">
        <f t="shared" si="5"/>
        <v>38.200000000000003</v>
      </c>
      <c r="AE33" s="89">
        <f t="shared" si="6"/>
        <v>34.285714285714292</v>
      </c>
      <c r="AI33" s="5" t="s">
        <v>33</v>
      </c>
      <c r="AJ33" s="5" t="s">
        <v>33</v>
      </c>
    </row>
    <row r="34" spans="1:36" x14ac:dyDescent="0.2">
      <c r="A34" s="48" t="s">
        <v>232</v>
      </c>
      <c r="B34" s="90">
        <f>[29]Fevereiro!$C$5</f>
        <v>34</v>
      </c>
      <c r="C34" s="90">
        <f>[29]Fevereiro!$C$6</f>
        <v>33.299999999999997</v>
      </c>
      <c r="D34" s="90">
        <f>[29]Fevereiro!$C$7</f>
        <v>34.700000000000003</v>
      </c>
      <c r="E34" s="90">
        <f>[29]Fevereiro!$C$8</f>
        <v>31.9</v>
      </c>
      <c r="F34" s="90">
        <f>[29]Fevereiro!$C$9</f>
        <v>33.6</v>
      </c>
      <c r="G34" s="90">
        <f>[29]Fevereiro!$C$10</f>
        <v>32.299999999999997</v>
      </c>
      <c r="H34" s="90">
        <f>[29]Fevereiro!$C$11</f>
        <v>34.299999999999997</v>
      </c>
      <c r="I34" s="90">
        <f>[29]Fevereiro!$C$12</f>
        <v>34.6</v>
      </c>
      <c r="J34" s="90">
        <f>[29]Fevereiro!$C$13</f>
        <v>35.9</v>
      </c>
      <c r="K34" s="90">
        <f>[29]Fevereiro!$C$14</f>
        <v>34</v>
      </c>
      <c r="L34" s="90">
        <f>[29]Fevereiro!$C$15</f>
        <v>33.5</v>
      </c>
      <c r="M34" s="90">
        <f>[29]Fevereiro!$C$16</f>
        <v>33</v>
      </c>
      <c r="N34" s="90">
        <f>[29]Fevereiro!$C$17</f>
        <v>34</v>
      </c>
      <c r="O34" s="90">
        <f>[29]Fevereiro!$C$18</f>
        <v>34.4</v>
      </c>
      <c r="P34" s="90">
        <f>[29]Fevereiro!$C$19</f>
        <v>34.1</v>
      </c>
      <c r="Q34" s="90">
        <f>[29]Fevereiro!$C$20</f>
        <v>35.799999999999997</v>
      </c>
      <c r="R34" s="90">
        <f>[29]Fevereiro!$C$21</f>
        <v>35.5</v>
      </c>
      <c r="S34" s="90">
        <f>[29]Fevereiro!$C$22</f>
        <v>33.799999999999997</v>
      </c>
      <c r="T34" s="90">
        <f>[29]Fevereiro!$C$23</f>
        <v>36.200000000000003</v>
      </c>
      <c r="U34" s="90">
        <f>[29]Fevereiro!$C$24</f>
        <v>36.1</v>
      </c>
      <c r="V34" s="90">
        <f>[29]Fevereiro!$C$25</f>
        <v>34.700000000000003</v>
      </c>
      <c r="W34" s="90">
        <f>[29]Fevereiro!$C$26</f>
        <v>36.4</v>
      </c>
      <c r="X34" s="90">
        <f>[29]Fevereiro!$C$27</f>
        <v>34.4</v>
      </c>
      <c r="Y34" s="90">
        <f>[29]Fevereiro!$C$28</f>
        <v>35.299999999999997</v>
      </c>
      <c r="Z34" s="90">
        <f>[29]Fevereiro!$C$29</f>
        <v>33.1</v>
      </c>
      <c r="AA34" s="90">
        <f>[29]Fevereiro!$C$30</f>
        <v>30.9</v>
      </c>
      <c r="AB34" s="90">
        <f>[29]Fevereiro!$C$31</f>
        <v>33.4</v>
      </c>
      <c r="AC34" s="90">
        <f>[29]Fevereiro!$C$32</f>
        <v>33.4</v>
      </c>
      <c r="AD34" s="88">
        <f t="shared" si="5"/>
        <v>36.4</v>
      </c>
      <c r="AE34" s="89">
        <f t="shared" si="6"/>
        <v>34.164285714285711</v>
      </c>
    </row>
    <row r="35" spans="1:36" x14ac:dyDescent="0.2">
      <c r="A35" s="48" t="s">
        <v>231</v>
      </c>
      <c r="B35" s="90">
        <f>[30]Fevereiro!$C$5</f>
        <v>30.9</v>
      </c>
      <c r="C35" s="90">
        <f>[30]Fevereiro!$C$6</f>
        <v>33</v>
      </c>
      <c r="D35" s="90">
        <f>[30]Fevereiro!$C$7</f>
        <v>34</v>
      </c>
      <c r="E35" s="90">
        <f>[30]Fevereiro!$C$8</f>
        <v>34.200000000000003</v>
      </c>
      <c r="F35" s="90">
        <f>[30]Fevereiro!$C$9</f>
        <v>31.2</v>
      </c>
      <c r="G35" s="90">
        <f>[30]Fevereiro!$C$10</f>
        <v>30.6</v>
      </c>
      <c r="H35" s="90">
        <f>[30]Fevereiro!$C$11</f>
        <v>31.4</v>
      </c>
      <c r="I35" s="90">
        <f>[30]Fevereiro!$C$12</f>
        <v>34.299999999999997</v>
      </c>
      <c r="J35" s="90">
        <f>[30]Fevereiro!$C$13</f>
        <v>34.799999999999997</v>
      </c>
      <c r="K35" s="90">
        <f>[30]Fevereiro!$C$14</f>
        <v>35.1</v>
      </c>
      <c r="L35" s="90">
        <f>[30]Fevereiro!$C$15</f>
        <v>34.6</v>
      </c>
      <c r="M35" s="90">
        <f>[30]Fevereiro!$C$16</f>
        <v>32.5</v>
      </c>
      <c r="N35" s="90">
        <f>[30]Fevereiro!$C$17</f>
        <v>33.5</v>
      </c>
      <c r="O35" s="90">
        <f>[30]Fevereiro!$C$18</f>
        <v>33.5</v>
      </c>
      <c r="P35" s="90">
        <f>[30]Fevereiro!$C$19</f>
        <v>34.9</v>
      </c>
      <c r="Q35" s="90">
        <f>[30]Fevereiro!$C$20</f>
        <v>35.200000000000003</v>
      </c>
      <c r="R35" s="90">
        <f>[30]Fevereiro!$C$21</f>
        <v>35.4</v>
      </c>
      <c r="S35" s="90">
        <f>[30]Fevereiro!$C$22</f>
        <v>28</v>
      </c>
      <c r="T35" s="90">
        <f>[30]Fevereiro!$C$23</f>
        <v>35</v>
      </c>
      <c r="U35" s="90">
        <f>[30]Fevereiro!$C$24</f>
        <v>35.5</v>
      </c>
      <c r="V35" s="90">
        <f>[30]Fevereiro!$C$25</f>
        <v>35.9</v>
      </c>
      <c r="W35" s="90">
        <f>[30]Fevereiro!$C$26</f>
        <v>35.9</v>
      </c>
      <c r="X35" s="90">
        <f>[30]Fevereiro!$C$27</f>
        <v>34.6</v>
      </c>
      <c r="Y35" s="90">
        <f>[30]Fevereiro!$C$28</f>
        <v>34.200000000000003</v>
      </c>
      <c r="Z35" s="90">
        <f>[30]Fevereiro!$C$29</f>
        <v>31.4</v>
      </c>
      <c r="AA35" s="90">
        <f>[30]Fevereiro!$C$30</f>
        <v>32.200000000000003</v>
      </c>
      <c r="AB35" s="90">
        <f>[30]Fevereiro!$C$31</f>
        <v>33.299999999999997</v>
      </c>
      <c r="AC35" s="90">
        <f>[30]Fevereiro!$C$32</f>
        <v>34.5</v>
      </c>
      <c r="AD35" s="88">
        <f t="shared" si="5"/>
        <v>35.9</v>
      </c>
      <c r="AE35" s="89">
        <f t="shared" si="6"/>
        <v>33.557142857142857</v>
      </c>
    </row>
    <row r="36" spans="1:36" x14ac:dyDescent="0.2">
      <c r="A36" s="48" t="s">
        <v>126</v>
      </c>
      <c r="B36" s="90">
        <f>[31]Fevereiro!$C$5</f>
        <v>33.299999999999997</v>
      </c>
      <c r="C36" s="90">
        <f>[31]Fevereiro!$C$6</f>
        <v>35</v>
      </c>
      <c r="D36" s="90">
        <f>[31]Fevereiro!$C$7</f>
        <v>34.9</v>
      </c>
      <c r="E36" s="90">
        <f>[31]Fevereiro!$C$8</f>
        <v>34.1</v>
      </c>
      <c r="F36" s="90">
        <f>[31]Fevereiro!$C$9</f>
        <v>31.2</v>
      </c>
      <c r="G36" s="90">
        <f>[31]Fevereiro!$C$10</f>
        <v>31.8</v>
      </c>
      <c r="H36" s="90">
        <f>[31]Fevereiro!$C$11</f>
        <v>34</v>
      </c>
      <c r="I36" s="90">
        <f>[31]Fevereiro!$C$12</f>
        <v>35</v>
      </c>
      <c r="J36" s="90">
        <f>[31]Fevereiro!$C$13</f>
        <v>36.200000000000003</v>
      </c>
      <c r="K36" s="90">
        <f>[31]Fevereiro!$C$14</f>
        <v>37</v>
      </c>
      <c r="L36" s="90">
        <f>[31]Fevereiro!$C$15</f>
        <v>36.1</v>
      </c>
      <c r="M36" s="90">
        <f>[31]Fevereiro!$C$16</f>
        <v>35.299999999999997</v>
      </c>
      <c r="N36" s="90">
        <f>[31]Fevereiro!$C$17</f>
        <v>35.4</v>
      </c>
      <c r="O36" s="90">
        <f>[31]Fevereiro!$C$18</f>
        <v>34.700000000000003</v>
      </c>
      <c r="P36" s="90">
        <f>[31]Fevereiro!$C$19</f>
        <v>36.799999999999997</v>
      </c>
      <c r="Q36" s="90">
        <f>[31]Fevereiro!$C$20</f>
        <v>38.5</v>
      </c>
      <c r="R36" s="90">
        <f>[31]Fevereiro!$C$21</f>
        <v>39.200000000000003</v>
      </c>
      <c r="S36" s="90">
        <f>[31]Fevereiro!$C$22</f>
        <v>31.8</v>
      </c>
      <c r="T36" s="90">
        <f>[31]Fevereiro!$C$23</f>
        <v>34.5</v>
      </c>
      <c r="U36" s="90">
        <f>[31]Fevereiro!$C$24</f>
        <v>35</v>
      </c>
      <c r="V36" s="90">
        <f>[31]Fevereiro!$C$25</f>
        <v>36.1</v>
      </c>
      <c r="W36" s="90">
        <f>[31]Fevereiro!$C$26</f>
        <v>34.799999999999997</v>
      </c>
      <c r="X36" s="90">
        <f>[31]Fevereiro!$C$27</f>
        <v>34.4</v>
      </c>
      <c r="Y36" s="90">
        <f>[31]Fevereiro!$C$28</f>
        <v>35.700000000000003</v>
      </c>
      <c r="Z36" s="90">
        <f>[31]Fevereiro!$C$29</f>
        <v>34.700000000000003</v>
      </c>
      <c r="AA36" s="90">
        <f>[31]Fevereiro!$C$30</f>
        <v>32.200000000000003</v>
      </c>
      <c r="AB36" s="90">
        <f>[31]Fevereiro!$C$31</f>
        <v>32.200000000000003</v>
      </c>
      <c r="AC36" s="90">
        <f>[31]Fevereiro!$C$32</f>
        <v>36.299999999999997</v>
      </c>
      <c r="AD36" s="88">
        <f t="shared" si="5"/>
        <v>39.200000000000003</v>
      </c>
      <c r="AE36" s="89">
        <f t="shared" si="6"/>
        <v>34.864285714285714</v>
      </c>
      <c r="AI36" t="s">
        <v>33</v>
      </c>
    </row>
    <row r="37" spans="1:36" x14ac:dyDescent="0.2">
      <c r="A37" s="48" t="s">
        <v>13</v>
      </c>
      <c r="B37" s="90">
        <f>[32]Fevereiro!$C$5</f>
        <v>30.5</v>
      </c>
      <c r="C37" s="90">
        <f>[32]Fevereiro!$C$6</f>
        <v>32.4</v>
      </c>
      <c r="D37" s="90">
        <f>[32]Fevereiro!$C$7</f>
        <v>28.8</v>
      </c>
      <c r="E37" s="90">
        <f>[32]Fevereiro!$C$8</f>
        <v>29.9</v>
      </c>
      <c r="F37" s="90">
        <f>[32]Fevereiro!$C$9</f>
        <v>29.9</v>
      </c>
      <c r="G37" s="90">
        <f>[32]Fevereiro!$C$10</f>
        <v>31.6</v>
      </c>
      <c r="H37" s="90">
        <f>[32]Fevereiro!$C$11</f>
        <v>33.5</v>
      </c>
      <c r="I37" s="90">
        <f>[32]Fevereiro!$C$12</f>
        <v>32.9</v>
      </c>
      <c r="J37" s="90">
        <f>[32]Fevereiro!$C$13</f>
        <v>33.1</v>
      </c>
      <c r="K37" s="90">
        <f>[32]Fevereiro!$C$14</f>
        <v>33.700000000000003</v>
      </c>
      <c r="L37" s="90">
        <f>[32]Fevereiro!$C$15</f>
        <v>32.700000000000003</v>
      </c>
      <c r="M37" s="90">
        <f>[32]Fevereiro!$C$16</f>
        <v>32.4</v>
      </c>
      <c r="N37" s="90">
        <f>[32]Fevereiro!$C$17</f>
        <v>33</v>
      </c>
      <c r="O37" s="90">
        <f>[32]Fevereiro!$C$18</f>
        <v>33.700000000000003</v>
      </c>
      <c r="P37" s="90">
        <f>[32]Fevereiro!$C$19</f>
        <v>34.4</v>
      </c>
      <c r="Q37" s="90">
        <f>[32]Fevereiro!$C$20</f>
        <v>35.5</v>
      </c>
      <c r="R37" s="90">
        <f>[32]Fevereiro!$C$21</f>
        <v>35.299999999999997</v>
      </c>
      <c r="S37" s="90">
        <f>[32]Fevereiro!$C$22</f>
        <v>34.6</v>
      </c>
      <c r="T37" s="90">
        <f>[32]Fevereiro!$C$23</f>
        <v>34.5</v>
      </c>
      <c r="U37" s="90">
        <f>[32]Fevereiro!$C$24</f>
        <v>36</v>
      </c>
      <c r="V37" s="90">
        <f>[32]Fevereiro!$C$25</f>
        <v>36</v>
      </c>
      <c r="W37" s="90">
        <f>[32]Fevereiro!$C$26</f>
        <v>35</v>
      </c>
      <c r="X37" s="90">
        <f>[32]Fevereiro!$C$27</f>
        <v>33.200000000000003</v>
      </c>
      <c r="Y37" s="90">
        <f>[32]Fevereiro!$C$28</f>
        <v>30.9</v>
      </c>
      <c r="Z37" s="90">
        <f>[32]Fevereiro!$C$29</f>
        <v>32.299999999999997</v>
      </c>
      <c r="AA37" s="90">
        <f>[32]Fevereiro!$C$30</f>
        <v>34.1</v>
      </c>
      <c r="AB37" s="90">
        <f>[32]Fevereiro!$C$31</f>
        <v>34.5</v>
      </c>
      <c r="AC37" s="90">
        <f>[32]Fevereiro!$C$32</f>
        <v>33.799999999999997</v>
      </c>
      <c r="AD37" s="88">
        <f t="shared" si="5"/>
        <v>36</v>
      </c>
      <c r="AE37" s="89">
        <f t="shared" si="6"/>
        <v>33.15</v>
      </c>
      <c r="AG37" t="s">
        <v>33</v>
      </c>
      <c r="AI37" t="s">
        <v>33</v>
      </c>
    </row>
    <row r="38" spans="1:36" x14ac:dyDescent="0.2">
      <c r="A38" s="48" t="s">
        <v>155</v>
      </c>
      <c r="B38" s="90">
        <f>[33]Fevereiro!$C5</f>
        <v>33.299999999999997</v>
      </c>
      <c r="C38" s="90">
        <f>[33]Fevereiro!$C6</f>
        <v>33</v>
      </c>
      <c r="D38" s="90">
        <f>[33]Fevereiro!$C7</f>
        <v>31.4</v>
      </c>
      <c r="E38" s="90">
        <f>[33]Fevereiro!$C8</f>
        <v>34.200000000000003</v>
      </c>
      <c r="F38" s="90">
        <f>[33]Fevereiro!$C9</f>
        <v>32.200000000000003</v>
      </c>
      <c r="G38" s="90">
        <f>[33]Fevereiro!$C10</f>
        <v>34.5</v>
      </c>
      <c r="H38" s="90">
        <f>[33]Fevereiro!$C11</f>
        <v>35.700000000000003</v>
      </c>
      <c r="I38" s="90">
        <f>[33]Fevereiro!$C12</f>
        <v>36.4</v>
      </c>
      <c r="J38" s="90">
        <f>[33]Fevereiro!$C13</f>
        <v>36.299999999999997</v>
      </c>
      <c r="K38" s="90">
        <f>[33]Fevereiro!$C14</f>
        <v>36</v>
      </c>
      <c r="L38" s="90">
        <f>[33]Fevereiro!$C15</f>
        <v>32.700000000000003</v>
      </c>
      <c r="M38" s="90">
        <f>[33]Fevereiro!$C16</f>
        <v>31.6</v>
      </c>
      <c r="N38" s="90">
        <f>[33]Fevereiro!$C17</f>
        <v>32.799999999999997</v>
      </c>
      <c r="O38" s="90">
        <f>[33]Fevereiro!$C18</f>
        <v>34.6</v>
      </c>
      <c r="P38" s="90">
        <f>[33]Fevereiro!$C19</f>
        <v>34.6</v>
      </c>
      <c r="Q38" s="90">
        <f>[33]Fevereiro!$C20</f>
        <v>31.1</v>
      </c>
      <c r="R38" s="90">
        <f>[33]Fevereiro!$C21</f>
        <v>34.5</v>
      </c>
      <c r="S38" s="90">
        <f>[33]Fevereiro!$C22</f>
        <v>35.9</v>
      </c>
      <c r="T38" s="90">
        <f>[33]Fevereiro!$C23</f>
        <v>36.4</v>
      </c>
      <c r="U38" s="90">
        <f>[33]Fevereiro!$C24</f>
        <v>36.6</v>
      </c>
      <c r="V38" s="90">
        <f>[33]Fevereiro!$C25</f>
        <v>36.700000000000003</v>
      </c>
      <c r="W38" s="90">
        <f>[33]Fevereiro!$C26</f>
        <v>34.9</v>
      </c>
      <c r="X38" s="90">
        <f>[33]Fevereiro!$C27</f>
        <v>36.700000000000003</v>
      </c>
      <c r="Y38" s="90">
        <f>[33]Fevereiro!$C28</f>
        <v>32.700000000000003</v>
      </c>
      <c r="Z38" s="90">
        <f>[33]Fevereiro!$C29</f>
        <v>33.4</v>
      </c>
      <c r="AA38" s="90">
        <f>[33]Fevereiro!$C30</f>
        <v>34.1</v>
      </c>
      <c r="AB38" s="90">
        <f>[33]Fevereiro!$C31</f>
        <v>33.5</v>
      </c>
      <c r="AC38" s="90">
        <f>[33]Fevereiro!$C32</f>
        <v>33.9</v>
      </c>
      <c r="AD38" s="88">
        <f t="shared" si="5"/>
        <v>36.700000000000003</v>
      </c>
      <c r="AE38" s="89">
        <f t="shared" si="6"/>
        <v>34.274999999999999</v>
      </c>
    </row>
    <row r="39" spans="1:36" x14ac:dyDescent="0.2">
      <c r="A39" s="48" t="s">
        <v>14</v>
      </c>
      <c r="B39" s="90">
        <f>[34]Fevereiro!$C$5</f>
        <v>32.5</v>
      </c>
      <c r="C39" s="90">
        <f>[34]Fevereiro!$C$6</f>
        <v>31.9</v>
      </c>
      <c r="D39" s="90">
        <f>[34]Fevereiro!$C$7</f>
        <v>32.5</v>
      </c>
      <c r="E39" s="90">
        <f>[34]Fevereiro!$C$8</f>
        <v>32.6</v>
      </c>
      <c r="F39" s="90">
        <f>[34]Fevereiro!$C$9</f>
        <v>32.1</v>
      </c>
      <c r="G39" s="90">
        <f>[34]Fevereiro!$C$10</f>
        <v>30.5</v>
      </c>
      <c r="H39" s="90">
        <f>[34]Fevereiro!$C$11</f>
        <v>30</v>
      </c>
      <c r="I39" s="90">
        <f>[34]Fevereiro!$C$12</f>
        <v>29.9</v>
      </c>
      <c r="J39" s="90">
        <f>[34]Fevereiro!$C$13</f>
        <v>33.4</v>
      </c>
      <c r="K39" s="90">
        <f>[34]Fevereiro!$C$14</f>
        <v>33.799999999999997</v>
      </c>
      <c r="L39" s="90">
        <f>[34]Fevereiro!$C$15</f>
        <v>33.1</v>
      </c>
      <c r="M39" s="90">
        <f>[34]Fevereiro!$C$16</f>
        <v>30.4</v>
      </c>
      <c r="N39" s="90">
        <f>[34]Fevereiro!$C$17</f>
        <v>29.4</v>
      </c>
      <c r="O39" s="90">
        <f>[34]Fevereiro!$C$18</f>
        <v>31.8</v>
      </c>
      <c r="P39" s="90">
        <f>[34]Fevereiro!$C$19</f>
        <v>32.299999999999997</v>
      </c>
      <c r="Q39" s="90">
        <f>[34]Fevereiro!$C$20</f>
        <v>34.299999999999997</v>
      </c>
      <c r="R39" s="90">
        <f>[34]Fevereiro!$C$21</f>
        <v>33.299999999999997</v>
      </c>
      <c r="S39" s="90">
        <f>[34]Fevereiro!$C$22</f>
        <v>30.3</v>
      </c>
      <c r="T39" s="90">
        <f>[34]Fevereiro!$C$23</f>
        <v>26.7</v>
      </c>
      <c r="U39" s="90">
        <f>[34]Fevereiro!$C$24</f>
        <v>31.3</v>
      </c>
      <c r="V39" s="90">
        <f>[34]Fevereiro!$C$25</f>
        <v>32</v>
      </c>
      <c r="W39" s="90">
        <f>[34]Fevereiro!$C$26</f>
        <v>33.700000000000003</v>
      </c>
      <c r="X39" s="90">
        <f>[34]Fevereiro!$C$27</f>
        <v>34</v>
      </c>
      <c r="Y39" s="90">
        <f>[34]Fevereiro!$C$28</f>
        <v>33.1</v>
      </c>
      <c r="Z39" s="90">
        <f>[34]Fevereiro!$C$29</f>
        <v>30.3</v>
      </c>
      <c r="AA39" s="90">
        <f>[34]Fevereiro!$C$30</f>
        <v>29.8</v>
      </c>
      <c r="AB39" s="90">
        <f>[34]Fevereiro!$C$31</f>
        <v>30.4</v>
      </c>
      <c r="AC39" s="90">
        <f>[34]Fevereiro!$C$32</f>
        <v>32.4</v>
      </c>
      <c r="AD39" s="88">
        <f t="shared" si="5"/>
        <v>34.299999999999997</v>
      </c>
      <c r="AE39" s="89">
        <f t="shared" si="6"/>
        <v>31.707142857142852</v>
      </c>
      <c r="AF39" s="11" t="s">
        <v>33</v>
      </c>
      <c r="AI39" t="s">
        <v>33</v>
      </c>
    </row>
    <row r="40" spans="1:36" x14ac:dyDescent="0.2">
      <c r="A40" s="48" t="s">
        <v>15</v>
      </c>
      <c r="B40" s="90">
        <f>[35]Fevereiro!$C$5</f>
        <v>38.700000000000003</v>
      </c>
      <c r="C40" s="90">
        <f>[35]Fevereiro!$C$6</f>
        <v>38.200000000000003</v>
      </c>
      <c r="D40" s="90">
        <f>[35]Fevereiro!$C$7</f>
        <v>39.200000000000003</v>
      </c>
      <c r="E40" s="90">
        <f>[35]Fevereiro!$C$8</f>
        <v>38.5</v>
      </c>
      <c r="F40" s="90">
        <f>[35]Fevereiro!$C$9</f>
        <v>37.700000000000003</v>
      </c>
      <c r="G40" s="90">
        <f>[35]Fevereiro!$C$10</f>
        <v>36.299999999999997</v>
      </c>
      <c r="H40" s="90">
        <f>[35]Fevereiro!$C$11</f>
        <v>30.8</v>
      </c>
      <c r="I40" s="90">
        <f>[35]Fevereiro!$C$12</f>
        <v>33</v>
      </c>
      <c r="J40" s="90">
        <f>[35]Fevereiro!$C$13</f>
        <v>38.1</v>
      </c>
      <c r="K40" s="90">
        <f>[35]Fevereiro!$C$14</f>
        <v>37.299999999999997</v>
      </c>
      <c r="L40" s="90">
        <f>[35]Fevereiro!$C$15</f>
        <v>37.1</v>
      </c>
      <c r="M40" s="90">
        <f>[35]Fevereiro!$C$16</f>
        <v>36.9</v>
      </c>
      <c r="N40" s="90">
        <f>[35]Fevereiro!$C$17</f>
        <v>37.200000000000003</v>
      </c>
      <c r="O40" s="90">
        <f>[35]Fevereiro!$C$18</f>
        <v>34.9</v>
      </c>
      <c r="P40" s="90">
        <f>[35]Fevereiro!$C$19</f>
        <v>36.6</v>
      </c>
      <c r="Q40" s="90">
        <f>[35]Fevereiro!$C$20</f>
        <v>37.6</v>
      </c>
      <c r="R40" s="90">
        <f>[35]Fevereiro!$C$21</f>
        <v>37.700000000000003</v>
      </c>
      <c r="S40" s="90">
        <f>[35]Fevereiro!$C$22</f>
        <v>34.200000000000003</v>
      </c>
      <c r="T40" s="90">
        <f>[35]Fevereiro!$C$23</f>
        <v>31.2</v>
      </c>
      <c r="U40" s="90">
        <f>[35]Fevereiro!$C$24</f>
        <v>34.4</v>
      </c>
      <c r="V40" s="90">
        <f>[35]Fevereiro!$C$25</f>
        <v>36.299999999999997</v>
      </c>
      <c r="W40" s="90">
        <f>[35]Fevereiro!$C$26</f>
        <v>39.4</v>
      </c>
      <c r="X40" s="90">
        <f>[35]Fevereiro!$C$27</f>
        <v>39.5</v>
      </c>
      <c r="Y40" s="90">
        <f>[35]Fevereiro!$C$28</f>
        <v>37.9</v>
      </c>
      <c r="Z40" s="90">
        <f>[35]Fevereiro!$C$29</f>
        <v>35.299999999999997</v>
      </c>
      <c r="AA40" s="90">
        <f>[35]Fevereiro!$C$30</f>
        <v>34</v>
      </c>
      <c r="AB40" s="90">
        <f>[35]Fevereiro!$C$31</f>
        <v>33.6</v>
      </c>
      <c r="AC40" s="90">
        <f>[35]Fevereiro!$C$32</f>
        <v>35</v>
      </c>
      <c r="AD40" s="88">
        <f t="shared" si="5"/>
        <v>39.5</v>
      </c>
      <c r="AE40" s="89">
        <f t="shared" si="6"/>
        <v>36.307142857142864</v>
      </c>
      <c r="AH40" t="s">
        <v>33</v>
      </c>
      <c r="AI40" t="s">
        <v>33</v>
      </c>
      <c r="AJ40" t="s">
        <v>33</v>
      </c>
    </row>
    <row r="41" spans="1:36" x14ac:dyDescent="0.2">
      <c r="A41" s="48" t="s">
        <v>156</v>
      </c>
      <c r="B41" s="90">
        <f>[36]Fevereiro!$C$5</f>
        <v>30.8</v>
      </c>
      <c r="C41" s="90">
        <f>[36]Fevereiro!$C$6</f>
        <v>33.1</v>
      </c>
      <c r="D41" s="90">
        <f>[36]Fevereiro!$C$7</f>
        <v>32.6</v>
      </c>
      <c r="E41" s="90">
        <f>[36]Fevereiro!$C$8</f>
        <v>32.6</v>
      </c>
      <c r="F41" s="90">
        <f>[36]Fevereiro!$C$9</f>
        <v>28.4</v>
      </c>
      <c r="G41" s="90">
        <f>[36]Fevereiro!$C$10</f>
        <v>32.6</v>
      </c>
      <c r="H41" s="90">
        <f>[36]Fevereiro!$C$11</f>
        <v>31.7</v>
      </c>
      <c r="I41" s="90">
        <f>[36]Fevereiro!$C$12</f>
        <v>33.9</v>
      </c>
      <c r="J41" s="90">
        <f>[36]Fevereiro!$C$13</f>
        <v>34.1</v>
      </c>
      <c r="K41" s="90">
        <f>[36]Fevereiro!$C$14</f>
        <v>34.9</v>
      </c>
      <c r="L41" s="90">
        <f>[36]Fevereiro!$C$15</f>
        <v>33.799999999999997</v>
      </c>
      <c r="M41" s="90">
        <f>[36]Fevereiro!$C$16</f>
        <v>32.9</v>
      </c>
      <c r="N41" s="90">
        <f>[36]Fevereiro!$C$17</f>
        <v>32.1</v>
      </c>
      <c r="O41" s="90">
        <f>[36]Fevereiro!$C$18</f>
        <v>33.1</v>
      </c>
      <c r="P41" s="90">
        <f>[36]Fevereiro!$C$19</f>
        <v>34.700000000000003</v>
      </c>
      <c r="Q41" s="90">
        <f>[36]Fevereiro!$C$20</f>
        <v>35.200000000000003</v>
      </c>
      <c r="R41" s="90">
        <f>[36]Fevereiro!$C$21</f>
        <v>34.799999999999997</v>
      </c>
      <c r="S41" s="90">
        <f>[36]Fevereiro!$C$22</f>
        <v>34.299999999999997</v>
      </c>
      <c r="T41" s="90">
        <f>[36]Fevereiro!$C$23</f>
        <v>34.299999999999997</v>
      </c>
      <c r="U41" s="90">
        <f>[36]Fevereiro!$C$24</f>
        <v>35.200000000000003</v>
      </c>
      <c r="V41" s="90">
        <f>[36]Fevereiro!$C$25</f>
        <v>35.1</v>
      </c>
      <c r="W41" s="90">
        <f>[36]Fevereiro!$C$26</f>
        <v>35.799999999999997</v>
      </c>
      <c r="X41" s="90">
        <f>[36]Fevereiro!$C$27</f>
        <v>33.700000000000003</v>
      </c>
      <c r="Y41" s="90">
        <f>[36]Fevereiro!$C$28</f>
        <v>33.5</v>
      </c>
      <c r="Z41" s="90">
        <f>[36]Fevereiro!$C$29</f>
        <v>32.200000000000003</v>
      </c>
      <c r="AA41" s="90">
        <f>[36]Fevereiro!$C$30</f>
        <v>31.5</v>
      </c>
      <c r="AB41" s="90">
        <f>[36]Fevereiro!$C$31</f>
        <v>32.700000000000003</v>
      </c>
      <c r="AC41" s="90">
        <f>[36]Fevereiro!$C$32</f>
        <v>35.1</v>
      </c>
      <c r="AD41" s="88">
        <f t="shared" si="5"/>
        <v>35.799999999999997</v>
      </c>
      <c r="AE41" s="89">
        <f t="shared" si="6"/>
        <v>33.38214285714286</v>
      </c>
      <c r="AG41" t="s">
        <v>33</v>
      </c>
      <c r="AI41" t="s">
        <v>33</v>
      </c>
    </row>
    <row r="42" spans="1:36" x14ac:dyDescent="0.2">
      <c r="A42" s="48" t="s">
        <v>16</v>
      </c>
      <c r="B42" s="90">
        <f>[37]Fevereiro!$C$5</f>
        <v>31.3</v>
      </c>
      <c r="C42" s="90">
        <f>[37]Fevereiro!$C$6</f>
        <v>34.299999999999997</v>
      </c>
      <c r="D42" s="90">
        <f>[37]Fevereiro!$C$7</f>
        <v>33.1</v>
      </c>
      <c r="E42" s="90">
        <f>[37]Fevereiro!$C$8</f>
        <v>34.200000000000003</v>
      </c>
      <c r="F42" s="90">
        <f>[37]Fevereiro!$C$9</f>
        <v>32.5</v>
      </c>
      <c r="G42" s="90">
        <f>[37]Fevereiro!$C$10</f>
        <v>31.2</v>
      </c>
      <c r="H42" s="90">
        <f>[37]Fevereiro!$C$11</f>
        <v>32.299999999999997</v>
      </c>
      <c r="I42" s="90">
        <f>[37]Fevereiro!$C$12</f>
        <v>34.9</v>
      </c>
      <c r="J42" s="90">
        <f>[37]Fevereiro!$C$13</f>
        <v>35.9</v>
      </c>
      <c r="K42" s="90">
        <f>[37]Fevereiro!$C$14</f>
        <v>36.6</v>
      </c>
      <c r="L42" s="90">
        <f>[37]Fevereiro!$C$15</f>
        <v>36.200000000000003</v>
      </c>
      <c r="M42" s="90">
        <f>[37]Fevereiro!$C$16</f>
        <v>35.299999999999997</v>
      </c>
      <c r="N42" s="90">
        <f>[37]Fevereiro!$C$17</f>
        <v>34.700000000000003</v>
      </c>
      <c r="O42" s="90">
        <f>[37]Fevereiro!$C$18</f>
        <v>34.5</v>
      </c>
      <c r="P42" s="90">
        <f>[37]Fevereiro!$C$19</f>
        <v>35</v>
      </c>
      <c r="Q42" s="90">
        <f>[37]Fevereiro!$C$20</f>
        <v>36.5</v>
      </c>
      <c r="R42" s="90">
        <f>[37]Fevereiro!$C$21</f>
        <v>36.700000000000003</v>
      </c>
      <c r="S42" s="90">
        <f>[37]Fevereiro!$C$22</f>
        <v>28.9</v>
      </c>
      <c r="T42" s="90">
        <f>[37]Fevereiro!$C$23</f>
        <v>35.1</v>
      </c>
      <c r="U42" s="90">
        <f>[37]Fevereiro!$C$24</f>
        <v>36.6</v>
      </c>
      <c r="V42" s="90">
        <f>[37]Fevereiro!$C$25</f>
        <v>35.5</v>
      </c>
      <c r="W42" s="90">
        <f>[37]Fevereiro!$C$26</f>
        <v>35.9</v>
      </c>
      <c r="X42" s="90">
        <f>[37]Fevereiro!$C$27</f>
        <v>35.4</v>
      </c>
      <c r="Y42" s="90">
        <f>[37]Fevereiro!$C$28</f>
        <v>35.200000000000003</v>
      </c>
      <c r="Z42" s="90">
        <f>[37]Fevereiro!$C$29</f>
        <v>32.6</v>
      </c>
      <c r="AA42" s="90">
        <f>[37]Fevereiro!$C$30</f>
        <v>31.4</v>
      </c>
      <c r="AB42" s="90">
        <f>[37]Fevereiro!$C$31</f>
        <v>34.5</v>
      </c>
      <c r="AC42" s="90">
        <f>[37]Fevereiro!$C$32</f>
        <v>36.1</v>
      </c>
      <c r="AD42" s="88">
        <f t="shared" si="5"/>
        <v>36.700000000000003</v>
      </c>
      <c r="AE42" s="89">
        <f t="shared" si="6"/>
        <v>34.371428571428574</v>
      </c>
      <c r="AJ42" t="s">
        <v>33</v>
      </c>
    </row>
    <row r="43" spans="1:36" x14ac:dyDescent="0.2">
      <c r="A43" s="48" t="s">
        <v>139</v>
      </c>
      <c r="B43" s="90">
        <f>[38]Fevereiro!$C$5</f>
        <v>31.2</v>
      </c>
      <c r="C43" s="90">
        <f>[38]Fevereiro!$C$6</f>
        <v>33.700000000000003</v>
      </c>
      <c r="D43" s="90">
        <f>[38]Fevereiro!$C$7</f>
        <v>32.799999999999997</v>
      </c>
      <c r="E43" s="90">
        <f>[38]Fevereiro!$C$8</f>
        <v>30.1</v>
      </c>
      <c r="F43" s="90">
        <f>[38]Fevereiro!$C$9</f>
        <v>30.1</v>
      </c>
      <c r="G43" s="90">
        <f>[38]Fevereiro!$C$10</f>
        <v>29.9</v>
      </c>
      <c r="H43" s="90">
        <f>[38]Fevereiro!$C$11</f>
        <v>31.8</v>
      </c>
      <c r="I43" s="90">
        <f>[38]Fevereiro!$C$12</f>
        <v>32.4</v>
      </c>
      <c r="J43" s="90">
        <f>[38]Fevereiro!$C$13</f>
        <v>33.9</v>
      </c>
      <c r="K43" s="90">
        <f>[38]Fevereiro!$C$14</f>
        <v>34.9</v>
      </c>
      <c r="L43" s="90">
        <f>[38]Fevereiro!$C$15</f>
        <v>33.799999999999997</v>
      </c>
      <c r="M43" s="90">
        <f>[38]Fevereiro!$C$16</f>
        <v>32.1</v>
      </c>
      <c r="N43" s="90">
        <f>[38]Fevereiro!$C$17</f>
        <v>33.1</v>
      </c>
      <c r="O43" s="90">
        <f>[38]Fevereiro!$C$18</f>
        <v>33.5</v>
      </c>
      <c r="P43" s="90">
        <f>[38]Fevereiro!$C$19</f>
        <v>33</v>
      </c>
      <c r="Q43" s="90">
        <f>[38]Fevereiro!$C$20</f>
        <v>35.1</v>
      </c>
      <c r="R43" s="90">
        <f>[38]Fevereiro!$C$21</f>
        <v>36.299999999999997</v>
      </c>
      <c r="S43" s="90">
        <f>[38]Fevereiro!$C$22</f>
        <v>32.6</v>
      </c>
      <c r="T43" s="90">
        <f>[38]Fevereiro!$C$23</f>
        <v>34.799999999999997</v>
      </c>
      <c r="U43" s="90">
        <f>[38]Fevereiro!$C$24</f>
        <v>36.1</v>
      </c>
      <c r="V43" s="90">
        <f>[38]Fevereiro!$C$25</f>
        <v>36.5</v>
      </c>
      <c r="W43" s="90">
        <f>[38]Fevereiro!$C$26</f>
        <v>35.200000000000003</v>
      </c>
      <c r="X43" s="90">
        <f>[38]Fevereiro!$C$27</f>
        <v>33.9</v>
      </c>
      <c r="Y43" s="90">
        <f>[38]Fevereiro!$C$28</f>
        <v>32.799999999999997</v>
      </c>
      <c r="Z43" s="90">
        <f>[38]Fevereiro!$C$29</f>
        <v>34.1</v>
      </c>
      <c r="AA43" s="90">
        <f>[38]Fevereiro!$C$30</f>
        <v>32</v>
      </c>
      <c r="AB43" s="90">
        <f>[38]Fevereiro!$C$31</f>
        <v>32.299999999999997</v>
      </c>
      <c r="AC43" s="90">
        <f>[38]Fevereiro!$C$32</f>
        <v>34.700000000000003</v>
      </c>
      <c r="AD43" s="88">
        <f t="shared" si="5"/>
        <v>36.5</v>
      </c>
      <c r="AE43" s="89">
        <f t="shared" si="6"/>
        <v>33.31071428571429</v>
      </c>
      <c r="AG43" s="11" t="s">
        <v>33</v>
      </c>
      <c r="AI43" t="s">
        <v>33</v>
      </c>
    </row>
    <row r="44" spans="1:36" x14ac:dyDescent="0.2">
      <c r="A44" s="48" t="s">
        <v>17</v>
      </c>
      <c r="B44" s="90">
        <f>[39]Fevereiro!$C$5</f>
        <v>28.4</v>
      </c>
      <c r="C44" s="90">
        <f>[39]Fevereiro!$C$6</f>
        <v>29.4</v>
      </c>
      <c r="D44" s="90">
        <f>[39]Fevereiro!$C$7</f>
        <v>28.6</v>
      </c>
      <c r="E44" s="90">
        <f>[39]Fevereiro!$C$8</f>
        <v>27.9</v>
      </c>
      <c r="F44" s="90">
        <f>[39]Fevereiro!$C$9</f>
        <v>28.4</v>
      </c>
      <c r="G44" s="90">
        <f>[39]Fevereiro!$C$10</f>
        <v>28.5</v>
      </c>
      <c r="H44" s="90">
        <f>[39]Fevereiro!$C$11</f>
        <v>30.4</v>
      </c>
      <c r="I44" s="90">
        <f>[39]Fevereiro!$C$12</f>
        <v>32.200000000000003</v>
      </c>
      <c r="J44" s="90">
        <f>[39]Fevereiro!$C$13</f>
        <v>33</v>
      </c>
      <c r="K44" s="90">
        <f>[39]Fevereiro!$C$14</f>
        <v>31.1</v>
      </c>
      <c r="L44" s="90">
        <f>[39]Fevereiro!$C$15</f>
        <v>29.4</v>
      </c>
      <c r="M44" s="90">
        <f>[39]Fevereiro!$C$16</f>
        <v>28.4</v>
      </c>
      <c r="N44" s="90">
        <f>[39]Fevereiro!$C$17</f>
        <v>30.1</v>
      </c>
      <c r="O44" s="90">
        <f>[39]Fevereiro!$C$18</f>
        <v>29.3</v>
      </c>
      <c r="P44" s="90">
        <f>[39]Fevereiro!$C$19</f>
        <v>31.3</v>
      </c>
      <c r="Q44" s="90">
        <f>[39]Fevereiro!$C$20</f>
        <v>30.5</v>
      </c>
      <c r="R44" s="90">
        <f>[39]Fevereiro!$C$21</f>
        <v>31.6</v>
      </c>
      <c r="S44" s="90">
        <f>[39]Fevereiro!$C$22</f>
        <v>30.7</v>
      </c>
      <c r="T44" s="90">
        <f>[39]Fevereiro!$C$23</f>
        <v>31.7</v>
      </c>
      <c r="U44" s="90">
        <f>[39]Fevereiro!$C$24</f>
        <v>32.299999999999997</v>
      </c>
      <c r="V44" s="90">
        <f>[39]Fevereiro!$C$25</f>
        <v>33.5</v>
      </c>
      <c r="W44" s="90">
        <f>[39]Fevereiro!$C$26</f>
        <v>32.299999999999997</v>
      </c>
      <c r="X44" s="90">
        <f>[39]Fevereiro!$C$27</f>
        <v>32.4</v>
      </c>
      <c r="Y44" s="90">
        <f>[39]Fevereiro!$C$28</f>
        <v>30.4</v>
      </c>
      <c r="Z44" s="90">
        <f>[39]Fevereiro!$C$29</f>
        <v>28.7</v>
      </c>
      <c r="AA44" s="90">
        <f>[39]Fevereiro!$C$30</f>
        <v>29.1</v>
      </c>
      <c r="AB44" s="90">
        <f>[39]Fevereiro!$C$31</f>
        <v>27.6</v>
      </c>
      <c r="AC44" s="90">
        <f>[39]Fevereiro!$C$32</f>
        <v>31.6</v>
      </c>
      <c r="AD44" s="88">
        <f t="shared" si="5"/>
        <v>33.5</v>
      </c>
      <c r="AE44" s="89">
        <f t="shared" si="6"/>
        <v>30.314285714285717</v>
      </c>
      <c r="AG44" s="11" t="s">
        <v>33</v>
      </c>
      <c r="AI44" t="s">
        <v>33</v>
      </c>
    </row>
    <row r="45" spans="1:36" x14ac:dyDescent="0.2">
      <c r="A45" s="48" t="s">
        <v>18</v>
      </c>
      <c r="B45" s="90">
        <f>[42]Fevereiro!$C$5</f>
        <v>35.299999999999997</v>
      </c>
      <c r="C45" s="90">
        <f>[42]Fevereiro!$C$6</f>
        <v>35.1</v>
      </c>
      <c r="D45" s="90">
        <f>[42]Fevereiro!$C$7</f>
        <v>36.6</v>
      </c>
      <c r="E45" s="90">
        <f>[42]Fevereiro!$C$8</f>
        <v>34.299999999999997</v>
      </c>
      <c r="F45" s="90">
        <f>[42]Fevereiro!$C$9</f>
        <v>32.4</v>
      </c>
      <c r="G45" s="90">
        <f>[42]Fevereiro!$C$10</f>
        <v>32.4</v>
      </c>
      <c r="H45" s="90">
        <f>[42]Fevereiro!$C$11</f>
        <v>30.5</v>
      </c>
      <c r="I45" s="90">
        <f>[42]Fevereiro!$C$12</f>
        <v>34.6</v>
      </c>
      <c r="J45" s="90">
        <f>[42]Fevereiro!$C$13</f>
        <v>34.5</v>
      </c>
      <c r="K45" s="90">
        <f>[42]Fevereiro!$C$14</f>
        <v>36.1</v>
      </c>
      <c r="L45" s="90">
        <f>[42]Fevereiro!$C$15</f>
        <v>35.200000000000003</v>
      </c>
      <c r="M45" s="90">
        <f>[42]Fevereiro!$C$16</f>
        <v>31.7</v>
      </c>
      <c r="N45" s="90">
        <f>[42]Fevereiro!$C$17</f>
        <v>32.6</v>
      </c>
      <c r="O45" s="90">
        <f>[42]Fevereiro!$C$18</f>
        <v>33.700000000000003</v>
      </c>
      <c r="P45" s="90">
        <f>[42]Fevereiro!$C$19</f>
        <v>34.5</v>
      </c>
      <c r="Q45" s="90">
        <f>[42]Fevereiro!$C$20</f>
        <v>35.9</v>
      </c>
      <c r="R45" s="90">
        <f>[42]Fevereiro!$C$21</f>
        <v>36.4</v>
      </c>
      <c r="S45" s="90">
        <f>[42]Fevereiro!$C$22</f>
        <v>31.7</v>
      </c>
      <c r="T45" s="90">
        <f>[42]Fevereiro!$C$23</f>
        <v>28.2</v>
      </c>
      <c r="U45" s="90">
        <f>[42]Fevereiro!$C$24</f>
        <v>35.200000000000003</v>
      </c>
      <c r="V45" s="90">
        <f>[42]Fevereiro!$C$25</f>
        <v>35.700000000000003</v>
      </c>
      <c r="W45" s="90">
        <f>[42]Fevereiro!$C$26</f>
        <v>36.700000000000003</v>
      </c>
      <c r="X45" s="90">
        <f>[42]Fevereiro!$C$27</f>
        <v>36</v>
      </c>
      <c r="Y45" s="90">
        <f>[42]Fevereiro!$C$28</f>
        <v>34.9</v>
      </c>
      <c r="Z45" s="90">
        <f>[42]Fevereiro!$C$29</f>
        <v>35.4</v>
      </c>
      <c r="AA45" s="90">
        <f>[42]Fevereiro!$C$30</f>
        <v>31.9</v>
      </c>
      <c r="AB45" s="90">
        <f>[42]Fevereiro!$C$31</f>
        <v>33.299999999999997</v>
      </c>
      <c r="AC45" s="90">
        <f>[42]Fevereiro!$C$32</f>
        <v>36.4</v>
      </c>
      <c r="AD45" s="88">
        <f>MAX(B45:AC45)</f>
        <v>36.700000000000003</v>
      </c>
      <c r="AE45" s="89">
        <f>AVERAGE(B45:AC45)</f>
        <v>34.18571428571429</v>
      </c>
      <c r="AF45" s="11" t="s">
        <v>33</v>
      </c>
      <c r="AG45" s="11" t="s">
        <v>33</v>
      </c>
      <c r="AI45" t="s">
        <v>33</v>
      </c>
      <c r="AJ45" t="s">
        <v>33</v>
      </c>
    </row>
    <row r="46" spans="1:36" hidden="1" x14ac:dyDescent="0.2">
      <c r="A46" s="48" t="s">
        <v>21</v>
      </c>
      <c r="B46" s="90" t="str">
        <f>[43]Fevereiro!$C$5</f>
        <v>*</v>
      </c>
      <c r="C46" s="90" t="str">
        <f>[43]Fevereiro!$C$6</f>
        <v>*</v>
      </c>
      <c r="D46" s="90" t="str">
        <f>[43]Fevereiro!$C$7</f>
        <v>*</v>
      </c>
      <c r="E46" s="90" t="str">
        <f>[43]Fevereiro!$C$8</f>
        <v>*</v>
      </c>
      <c r="F46" s="90" t="str">
        <f>[43]Fevereiro!$C$9</f>
        <v>*</v>
      </c>
      <c r="G46" s="90" t="str">
        <f>[43]Fevereiro!$C$10</f>
        <v>*</v>
      </c>
      <c r="H46" s="90" t="str">
        <f>[43]Fevereiro!$C$11</f>
        <v>*</v>
      </c>
      <c r="I46" s="90" t="str">
        <f>[43]Fevereiro!$C$12</f>
        <v>*</v>
      </c>
      <c r="J46" s="90" t="str">
        <f>[43]Fevereiro!$C$13</f>
        <v>*</v>
      </c>
      <c r="K46" s="90" t="str">
        <f>[43]Fevereiro!$C$14</f>
        <v>*</v>
      </c>
      <c r="L46" s="90" t="str">
        <f>[43]Fevereiro!$C$15</f>
        <v>*</v>
      </c>
      <c r="M46" s="90" t="str">
        <f>[43]Fevereiro!$C$16</f>
        <v>*</v>
      </c>
      <c r="N46" s="90" t="str">
        <f>[43]Fevereiro!$C$17</f>
        <v>*</v>
      </c>
      <c r="O46" s="90" t="str">
        <f>[43]Fevereiro!$C$18</f>
        <v>*</v>
      </c>
      <c r="P46" s="90" t="str">
        <f>[43]Fevereiro!$C$19</f>
        <v>*</v>
      </c>
      <c r="Q46" s="90" t="str">
        <f>[43]Fevereiro!$C$20</f>
        <v>*</v>
      </c>
      <c r="R46" s="90" t="str">
        <f>[43]Fevereiro!$C$21</f>
        <v>*</v>
      </c>
      <c r="S46" s="90" t="str">
        <f>[43]Fevereiro!$C$22</f>
        <v>*</v>
      </c>
      <c r="T46" s="90" t="str">
        <f>[43]Fevereiro!$C$23</f>
        <v>*</v>
      </c>
      <c r="U46" s="90" t="str">
        <f>[43]Fevereiro!$C$24</f>
        <v>*</v>
      </c>
      <c r="V46" s="90" t="str">
        <f>[43]Fevereiro!$C$25</f>
        <v>*</v>
      </c>
      <c r="W46" s="90" t="str">
        <f>[43]Fevereiro!$C$26</f>
        <v>*</v>
      </c>
      <c r="X46" s="90" t="str">
        <f>[43]Fevereiro!$C$27</f>
        <v>*</v>
      </c>
      <c r="Y46" s="90" t="str">
        <f>[43]Fevereiro!$C$28</f>
        <v>*</v>
      </c>
      <c r="Z46" s="90" t="str">
        <f>[43]Fevereiro!$C$29</f>
        <v>*</v>
      </c>
      <c r="AA46" s="90" t="str">
        <f>[43]Fevereiro!$C$30</f>
        <v>*</v>
      </c>
      <c r="AB46" s="90" t="str">
        <f>[43]Fevereiro!$C$31</f>
        <v>*</v>
      </c>
      <c r="AC46" s="90" t="str">
        <f>[43]Fevereiro!$C$32</f>
        <v>*</v>
      </c>
      <c r="AD46" s="88" t="s">
        <v>203</v>
      </c>
      <c r="AE46" s="89" t="s">
        <v>203</v>
      </c>
      <c r="AG46" s="11" t="s">
        <v>33</v>
      </c>
      <c r="AH46" t="s">
        <v>33</v>
      </c>
      <c r="AI46" t="s">
        <v>33</v>
      </c>
    </row>
    <row r="47" spans="1:36" x14ac:dyDescent="0.2">
      <c r="A47" s="48" t="s">
        <v>32</v>
      </c>
      <c r="B47" s="90">
        <f>[44]Fevereiro!$C$5</f>
        <v>29.5</v>
      </c>
      <c r="C47" s="90">
        <f>[44]Fevereiro!$C$6</f>
        <v>30.7</v>
      </c>
      <c r="D47" s="90">
        <f>[44]Fevereiro!$C$7</f>
        <v>28.1</v>
      </c>
      <c r="E47" s="90">
        <f>[44]Fevereiro!$C$8</f>
        <v>31.3</v>
      </c>
      <c r="F47" s="90">
        <f>[44]Fevereiro!$C$9</f>
        <v>28.3</v>
      </c>
      <c r="G47" s="90">
        <f>[44]Fevereiro!$C$10</f>
        <v>30.7</v>
      </c>
      <c r="H47" s="90">
        <f>[44]Fevereiro!$C$11</f>
        <v>32.299999999999997</v>
      </c>
      <c r="I47" s="90">
        <f>[44]Fevereiro!$C$12</f>
        <v>33.200000000000003</v>
      </c>
      <c r="J47" s="90">
        <f>[44]Fevereiro!$C$13</f>
        <v>33.200000000000003</v>
      </c>
      <c r="K47" s="90">
        <f>[44]Fevereiro!$C$14</f>
        <v>32.1</v>
      </c>
      <c r="L47" s="90">
        <f>[44]Fevereiro!$C$15</f>
        <v>29.3</v>
      </c>
      <c r="M47" s="90">
        <f>[44]Fevereiro!$C$16</f>
        <v>29.8</v>
      </c>
      <c r="N47" s="90">
        <f>[44]Fevereiro!$C$17</f>
        <v>31.9</v>
      </c>
      <c r="O47" s="90">
        <f>[44]Fevereiro!$C$18</f>
        <v>31.7</v>
      </c>
      <c r="P47" s="90">
        <f>[44]Fevereiro!$C$19</f>
        <v>32.5</v>
      </c>
      <c r="Q47" s="90">
        <f>[44]Fevereiro!$C$20</f>
        <v>28.4</v>
      </c>
      <c r="R47" s="90">
        <f>[44]Fevereiro!$C$21</f>
        <v>33.4</v>
      </c>
      <c r="S47" s="90">
        <f>[44]Fevereiro!$C$22</f>
        <v>33.200000000000003</v>
      </c>
      <c r="T47" s="90">
        <f>[44]Fevereiro!$C$23</f>
        <v>33.4</v>
      </c>
      <c r="U47" s="90">
        <f>[44]Fevereiro!$C$24</f>
        <v>32.799999999999997</v>
      </c>
      <c r="V47" s="90">
        <f>[44]Fevereiro!$C$25</f>
        <v>32.799999999999997</v>
      </c>
      <c r="W47" s="90">
        <f>[44]Fevereiro!$C$26</f>
        <v>32.5</v>
      </c>
      <c r="X47" s="90">
        <f>[44]Fevereiro!$C$27</f>
        <v>34.299999999999997</v>
      </c>
      <c r="Y47" s="90">
        <f>[44]Fevereiro!$C$28</f>
        <v>30.6</v>
      </c>
      <c r="Z47" s="90">
        <f>[44]Fevereiro!$C$29</f>
        <v>29.3</v>
      </c>
      <c r="AA47" s="90">
        <f>[44]Fevereiro!$C$30</f>
        <v>30.2</v>
      </c>
      <c r="AB47" s="90">
        <f>[44]Fevereiro!$C$31</f>
        <v>29.9</v>
      </c>
      <c r="AC47" s="90">
        <f>[44]Fevereiro!$C$32</f>
        <v>30.6</v>
      </c>
      <c r="AD47" s="88">
        <f>MAX(B47:AC47)</f>
        <v>34.299999999999997</v>
      </c>
      <c r="AE47" s="89">
        <f>AVERAGE(B47:AC47)</f>
        <v>31.285714285714281</v>
      </c>
      <c r="AF47" s="11" t="s">
        <v>33</v>
      </c>
      <c r="AG47" s="11" t="s">
        <v>33</v>
      </c>
      <c r="AH47" t="s">
        <v>33</v>
      </c>
      <c r="AI47" t="s">
        <v>33</v>
      </c>
      <c r="AJ47" t="s">
        <v>33</v>
      </c>
    </row>
    <row r="48" spans="1:36" x14ac:dyDescent="0.2">
      <c r="A48" s="48" t="s">
        <v>19</v>
      </c>
      <c r="B48" s="90">
        <f>[45]Fevereiro!$C$5</f>
        <v>33.6</v>
      </c>
      <c r="C48" s="90">
        <f>[45]Fevereiro!$C$6</f>
        <v>33</v>
      </c>
      <c r="D48" s="90">
        <f>[45]Fevereiro!$C$7</f>
        <v>27.3</v>
      </c>
      <c r="E48" s="90">
        <f>[45]Fevereiro!$C$8</f>
        <v>31.9</v>
      </c>
      <c r="F48" s="90">
        <f>[45]Fevereiro!$C$9</f>
        <v>28.7</v>
      </c>
      <c r="G48" s="90">
        <f>[45]Fevereiro!$C$10</f>
        <v>33.4</v>
      </c>
      <c r="H48" s="90">
        <f>[45]Fevereiro!$C$11</f>
        <v>34.9</v>
      </c>
      <c r="I48" s="90">
        <f>[45]Fevereiro!$C$12</f>
        <v>33.9</v>
      </c>
      <c r="J48" s="90">
        <f>[45]Fevereiro!$C$13</f>
        <v>34.5</v>
      </c>
      <c r="K48" s="90">
        <f>[45]Fevereiro!$C$14</f>
        <v>34.6</v>
      </c>
      <c r="L48" s="90">
        <f>[45]Fevereiro!$C$15</f>
        <v>33.299999999999997</v>
      </c>
      <c r="M48" s="90">
        <f>[45]Fevereiro!$C$16</f>
        <v>32.299999999999997</v>
      </c>
      <c r="N48" s="90">
        <f>[45]Fevereiro!$C$17</f>
        <v>33.4</v>
      </c>
      <c r="O48" s="90">
        <f>[45]Fevereiro!$C$18</f>
        <v>33.6</v>
      </c>
      <c r="P48" s="90">
        <f>[45]Fevereiro!$C$19</f>
        <v>35.5</v>
      </c>
      <c r="Q48" s="90">
        <f>[45]Fevereiro!$C$20</f>
        <v>36</v>
      </c>
      <c r="R48" s="90">
        <f>[45]Fevereiro!$C$21</f>
        <v>36.1</v>
      </c>
      <c r="S48" s="90">
        <f>[45]Fevereiro!$C$22</f>
        <v>35.700000000000003</v>
      </c>
      <c r="T48" s="90">
        <f>[45]Fevereiro!$C$23</f>
        <v>33.799999999999997</v>
      </c>
      <c r="U48" s="90">
        <f>[45]Fevereiro!$C$24</f>
        <v>36.4</v>
      </c>
      <c r="V48" s="90">
        <f>[45]Fevereiro!$C$25</f>
        <v>36.9</v>
      </c>
      <c r="W48" s="90">
        <f>[45]Fevereiro!$C$26</f>
        <v>36.6</v>
      </c>
      <c r="X48" s="90">
        <f>[45]Fevereiro!$C$27</f>
        <v>35.5</v>
      </c>
      <c r="Y48" s="90">
        <f>[45]Fevereiro!$C$28</f>
        <v>32.700000000000003</v>
      </c>
      <c r="Z48" s="90">
        <f>[45]Fevereiro!$C$29</f>
        <v>33.200000000000003</v>
      </c>
      <c r="AA48" s="90">
        <f>[45]Fevereiro!$C$30</f>
        <v>33.9</v>
      </c>
      <c r="AB48" s="90">
        <f>[45]Fevereiro!$C$31</f>
        <v>33.700000000000003</v>
      </c>
      <c r="AC48" s="90">
        <f>[45]Fevereiro!$C$32</f>
        <v>35.4</v>
      </c>
      <c r="AD48" s="88">
        <f>MAX(B48:AC48)</f>
        <v>36.9</v>
      </c>
      <c r="AE48" s="89">
        <f>AVERAGE(B48:AC48)</f>
        <v>33.921428571428578</v>
      </c>
      <c r="AI48" t="s">
        <v>33</v>
      </c>
    </row>
    <row r="49" spans="1:36" s="5" customFormat="1" ht="17.100000000000001" customHeight="1" x14ac:dyDescent="0.2">
      <c r="A49" s="49" t="s">
        <v>22</v>
      </c>
      <c r="B49" s="91">
        <f t="shared" ref="B49:AD49" si="7">MAX(B5:B48)</f>
        <v>38.700000000000003</v>
      </c>
      <c r="C49" s="91">
        <f t="shared" si="7"/>
        <v>38.200000000000003</v>
      </c>
      <c r="D49" s="91">
        <f t="shared" si="7"/>
        <v>39.200000000000003</v>
      </c>
      <c r="E49" s="91">
        <f t="shared" si="7"/>
        <v>38.5</v>
      </c>
      <c r="F49" s="91">
        <f t="shared" si="7"/>
        <v>37.700000000000003</v>
      </c>
      <c r="G49" s="91">
        <f t="shared" si="7"/>
        <v>36.299999999999997</v>
      </c>
      <c r="H49" s="91">
        <f t="shared" si="7"/>
        <v>35.700000000000003</v>
      </c>
      <c r="I49" s="91">
        <f t="shared" si="7"/>
        <v>36.4</v>
      </c>
      <c r="J49" s="91">
        <f t="shared" si="7"/>
        <v>38.200000000000003</v>
      </c>
      <c r="K49" s="91">
        <f t="shared" si="7"/>
        <v>37.6</v>
      </c>
      <c r="L49" s="91">
        <f t="shared" si="7"/>
        <v>37.299999999999997</v>
      </c>
      <c r="M49" s="91">
        <f t="shared" si="7"/>
        <v>36.9</v>
      </c>
      <c r="N49" s="91">
        <f t="shared" si="7"/>
        <v>37.200000000000003</v>
      </c>
      <c r="O49" s="91">
        <f t="shared" si="7"/>
        <v>36.799999999999997</v>
      </c>
      <c r="P49" s="91">
        <f t="shared" si="7"/>
        <v>37.4</v>
      </c>
      <c r="Q49" s="91">
        <f t="shared" si="7"/>
        <v>39</v>
      </c>
      <c r="R49" s="91">
        <f t="shared" si="7"/>
        <v>39.200000000000003</v>
      </c>
      <c r="S49" s="91">
        <f t="shared" si="7"/>
        <v>35.9</v>
      </c>
      <c r="T49" s="91">
        <f t="shared" si="7"/>
        <v>36.700000000000003</v>
      </c>
      <c r="U49" s="91">
        <f t="shared" si="7"/>
        <v>37.299999999999997</v>
      </c>
      <c r="V49" s="91">
        <f t="shared" si="7"/>
        <v>37.700000000000003</v>
      </c>
      <c r="W49" s="91">
        <f t="shared" si="7"/>
        <v>39.4</v>
      </c>
      <c r="X49" s="91">
        <f t="shared" si="7"/>
        <v>39.5</v>
      </c>
      <c r="Y49" s="91">
        <f t="shared" si="7"/>
        <v>37.9</v>
      </c>
      <c r="Z49" s="91">
        <f t="shared" si="7"/>
        <v>36.1</v>
      </c>
      <c r="AA49" s="91">
        <f t="shared" si="7"/>
        <v>34.200000000000003</v>
      </c>
      <c r="AB49" s="91">
        <f t="shared" si="7"/>
        <v>35.5</v>
      </c>
      <c r="AC49" s="91">
        <f t="shared" si="7"/>
        <v>37.200000000000003</v>
      </c>
      <c r="AD49" s="78">
        <f t="shared" si="7"/>
        <v>39.5</v>
      </c>
      <c r="AE49" s="89">
        <f>AVERAGE(AE5:AE48)</f>
        <v>33.605043230043229</v>
      </c>
      <c r="AI49" s="5" t="s">
        <v>33</v>
      </c>
    </row>
    <row r="50" spans="1:36" x14ac:dyDescent="0.2">
      <c r="A50" s="74" t="s">
        <v>207</v>
      </c>
      <c r="B50" s="42"/>
      <c r="C50" s="42"/>
      <c r="D50" s="42"/>
      <c r="E50" s="42"/>
      <c r="F50" s="42"/>
      <c r="G50" s="42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46"/>
      <c r="AE50" s="47"/>
      <c r="AH50" t="s">
        <v>33</v>
      </c>
      <c r="AI50" t="s">
        <v>33</v>
      </c>
    </row>
    <row r="51" spans="1:36" x14ac:dyDescent="0.2">
      <c r="A51" s="74" t="s">
        <v>208</v>
      </c>
      <c r="B51" s="43"/>
      <c r="C51" s="43"/>
      <c r="D51" s="43"/>
      <c r="E51" s="43"/>
      <c r="F51" s="43"/>
      <c r="G51" s="43"/>
      <c r="H51" s="43"/>
      <c r="I51" s="4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112"/>
      <c r="U51" s="112"/>
      <c r="V51" s="112"/>
      <c r="W51" s="112"/>
      <c r="X51" s="112"/>
      <c r="Y51" s="93"/>
      <c r="Z51" s="93"/>
      <c r="AA51" s="93"/>
      <c r="AB51" s="93"/>
      <c r="AC51" s="93"/>
      <c r="AD51" s="46"/>
      <c r="AE51" s="45"/>
      <c r="AJ51" t="s">
        <v>33</v>
      </c>
    </row>
    <row r="52" spans="1:36" x14ac:dyDescent="0.2">
      <c r="A52" s="44"/>
      <c r="B52" s="93"/>
      <c r="C52" s="93"/>
      <c r="D52" s="93"/>
      <c r="E52" s="93"/>
      <c r="F52" s="93"/>
      <c r="G52" s="93"/>
      <c r="H52" s="93"/>
      <c r="I52" s="93"/>
      <c r="J52" s="94"/>
      <c r="K52" s="94"/>
      <c r="L52" s="94"/>
      <c r="M52" s="94"/>
      <c r="N52" s="94"/>
      <c r="O52" s="94"/>
      <c r="P52" s="94"/>
      <c r="Q52" s="93"/>
      <c r="R52" s="93"/>
      <c r="S52" s="93"/>
      <c r="T52" s="113"/>
      <c r="U52" s="113"/>
      <c r="V52" s="113"/>
      <c r="W52" s="113"/>
      <c r="X52" s="113"/>
      <c r="Y52" s="93"/>
      <c r="Z52" s="93"/>
      <c r="AA52" s="93"/>
      <c r="AB52" s="93"/>
      <c r="AC52" s="93"/>
      <c r="AD52" s="46"/>
      <c r="AE52" s="45"/>
    </row>
    <row r="53" spans="1:36" x14ac:dyDescent="0.2">
      <c r="A53" s="41"/>
      <c r="B53" s="42"/>
      <c r="C53" s="42"/>
      <c r="D53" s="42"/>
      <c r="E53" s="42"/>
      <c r="F53" s="42"/>
      <c r="G53" s="42"/>
      <c r="H53" s="42"/>
      <c r="I53" s="42"/>
      <c r="J53" s="42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46"/>
      <c r="AE53" s="69"/>
    </row>
    <row r="54" spans="1:36" x14ac:dyDescent="0.2">
      <c r="A54" s="44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46"/>
      <c r="AE54" s="47"/>
      <c r="AG54" s="11" t="s">
        <v>33</v>
      </c>
    </row>
    <row r="55" spans="1:36" x14ac:dyDescent="0.2">
      <c r="A55" s="44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46"/>
      <c r="AE55" s="47"/>
    </row>
    <row r="56" spans="1:36" ht="13.5" thickBot="1" x14ac:dyDescent="0.25">
      <c r="A56" s="50"/>
      <c r="B56" s="51"/>
      <c r="C56" s="51"/>
      <c r="D56" s="51"/>
      <c r="E56" s="51"/>
      <c r="F56" s="51"/>
      <c r="G56" s="51" t="s">
        <v>33</v>
      </c>
      <c r="H56" s="51"/>
      <c r="I56" s="51"/>
      <c r="J56" s="51"/>
      <c r="K56" s="51"/>
      <c r="L56" s="51" t="s">
        <v>33</v>
      </c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2"/>
      <c r="AE56" s="70"/>
    </row>
    <row r="57" spans="1:36" x14ac:dyDescent="0.2">
      <c r="AE57" s="1"/>
    </row>
    <row r="58" spans="1:36" x14ac:dyDescent="0.2">
      <c r="Z58" s="2" t="s">
        <v>33</v>
      </c>
      <c r="AE58" s="1"/>
      <c r="AG58" t="s">
        <v>33</v>
      </c>
    </row>
    <row r="61" spans="1:36" x14ac:dyDescent="0.2">
      <c r="X61" s="2" t="s">
        <v>33</v>
      </c>
      <c r="Z61" s="2" t="s">
        <v>33</v>
      </c>
    </row>
    <row r="62" spans="1:36" x14ac:dyDescent="0.2">
      <c r="L62" s="2" t="s">
        <v>33</v>
      </c>
      <c r="S62" s="2" t="s">
        <v>33</v>
      </c>
    </row>
    <row r="63" spans="1:36" x14ac:dyDescent="0.2">
      <c r="V63" s="2" t="s">
        <v>33</v>
      </c>
      <c r="AF63" t="s">
        <v>33</v>
      </c>
    </row>
    <row r="65" spans="19:30" x14ac:dyDescent="0.2">
      <c r="S65" s="2" t="s">
        <v>33</v>
      </c>
    </row>
    <row r="66" spans="19:30" x14ac:dyDescent="0.2">
      <c r="U66" s="2" t="s">
        <v>33</v>
      </c>
      <c r="AD66" s="7" t="s">
        <v>33</v>
      </c>
    </row>
  </sheetData>
  <mergeCells count="33">
    <mergeCell ref="V3:V4"/>
    <mergeCell ref="T52:X52"/>
    <mergeCell ref="T51:X51"/>
    <mergeCell ref="G3:G4"/>
    <mergeCell ref="U3:U4"/>
    <mergeCell ref="H3:H4"/>
    <mergeCell ref="J3:J4"/>
    <mergeCell ref="P3:P4"/>
    <mergeCell ref="Q3:Q4"/>
    <mergeCell ref="R3:R4"/>
    <mergeCell ref="T3:T4"/>
    <mergeCell ref="M3:M4"/>
    <mergeCell ref="N3:N4"/>
    <mergeCell ref="S3:S4"/>
    <mergeCell ref="L3:L4"/>
    <mergeCell ref="I3:I4"/>
    <mergeCell ref="O3:O4"/>
    <mergeCell ref="A1:AE1"/>
    <mergeCell ref="B2:AE2"/>
    <mergeCell ref="E3:E4"/>
    <mergeCell ref="K3:K4"/>
    <mergeCell ref="B3:B4"/>
    <mergeCell ref="A2:A4"/>
    <mergeCell ref="AB3:AB4"/>
    <mergeCell ref="AC3:AC4"/>
    <mergeCell ref="W3:W4"/>
    <mergeCell ref="X3:X4"/>
    <mergeCell ref="Y3:Y4"/>
    <mergeCell ref="Z3:Z4"/>
    <mergeCell ref="C3:C4"/>
    <mergeCell ref="D3:D4"/>
    <mergeCell ref="F3:F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1"/>
  <sheetViews>
    <sheetView showGridLines="0" zoomScale="90" zoomScaleNormal="90" workbookViewId="0">
      <selection activeCell="AF45" sqref="AF45"/>
    </sheetView>
  </sheetViews>
  <sheetFormatPr defaultRowHeight="12.75" x14ac:dyDescent="0.2"/>
  <cols>
    <col min="1" max="1" width="23.140625" style="2" customWidth="1"/>
    <col min="2" max="2" width="6.42578125" style="2" customWidth="1"/>
    <col min="3" max="4" width="5.85546875" style="2" customWidth="1"/>
    <col min="5" max="5" width="5.7109375" style="2" customWidth="1"/>
    <col min="6" max="7" width="5.85546875" style="2" customWidth="1"/>
    <col min="8" max="8" width="6" style="2" customWidth="1"/>
    <col min="9" max="9" width="5.7109375" style="2" customWidth="1"/>
    <col min="10" max="10" width="6.140625" style="2" customWidth="1"/>
    <col min="11" max="12" width="5.85546875" style="2" customWidth="1"/>
    <col min="13" max="13" width="5.5703125" style="2" customWidth="1"/>
    <col min="14" max="14" width="5.7109375" style="2" customWidth="1"/>
    <col min="15" max="15" width="6.42578125" style="2" customWidth="1"/>
    <col min="16" max="16" width="5.42578125" style="2" customWidth="1"/>
    <col min="17" max="17" width="5.28515625" style="2" customWidth="1"/>
    <col min="18" max="19" width="5.85546875" style="2" customWidth="1"/>
    <col min="20" max="20" width="5.42578125" style="2" customWidth="1"/>
    <col min="21" max="21" width="6.140625" style="2" customWidth="1"/>
    <col min="22" max="22" width="5.28515625" style="2" customWidth="1"/>
    <col min="23" max="23" width="6.42578125" style="2" customWidth="1"/>
    <col min="24" max="24" width="5.28515625" style="2" customWidth="1"/>
    <col min="25" max="25" width="6.140625" style="2" customWidth="1"/>
    <col min="26" max="27" width="5.7109375" style="2" customWidth="1"/>
    <col min="28" max="28" width="6" style="2" customWidth="1"/>
    <col min="29" max="29" width="5.85546875" style="2" customWidth="1"/>
    <col min="30" max="30" width="7" style="7" bestFit="1" customWidth="1"/>
    <col min="31" max="31" width="7.28515625" style="1" bestFit="1" customWidth="1"/>
  </cols>
  <sheetData>
    <row r="1" spans="1:33" ht="20.100000000000001" customHeight="1" x14ac:dyDescent="0.2">
      <c r="A1" s="117" t="s">
        <v>213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9"/>
    </row>
    <row r="2" spans="1:33" s="4" customFormat="1" ht="20.100000000000001" customHeight="1" x14ac:dyDescent="0.2">
      <c r="A2" s="120" t="s">
        <v>20</v>
      </c>
      <c r="B2" s="115" t="s">
        <v>241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6"/>
    </row>
    <row r="3" spans="1:33" s="5" customFormat="1" ht="20.100000000000001" customHeight="1" x14ac:dyDescent="0.2">
      <c r="A3" s="120"/>
      <c r="B3" s="114">
        <v>1</v>
      </c>
      <c r="C3" s="114">
        <f>SUM(B3+1)</f>
        <v>2</v>
      </c>
      <c r="D3" s="114">
        <f t="shared" ref="D3:AC3" si="0">SUM(C3+1)</f>
        <v>3</v>
      </c>
      <c r="E3" s="114">
        <f t="shared" si="0"/>
        <v>4</v>
      </c>
      <c r="F3" s="114">
        <f t="shared" si="0"/>
        <v>5</v>
      </c>
      <c r="G3" s="114">
        <f t="shared" si="0"/>
        <v>6</v>
      </c>
      <c r="H3" s="114">
        <f t="shared" si="0"/>
        <v>7</v>
      </c>
      <c r="I3" s="114">
        <f t="shared" si="0"/>
        <v>8</v>
      </c>
      <c r="J3" s="114">
        <f t="shared" si="0"/>
        <v>9</v>
      </c>
      <c r="K3" s="114">
        <f t="shared" si="0"/>
        <v>10</v>
      </c>
      <c r="L3" s="114">
        <f t="shared" si="0"/>
        <v>11</v>
      </c>
      <c r="M3" s="114">
        <f t="shared" si="0"/>
        <v>12</v>
      </c>
      <c r="N3" s="114">
        <f t="shared" si="0"/>
        <v>13</v>
      </c>
      <c r="O3" s="114">
        <f t="shared" si="0"/>
        <v>14</v>
      </c>
      <c r="P3" s="114">
        <f t="shared" si="0"/>
        <v>15</v>
      </c>
      <c r="Q3" s="114">
        <f t="shared" si="0"/>
        <v>16</v>
      </c>
      <c r="R3" s="114">
        <f t="shared" si="0"/>
        <v>17</v>
      </c>
      <c r="S3" s="114">
        <f t="shared" si="0"/>
        <v>18</v>
      </c>
      <c r="T3" s="114">
        <f t="shared" si="0"/>
        <v>19</v>
      </c>
      <c r="U3" s="114">
        <f t="shared" si="0"/>
        <v>20</v>
      </c>
      <c r="V3" s="114">
        <f t="shared" si="0"/>
        <v>21</v>
      </c>
      <c r="W3" s="114">
        <f t="shared" si="0"/>
        <v>22</v>
      </c>
      <c r="X3" s="114">
        <f t="shared" si="0"/>
        <v>23</v>
      </c>
      <c r="Y3" s="114">
        <f t="shared" si="0"/>
        <v>24</v>
      </c>
      <c r="Z3" s="114">
        <f t="shared" si="0"/>
        <v>25</v>
      </c>
      <c r="AA3" s="114">
        <f t="shared" si="0"/>
        <v>26</v>
      </c>
      <c r="AB3" s="114">
        <f t="shared" si="0"/>
        <v>27</v>
      </c>
      <c r="AC3" s="114">
        <f t="shared" si="0"/>
        <v>28</v>
      </c>
      <c r="AD3" s="75" t="s">
        <v>26</v>
      </c>
      <c r="AE3" s="76" t="s">
        <v>24</v>
      </c>
    </row>
    <row r="4" spans="1:33" s="5" customFormat="1" ht="20.100000000000001" customHeight="1" x14ac:dyDescent="0.2">
      <c r="A4" s="120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75" t="s">
        <v>23</v>
      </c>
      <c r="AE4" s="76" t="s">
        <v>23</v>
      </c>
    </row>
    <row r="5" spans="1:33" s="5" customFormat="1" x14ac:dyDescent="0.2">
      <c r="A5" s="48" t="s">
        <v>28</v>
      </c>
      <c r="B5" s="87">
        <f>[1]Fevereiro!$D$5</f>
        <v>20.9</v>
      </c>
      <c r="C5" s="87">
        <f>[1]Fevereiro!$D$6</f>
        <v>22</v>
      </c>
      <c r="D5" s="87">
        <f>[1]Fevereiro!$D$7</f>
        <v>22.6</v>
      </c>
      <c r="E5" s="87">
        <f>[1]Fevereiro!$D$8</f>
        <v>23.3</v>
      </c>
      <c r="F5" s="87">
        <f>[1]Fevereiro!$D$9</f>
        <v>21.1</v>
      </c>
      <c r="G5" s="87">
        <f>[1]Fevereiro!$D$10</f>
        <v>22.9</v>
      </c>
      <c r="H5" s="87">
        <f>[1]Fevereiro!$D$11</f>
        <v>22.2</v>
      </c>
      <c r="I5" s="87">
        <f>[1]Fevereiro!$D$12</f>
        <v>21</v>
      </c>
      <c r="J5" s="87">
        <f>[1]Fevereiro!$D$13</f>
        <v>21.5</v>
      </c>
      <c r="K5" s="87">
        <f>[1]Fevereiro!$D$14</f>
        <v>20.3</v>
      </c>
      <c r="L5" s="87">
        <f>[1]Fevereiro!$D$15</f>
        <v>19.5</v>
      </c>
      <c r="M5" s="87">
        <f>[1]Fevereiro!$D$16</f>
        <v>21.9</v>
      </c>
      <c r="N5" s="87">
        <f>[1]Fevereiro!$D$17</f>
        <v>23.5</v>
      </c>
      <c r="O5" s="87">
        <f>[1]Fevereiro!$D$18</f>
        <v>22.3</v>
      </c>
      <c r="P5" s="87">
        <f>[1]Fevereiro!$D$19</f>
        <v>23</v>
      </c>
      <c r="Q5" s="87">
        <f>[1]Fevereiro!$D$20</f>
        <v>24.6</v>
      </c>
      <c r="R5" s="87">
        <f>[1]Fevereiro!$D$21</f>
        <v>22.5</v>
      </c>
      <c r="S5" s="87">
        <f>[1]Fevereiro!$D$22</f>
        <v>23</v>
      </c>
      <c r="T5" s="87">
        <f>[1]Fevereiro!$D$23</f>
        <v>21.1</v>
      </c>
      <c r="U5" s="87">
        <f>[1]Fevereiro!$D$24</f>
        <v>22.6</v>
      </c>
      <c r="V5" s="87">
        <f>[1]Fevereiro!$D$25</f>
        <v>21.6</v>
      </c>
      <c r="W5" s="87">
        <f>[1]Fevereiro!$D$26</f>
        <v>22.8</v>
      </c>
      <c r="X5" s="87">
        <f>[1]Fevereiro!$D$27</f>
        <v>22.6</v>
      </c>
      <c r="Y5" s="87">
        <f>[1]Fevereiro!$D$28</f>
        <v>22</v>
      </c>
      <c r="Z5" s="87">
        <f>[1]Fevereiro!$D$29</f>
        <v>23.3</v>
      </c>
      <c r="AA5" s="87">
        <f>[1]Fevereiro!$D$30</f>
        <v>22.2</v>
      </c>
      <c r="AB5" s="87">
        <f>[1]Fevereiro!$D$31</f>
        <v>21.8</v>
      </c>
      <c r="AC5" s="87">
        <f>[1]Fevereiro!$D$32</f>
        <v>21.7</v>
      </c>
      <c r="AD5" s="78">
        <f t="shared" ref="AD5:AD11" si="1">MIN(B5:AC5)</f>
        <v>19.5</v>
      </c>
      <c r="AE5" s="89">
        <f t="shared" ref="AE5:AE49" si="2">AVERAGE(B5:AC5)</f>
        <v>22.135714285714293</v>
      </c>
    </row>
    <row r="6" spans="1:33" x14ac:dyDescent="0.2">
      <c r="A6" s="48" t="s">
        <v>0</v>
      </c>
      <c r="B6" s="90">
        <f>[2]Fevereiro!$D$5</f>
        <v>20.5</v>
      </c>
      <c r="C6" s="90">
        <f>[2]Fevereiro!$D$6</f>
        <v>19.2</v>
      </c>
      <c r="D6" s="90">
        <f>[2]Fevereiro!$D$7</f>
        <v>20.7</v>
      </c>
      <c r="E6" s="90">
        <f>[2]Fevereiro!$D$8</f>
        <v>21.2</v>
      </c>
      <c r="F6" s="90">
        <f>[2]Fevereiro!$D$9</f>
        <v>21.6</v>
      </c>
      <c r="G6" s="90">
        <f>[2]Fevereiro!$D$10</f>
        <v>21.8</v>
      </c>
      <c r="H6" s="90">
        <f>[2]Fevereiro!$D$11</f>
        <v>22.1</v>
      </c>
      <c r="I6" s="90">
        <f>[2]Fevereiro!$D$12</f>
        <v>20.5</v>
      </c>
      <c r="J6" s="90">
        <f>[2]Fevereiro!$D$13</f>
        <v>19.2</v>
      </c>
      <c r="K6" s="90">
        <f>[2]Fevereiro!$D$14</f>
        <v>20.100000000000001</v>
      </c>
      <c r="L6" s="90">
        <f>[2]Fevereiro!$D$15</f>
        <v>20.9</v>
      </c>
      <c r="M6" s="90">
        <f>[2]Fevereiro!$D$16</f>
        <v>20.399999999999999</v>
      </c>
      <c r="N6" s="90">
        <f>[2]Fevereiro!$D$17</f>
        <v>19.899999999999999</v>
      </c>
      <c r="O6" s="90">
        <f>[2]Fevereiro!$D$18</f>
        <v>20.2</v>
      </c>
      <c r="P6" s="90">
        <f>[2]Fevereiro!$D$19</f>
        <v>21.6</v>
      </c>
      <c r="Q6" s="90">
        <f>[2]Fevereiro!$D$20</f>
        <v>22.1</v>
      </c>
      <c r="R6" s="90">
        <f>[2]Fevereiro!$D$21</f>
        <v>22.5</v>
      </c>
      <c r="S6" s="90">
        <f>[2]Fevereiro!$D$22</f>
        <v>21.3</v>
      </c>
      <c r="T6" s="90">
        <f>[2]Fevereiro!$D$23</f>
        <v>21.7</v>
      </c>
      <c r="U6" s="90">
        <f>[2]Fevereiro!$D$24</f>
        <v>21</v>
      </c>
      <c r="V6" s="90">
        <f>[2]Fevereiro!$D$25</f>
        <v>19.7</v>
      </c>
      <c r="W6" s="90">
        <f>[2]Fevereiro!$D$26</f>
        <v>22.3</v>
      </c>
      <c r="X6" s="90">
        <f>[2]Fevereiro!$D$27</f>
        <v>20.7</v>
      </c>
      <c r="Y6" s="90">
        <f>[2]Fevereiro!$D$28</f>
        <v>21.2</v>
      </c>
      <c r="Z6" s="90">
        <f>[2]Fevereiro!$D$29</f>
        <v>21.7</v>
      </c>
      <c r="AA6" s="90">
        <f>[2]Fevereiro!$D$30</f>
        <v>22</v>
      </c>
      <c r="AB6" s="90">
        <f>[2]Fevereiro!$D$31</f>
        <v>22.1</v>
      </c>
      <c r="AC6" s="90">
        <f>[2]Fevereiro!$D$32</f>
        <v>20.9</v>
      </c>
      <c r="AD6" s="78">
        <f t="shared" si="1"/>
        <v>19.2</v>
      </c>
      <c r="AE6" s="89">
        <f t="shared" si="2"/>
        <v>21.039285714285715</v>
      </c>
    </row>
    <row r="7" spans="1:33" x14ac:dyDescent="0.2">
      <c r="A7" s="48" t="s">
        <v>86</v>
      </c>
      <c r="B7" s="90">
        <f>[3]Fevereiro!$D$5</f>
        <v>21.8</v>
      </c>
      <c r="C7" s="90">
        <f>[3]Fevereiro!$D$6</f>
        <v>20.6</v>
      </c>
      <c r="D7" s="90">
        <f>[3]Fevereiro!$D$7</f>
        <v>21.4</v>
      </c>
      <c r="E7" s="90">
        <f>[3]Fevereiro!$D$8</f>
        <v>22.5</v>
      </c>
      <c r="F7" s="90">
        <f>[3]Fevereiro!$D$9</f>
        <v>21.8</v>
      </c>
      <c r="G7" s="90">
        <f>[3]Fevereiro!$D$10</f>
        <v>22.6</v>
      </c>
      <c r="H7" s="90">
        <f>[3]Fevereiro!$D$11</f>
        <v>22</v>
      </c>
      <c r="I7" s="90">
        <f>[3]Fevereiro!$D$12</f>
        <v>22</v>
      </c>
      <c r="J7" s="90">
        <f>[3]Fevereiro!$D$13</f>
        <v>23.6</v>
      </c>
      <c r="K7" s="90">
        <f>[3]Fevereiro!$D$14</f>
        <v>22.5</v>
      </c>
      <c r="L7" s="90">
        <f>[3]Fevereiro!$D$15</f>
        <v>21.5</v>
      </c>
      <c r="M7" s="90">
        <f>[3]Fevereiro!$D$16</f>
        <v>22.1</v>
      </c>
      <c r="N7" s="90">
        <f>[3]Fevereiro!$D$17</f>
        <v>23.3</v>
      </c>
      <c r="O7" s="90">
        <f>[3]Fevereiro!$D$18</f>
        <v>22.8</v>
      </c>
      <c r="P7" s="90">
        <f>[3]Fevereiro!$D$19</f>
        <v>22.9</v>
      </c>
      <c r="Q7" s="90">
        <f>[3]Fevereiro!$D$20</f>
        <v>24.9</v>
      </c>
      <c r="R7" s="90">
        <f>[3]Fevereiro!$D$21</f>
        <v>22.8</v>
      </c>
      <c r="S7" s="90">
        <f>[3]Fevereiro!$D$22</f>
        <v>22</v>
      </c>
      <c r="T7" s="90">
        <f>[3]Fevereiro!$D$23</f>
        <v>21.7</v>
      </c>
      <c r="U7" s="90">
        <f>[3]Fevereiro!$D$24</f>
        <v>21.8</v>
      </c>
      <c r="V7" s="90">
        <f>[3]Fevereiro!$D$25</f>
        <v>21.8</v>
      </c>
      <c r="W7" s="90">
        <f>[3]Fevereiro!$D$26</f>
        <v>23.3</v>
      </c>
      <c r="X7" s="90">
        <f>[3]Fevereiro!$D$27</f>
        <v>24</v>
      </c>
      <c r="Y7" s="90">
        <f>[3]Fevereiro!$D$28</f>
        <v>22.5</v>
      </c>
      <c r="Z7" s="90">
        <f>[3]Fevereiro!$D$29</f>
        <v>23.2</v>
      </c>
      <c r="AA7" s="90">
        <f>[3]Fevereiro!$D$30</f>
        <v>23.1</v>
      </c>
      <c r="AB7" s="90">
        <f>[3]Fevereiro!$D$31</f>
        <v>22.3</v>
      </c>
      <c r="AC7" s="90">
        <f>[3]Fevereiro!$D$32</f>
        <v>21.9</v>
      </c>
      <c r="AD7" s="78">
        <f t="shared" si="1"/>
        <v>20.6</v>
      </c>
      <c r="AE7" s="89">
        <f t="shared" si="2"/>
        <v>22.453571428571429</v>
      </c>
    </row>
    <row r="8" spans="1:33" x14ac:dyDescent="0.2">
      <c r="A8" s="48" t="s">
        <v>1</v>
      </c>
      <c r="B8" s="90">
        <f>[4]Fevereiro!$D$5</f>
        <v>20.2</v>
      </c>
      <c r="C8" s="90">
        <f>[4]Fevereiro!$D$6</f>
        <v>22.1</v>
      </c>
      <c r="D8" s="90">
        <f>[4]Fevereiro!$D$7</f>
        <v>23.5</v>
      </c>
      <c r="E8" s="90">
        <f>[4]Fevereiro!$D$8</f>
        <v>23.4</v>
      </c>
      <c r="F8" s="90">
        <f>[4]Fevereiro!$D$9</f>
        <v>23.2</v>
      </c>
      <c r="G8" s="90">
        <f>[4]Fevereiro!$D$10</f>
        <v>23.2</v>
      </c>
      <c r="H8" s="90">
        <f>[4]Fevereiro!$D$11</f>
        <v>22.6</v>
      </c>
      <c r="I8" s="90">
        <f>[4]Fevereiro!$D$12</f>
        <v>24</v>
      </c>
      <c r="J8" s="90">
        <f>[4]Fevereiro!$D$13</f>
        <v>22.1</v>
      </c>
      <c r="K8" s="90">
        <f>[4]Fevereiro!$D$14</f>
        <v>22.2</v>
      </c>
      <c r="L8" s="90">
        <f>[4]Fevereiro!$D$15</f>
        <v>22.6</v>
      </c>
      <c r="M8" s="90">
        <f>[4]Fevereiro!$D$16</f>
        <v>23.3</v>
      </c>
      <c r="N8" s="90">
        <f>[4]Fevereiro!$D$17</f>
        <v>23</v>
      </c>
      <c r="O8" s="90">
        <f>[4]Fevereiro!$D$18</f>
        <v>23.7</v>
      </c>
      <c r="P8" s="90">
        <f>[4]Fevereiro!$D$19</f>
        <v>24.8</v>
      </c>
      <c r="Q8" s="90">
        <f>[4]Fevereiro!$D$20</f>
        <v>24.5</v>
      </c>
      <c r="R8" s="90">
        <f>[4]Fevereiro!$D$21</f>
        <v>22.6</v>
      </c>
      <c r="S8" s="90">
        <f>[4]Fevereiro!$D$22</f>
        <v>20.9</v>
      </c>
      <c r="T8" s="90">
        <f>[4]Fevereiro!$D$23</f>
        <v>21.8</v>
      </c>
      <c r="U8" s="90">
        <f>[4]Fevereiro!$D$24</f>
        <v>23.7</v>
      </c>
      <c r="V8" s="90">
        <f>[4]Fevereiro!$D$25</f>
        <v>23.5</v>
      </c>
      <c r="W8" s="90">
        <f>[4]Fevereiro!$D$26</f>
        <v>24.4</v>
      </c>
      <c r="X8" s="90">
        <f>[4]Fevereiro!$D$27</f>
        <v>24.6</v>
      </c>
      <c r="Y8" s="90">
        <f>[4]Fevereiro!$D$28</f>
        <v>23.5</v>
      </c>
      <c r="Z8" s="90">
        <f>[4]Fevereiro!$D$29</f>
        <v>22.5</v>
      </c>
      <c r="AA8" s="90">
        <f>[4]Fevereiro!$D$30</f>
        <v>23.8</v>
      </c>
      <c r="AB8" s="90" t="str">
        <f>[4]Fevereiro!$D$31</f>
        <v>*</v>
      </c>
      <c r="AC8" s="90" t="str">
        <f>[4]Fevereiro!$D$32</f>
        <v>*</v>
      </c>
      <c r="AD8" s="78">
        <f t="shared" si="1"/>
        <v>20.2</v>
      </c>
      <c r="AE8" s="89">
        <f t="shared" si="2"/>
        <v>23.065384615384612</v>
      </c>
    </row>
    <row r="9" spans="1:33" x14ac:dyDescent="0.2">
      <c r="A9" s="48" t="s">
        <v>149</v>
      </c>
      <c r="B9" s="90">
        <f>[5]Fevereiro!$D$5</f>
        <v>21.5</v>
      </c>
      <c r="C9" s="90">
        <f>[5]Fevereiro!$D$6</f>
        <v>21.2</v>
      </c>
      <c r="D9" s="90">
        <f>[5]Fevereiro!$D$7</f>
        <v>21.9</v>
      </c>
      <c r="E9" s="90">
        <f>[5]Fevereiro!$D$8</f>
        <v>20.8</v>
      </c>
      <c r="F9" s="90">
        <f>[5]Fevereiro!$D$9</f>
        <v>20.6</v>
      </c>
      <c r="G9" s="90">
        <f>[5]Fevereiro!$D$10</f>
        <v>20.8</v>
      </c>
      <c r="H9" s="90">
        <f>[5]Fevereiro!$D$11</f>
        <v>21.3</v>
      </c>
      <c r="I9" s="90">
        <f>[5]Fevereiro!$D$12</f>
        <v>21</v>
      </c>
      <c r="J9" s="90">
        <f>[5]Fevereiro!$D$13</f>
        <v>20.399999999999999</v>
      </c>
      <c r="K9" s="90">
        <f>[5]Fevereiro!$D$14</f>
        <v>22.1</v>
      </c>
      <c r="L9" s="90">
        <f>[5]Fevereiro!$D$15</f>
        <v>22.5</v>
      </c>
      <c r="M9" s="90">
        <f>[5]Fevereiro!$D$16</f>
        <v>19.899999999999999</v>
      </c>
      <c r="N9" s="90">
        <f>[5]Fevereiro!$D$17</f>
        <v>20.8</v>
      </c>
      <c r="O9" s="90">
        <f>[5]Fevereiro!$D$18</f>
        <v>21.2</v>
      </c>
      <c r="P9" s="90">
        <f>[5]Fevereiro!$D$19</f>
        <v>22.9</v>
      </c>
      <c r="Q9" s="90">
        <f>[5]Fevereiro!$D$20</f>
        <v>22.9</v>
      </c>
      <c r="R9" s="90">
        <f>[5]Fevereiro!$D$21</f>
        <v>25.6</v>
      </c>
      <c r="S9" s="90">
        <f>[5]Fevereiro!$D$22</f>
        <v>22.1</v>
      </c>
      <c r="T9" s="90">
        <f>[5]Fevereiro!$D$23</f>
        <v>21.7</v>
      </c>
      <c r="U9" s="90">
        <f>[5]Fevereiro!$D$24</f>
        <v>21.7</v>
      </c>
      <c r="V9" s="90">
        <f>[5]Fevereiro!$D$25</f>
        <v>20.6</v>
      </c>
      <c r="W9" s="90">
        <f>[5]Fevereiro!$D$26</f>
        <v>23.1</v>
      </c>
      <c r="X9" s="90">
        <f>[5]Fevereiro!$D$27</f>
        <v>21.4</v>
      </c>
      <c r="Y9" s="90">
        <f>[5]Fevereiro!$D$28</f>
        <v>21.3</v>
      </c>
      <c r="Z9" s="90">
        <f>[5]Fevereiro!$D$29</f>
        <v>21.5</v>
      </c>
      <c r="AA9" s="90">
        <f>[5]Fevereiro!$D$30</f>
        <v>21.7</v>
      </c>
      <c r="AB9" s="90">
        <f>[5]Fevereiro!$D$31</f>
        <v>21.6</v>
      </c>
      <c r="AC9" s="90">
        <f>[5]Fevereiro!$D$32</f>
        <v>21.5</v>
      </c>
      <c r="AD9" s="78">
        <f t="shared" si="1"/>
        <v>19.899999999999999</v>
      </c>
      <c r="AE9" s="89">
        <f t="shared" si="2"/>
        <v>21.62857142857143</v>
      </c>
    </row>
    <row r="10" spans="1:33" x14ac:dyDescent="0.2">
      <c r="A10" s="48" t="s">
        <v>93</v>
      </c>
      <c r="B10" s="90">
        <f>[6]Fevereiro!$D$5</f>
        <v>18.8</v>
      </c>
      <c r="C10" s="90">
        <f>[6]Fevereiro!$D$6</f>
        <v>18.7</v>
      </c>
      <c r="D10" s="90">
        <f>[6]Fevereiro!$D$7</f>
        <v>19.8</v>
      </c>
      <c r="E10" s="90">
        <f>[6]Fevereiro!$D$8</f>
        <v>20.3</v>
      </c>
      <c r="F10" s="90">
        <f>[6]Fevereiro!$D$9</f>
        <v>21</v>
      </c>
      <c r="G10" s="90">
        <f>[6]Fevereiro!$D$10</f>
        <v>20.399999999999999</v>
      </c>
      <c r="H10" s="90">
        <f>[6]Fevereiro!$D$11</f>
        <v>20.100000000000001</v>
      </c>
      <c r="I10" s="90">
        <f>[6]Fevereiro!$D$12</f>
        <v>20.3</v>
      </c>
      <c r="J10" s="90">
        <f>[6]Fevereiro!$D$13</f>
        <v>18.5</v>
      </c>
      <c r="K10" s="90">
        <f>[6]Fevereiro!$D$14</f>
        <v>18.2</v>
      </c>
      <c r="L10" s="90">
        <f>[6]Fevereiro!$D$15</f>
        <v>18.600000000000001</v>
      </c>
      <c r="M10" s="90">
        <f>[6]Fevereiro!$D$16</f>
        <v>20.8</v>
      </c>
      <c r="N10" s="90">
        <f>[6]Fevereiro!$D$17</f>
        <v>20.399999999999999</v>
      </c>
      <c r="O10" s="90">
        <f>[6]Fevereiro!$D$18</f>
        <v>20.399999999999999</v>
      </c>
      <c r="P10" s="90">
        <f>[6]Fevereiro!$D$19</f>
        <v>21.4</v>
      </c>
      <c r="Q10" s="90">
        <f>[6]Fevereiro!$D$20</f>
        <v>21.7</v>
      </c>
      <c r="R10" s="90">
        <f>[6]Fevereiro!$D$21</f>
        <v>19.7</v>
      </c>
      <c r="S10" s="90">
        <f>[6]Fevereiro!$D$22</f>
        <v>20.6</v>
      </c>
      <c r="T10" s="90">
        <f>[6]Fevereiro!$D$23</f>
        <v>20</v>
      </c>
      <c r="U10" s="90">
        <f>[6]Fevereiro!$D$24</f>
        <v>19.8</v>
      </c>
      <c r="V10" s="90">
        <f>[6]Fevereiro!$D$25</f>
        <v>20.7</v>
      </c>
      <c r="W10" s="90">
        <f>[6]Fevereiro!$D$26</f>
        <v>21.3</v>
      </c>
      <c r="X10" s="90">
        <f>[6]Fevereiro!$D$27</f>
        <v>21.1</v>
      </c>
      <c r="Y10" s="90">
        <f>[6]Fevereiro!$D$28</f>
        <v>20.100000000000001</v>
      </c>
      <c r="Z10" s="90">
        <f>[6]Fevereiro!$D$29</f>
        <v>21.2</v>
      </c>
      <c r="AA10" s="90">
        <f>[6]Fevereiro!$D$30</f>
        <v>21.2</v>
      </c>
      <c r="AB10" s="90">
        <f>[6]Fevereiro!$D$31</f>
        <v>20.2</v>
      </c>
      <c r="AC10" s="90">
        <f>[6]Fevereiro!$D$32</f>
        <v>20</v>
      </c>
      <c r="AD10" s="78">
        <f t="shared" si="1"/>
        <v>18.2</v>
      </c>
      <c r="AE10" s="89">
        <f t="shared" si="2"/>
        <v>20.189285714285717</v>
      </c>
    </row>
    <row r="11" spans="1:33" x14ac:dyDescent="0.2">
      <c r="A11" s="48" t="s">
        <v>50</v>
      </c>
      <c r="B11" s="90">
        <f>[7]Fevereiro!$D$5</f>
        <v>21.3</v>
      </c>
      <c r="C11" s="90">
        <f>[7]Fevereiro!$D$6</f>
        <v>21.8</v>
      </c>
      <c r="D11" s="90">
        <f>[7]Fevereiro!$D$7</f>
        <v>22.9</v>
      </c>
      <c r="E11" s="90">
        <f>[7]Fevereiro!$D$8</f>
        <v>22.7</v>
      </c>
      <c r="F11" s="90">
        <f>[7]Fevereiro!$D$9</f>
        <v>21.2</v>
      </c>
      <c r="G11" s="90">
        <f>[7]Fevereiro!$D$10</f>
        <v>21.1</v>
      </c>
      <c r="H11" s="90">
        <f>[7]Fevereiro!$D$11</f>
        <v>21.6</v>
      </c>
      <c r="I11" s="90">
        <f>[7]Fevereiro!$D$12</f>
        <v>20.3</v>
      </c>
      <c r="J11" s="90">
        <f>[7]Fevereiro!$D$13</f>
        <v>22.9</v>
      </c>
      <c r="K11" s="90">
        <f>[7]Fevereiro!$D$14</f>
        <v>21.6</v>
      </c>
      <c r="L11" s="90">
        <f>[7]Fevereiro!$D$15</f>
        <v>22.3</v>
      </c>
      <c r="M11" s="90">
        <f>[7]Fevereiro!$D$16</f>
        <v>21.4</v>
      </c>
      <c r="N11" s="90">
        <f>[7]Fevereiro!$D$17</f>
        <v>22.9</v>
      </c>
      <c r="O11" s="90">
        <f>[7]Fevereiro!$D$18</f>
        <v>21.6</v>
      </c>
      <c r="P11" s="90">
        <f>[7]Fevereiro!$D$19</f>
        <v>23.7</v>
      </c>
      <c r="Q11" s="90">
        <f>[7]Fevereiro!$D$20</f>
        <v>24.4</v>
      </c>
      <c r="R11" s="90">
        <f>[7]Fevereiro!$D$21</f>
        <v>23.5</v>
      </c>
      <c r="S11" s="90">
        <f>[7]Fevereiro!$D$22</f>
        <v>23</v>
      </c>
      <c r="T11" s="90">
        <f>[7]Fevereiro!$D$23</f>
        <v>21.1</v>
      </c>
      <c r="U11" s="90">
        <f>[7]Fevereiro!$D$24</f>
        <v>23.4</v>
      </c>
      <c r="V11" s="90">
        <f>[7]Fevereiro!$D$25</f>
        <v>22.1</v>
      </c>
      <c r="W11" s="90">
        <f>[7]Fevereiro!$D$26</f>
        <v>24.3</v>
      </c>
      <c r="X11" s="90">
        <f>[7]Fevereiro!$D$27</f>
        <v>23.3</v>
      </c>
      <c r="Y11" s="90">
        <f>[7]Fevereiro!$D$28</f>
        <v>23.1</v>
      </c>
      <c r="Z11" s="90">
        <f>[7]Fevereiro!$D$29</f>
        <v>23.4</v>
      </c>
      <c r="AA11" s="90">
        <f>[7]Fevereiro!$D$30</f>
        <v>23</v>
      </c>
      <c r="AB11" s="90">
        <f>[7]Fevereiro!$D$31</f>
        <v>22.9</v>
      </c>
      <c r="AC11" s="90">
        <f>[7]Fevereiro!$D$32</f>
        <v>23.7</v>
      </c>
      <c r="AD11" s="78">
        <f t="shared" si="1"/>
        <v>20.3</v>
      </c>
      <c r="AE11" s="89">
        <f t="shared" si="2"/>
        <v>22.517857142857142</v>
      </c>
    </row>
    <row r="12" spans="1:33" hidden="1" x14ac:dyDescent="0.2">
      <c r="A12" s="48" t="s">
        <v>29</v>
      </c>
      <c r="B12" s="90" t="s">
        <v>203</v>
      </c>
      <c r="C12" s="90" t="s">
        <v>203</v>
      </c>
      <c r="D12" s="90" t="s">
        <v>203</v>
      </c>
      <c r="E12" s="90" t="s">
        <v>203</v>
      </c>
      <c r="F12" s="90" t="s">
        <v>203</v>
      </c>
      <c r="G12" s="90" t="s">
        <v>203</v>
      </c>
      <c r="H12" s="90" t="s">
        <v>203</v>
      </c>
      <c r="I12" s="90" t="s">
        <v>203</v>
      </c>
      <c r="J12" s="90" t="s">
        <v>203</v>
      </c>
      <c r="K12" s="90" t="s">
        <v>203</v>
      </c>
      <c r="L12" s="90" t="s">
        <v>203</v>
      </c>
      <c r="M12" s="90" t="s">
        <v>203</v>
      </c>
      <c r="N12" s="90" t="s">
        <v>203</v>
      </c>
      <c r="O12" s="90" t="s">
        <v>203</v>
      </c>
      <c r="P12" s="90" t="s">
        <v>203</v>
      </c>
      <c r="Q12" s="90" t="s">
        <v>203</v>
      </c>
      <c r="R12" s="90" t="s">
        <v>203</v>
      </c>
      <c r="S12" s="90" t="s">
        <v>203</v>
      </c>
      <c r="T12" s="90" t="s">
        <v>203</v>
      </c>
      <c r="U12" s="90" t="s">
        <v>203</v>
      </c>
      <c r="V12" s="90" t="s">
        <v>203</v>
      </c>
      <c r="W12" s="90" t="s">
        <v>203</v>
      </c>
      <c r="X12" s="90" t="s">
        <v>203</v>
      </c>
      <c r="Y12" s="90" t="s">
        <v>203</v>
      </c>
      <c r="Z12" s="90" t="s">
        <v>203</v>
      </c>
      <c r="AA12" s="90" t="s">
        <v>203</v>
      </c>
      <c r="AB12" s="90" t="s">
        <v>203</v>
      </c>
      <c r="AC12" s="90" t="s">
        <v>203</v>
      </c>
      <c r="AD12" s="78" t="s">
        <v>203</v>
      </c>
      <c r="AE12" s="89" t="s">
        <v>203</v>
      </c>
    </row>
    <row r="13" spans="1:33" x14ac:dyDescent="0.2">
      <c r="A13" s="48" t="s">
        <v>96</v>
      </c>
      <c r="B13" s="90">
        <f>[8]Fevereiro!$D$5</f>
        <v>21.1</v>
      </c>
      <c r="C13" s="90">
        <f>[8]Fevereiro!$D$6</f>
        <v>20.7</v>
      </c>
      <c r="D13" s="90">
        <f>[8]Fevereiro!$D$7</f>
        <v>20.9</v>
      </c>
      <c r="E13" s="90">
        <f>[8]Fevereiro!$D$8</f>
        <v>22.7</v>
      </c>
      <c r="F13" s="90">
        <f>[8]Fevereiro!$D$9</f>
        <v>22.8</v>
      </c>
      <c r="G13" s="90">
        <f>[8]Fevereiro!$D$10</f>
        <v>22.8</v>
      </c>
      <c r="H13" s="90">
        <f>[8]Fevereiro!$D$11</f>
        <v>22.1</v>
      </c>
      <c r="I13" s="90">
        <f>[8]Fevereiro!$D$12</f>
        <v>23.1</v>
      </c>
      <c r="J13" s="90">
        <f>[8]Fevereiro!$D$13</f>
        <v>21</v>
      </c>
      <c r="K13" s="90">
        <f>[8]Fevereiro!$D$14</f>
        <v>20.5</v>
      </c>
      <c r="L13" s="90">
        <f>[8]Fevereiro!$D$15</f>
        <v>22.6</v>
      </c>
      <c r="M13" s="90">
        <f>[8]Fevereiro!$D$16</f>
        <v>22.5</v>
      </c>
      <c r="N13" s="90">
        <f>[8]Fevereiro!$D$17</f>
        <v>21.7</v>
      </c>
      <c r="O13" s="90">
        <f>[8]Fevereiro!$D$18</f>
        <v>21.6</v>
      </c>
      <c r="P13" s="90">
        <f>[8]Fevereiro!$D$19</f>
        <v>22</v>
      </c>
      <c r="Q13" s="90">
        <f>[8]Fevereiro!$D$20</f>
        <v>22</v>
      </c>
      <c r="R13" s="90">
        <f>[8]Fevereiro!$D$21</f>
        <v>22</v>
      </c>
      <c r="S13" s="90">
        <f>[8]Fevereiro!$D$22</f>
        <v>20.8</v>
      </c>
      <c r="T13" s="90">
        <f>[8]Fevereiro!$D$23</f>
        <v>20.5</v>
      </c>
      <c r="U13" s="90">
        <f>[8]Fevereiro!$D$24</f>
        <v>22</v>
      </c>
      <c r="V13" s="90">
        <f>[8]Fevereiro!$D$25</f>
        <v>22.1</v>
      </c>
      <c r="W13" s="90">
        <f>[8]Fevereiro!$D$26</f>
        <v>23</v>
      </c>
      <c r="X13" s="90">
        <f>[8]Fevereiro!$D$27</f>
        <v>23</v>
      </c>
      <c r="Y13" s="90">
        <f>[8]Fevereiro!$D$28</f>
        <v>21.8</v>
      </c>
      <c r="Z13" s="90">
        <f>[8]Fevereiro!$D$29</f>
        <v>21.9</v>
      </c>
      <c r="AA13" s="90">
        <f>[8]Fevereiro!$D$30</f>
        <v>22.2</v>
      </c>
      <c r="AB13" s="90">
        <f>[8]Fevereiro!$D$31</f>
        <v>22</v>
      </c>
      <c r="AC13" s="90">
        <f>[8]Fevereiro!$D$32</f>
        <v>22.6</v>
      </c>
      <c r="AD13" s="78">
        <f>MIN(B13:AC13)</f>
        <v>20.5</v>
      </c>
      <c r="AE13" s="89">
        <f t="shared" si="2"/>
        <v>21.928571428571427</v>
      </c>
    </row>
    <row r="14" spans="1:33" hidden="1" x14ac:dyDescent="0.2">
      <c r="A14" s="48" t="s">
        <v>100</v>
      </c>
      <c r="B14" s="90" t="str">
        <f>[9]Fevereiro!$D$5</f>
        <v>*</v>
      </c>
      <c r="C14" s="90" t="str">
        <f>[9]Fevereiro!$D$6</f>
        <v>*</v>
      </c>
      <c r="D14" s="90" t="str">
        <f>[9]Fevereiro!$D$7</f>
        <v>*</v>
      </c>
      <c r="E14" s="90" t="str">
        <f>[9]Fevereiro!$D$8</f>
        <v>*</v>
      </c>
      <c r="F14" s="90" t="str">
        <f>[9]Fevereiro!$D$9</f>
        <v>*</v>
      </c>
      <c r="G14" s="90" t="str">
        <f>[9]Fevereiro!$D$10</f>
        <v>*</v>
      </c>
      <c r="H14" s="90" t="str">
        <f>[9]Fevereiro!$D$11</f>
        <v>*</v>
      </c>
      <c r="I14" s="90" t="str">
        <f>[9]Fevereiro!$D$12</f>
        <v>*</v>
      </c>
      <c r="J14" s="90" t="str">
        <f>[9]Fevereiro!$D$13</f>
        <v>*</v>
      </c>
      <c r="K14" s="90" t="str">
        <f>[9]Fevereiro!$D$14</f>
        <v>*</v>
      </c>
      <c r="L14" s="90" t="str">
        <f>[9]Fevereiro!$D$15</f>
        <v>*</v>
      </c>
      <c r="M14" s="90" t="str">
        <f>[9]Fevereiro!$D$16</f>
        <v>*</v>
      </c>
      <c r="N14" s="90" t="str">
        <f>[9]Fevereiro!$D$17</f>
        <v>*</v>
      </c>
      <c r="O14" s="90" t="str">
        <f>[9]Fevereiro!$D$18</f>
        <v>*</v>
      </c>
      <c r="P14" s="90" t="str">
        <f>[9]Fevereiro!$D$19</f>
        <v>*</v>
      </c>
      <c r="Q14" s="90" t="str">
        <f>[9]Fevereiro!$D$20</f>
        <v>*</v>
      </c>
      <c r="R14" s="90" t="str">
        <f>[9]Fevereiro!$D$21</f>
        <v>*</v>
      </c>
      <c r="S14" s="90" t="str">
        <f>[9]Fevereiro!$D$22</f>
        <v>*</v>
      </c>
      <c r="T14" s="90" t="str">
        <f>[9]Fevereiro!$D$23</f>
        <v>*</v>
      </c>
      <c r="U14" s="90" t="str">
        <f>[9]Fevereiro!$D$24</f>
        <v>*</v>
      </c>
      <c r="V14" s="90" t="str">
        <f>[9]Fevereiro!$D$25</f>
        <v>*</v>
      </c>
      <c r="W14" s="90" t="str">
        <f>[9]Fevereiro!$D$26</f>
        <v>*</v>
      </c>
      <c r="X14" s="90" t="str">
        <f>[9]Fevereiro!$D$27</f>
        <v>*</v>
      </c>
      <c r="Y14" s="90" t="str">
        <f>[9]Fevereiro!$D$28</f>
        <v>*</v>
      </c>
      <c r="Z14" s="90" t="str">
        <f>[9]Fevereiro!$D$29</f>
        <v>*</v>
      </c>
      <c r="AA14" s="90" t="str">
        <f>[9]Fevereiro!$D$30</f>
        <v>*</v>
      </c>
      <c r="AB14" s="90" t="str">
        <f>[9]Fevereiro!$D$31</f>
        <v>*</v>
      </c>
      <c r="AC14" s="90" t="str">
        <f>[9]Fevereiro!$D$32</f>
        <v>*</v>
      </c>
      <c r="AD14" s="78" t="s">
        <v>203</v>
      </c>
      <c r="AE14" s="89" t="s">
        <v>203</v>
      </c>
      <c r="AG14" t="s">
        <v>33</v>
      </c>
    </row>
    <row r="15" spans="1:33" x14ac:dyDescent="0.2">
      <c r="A15" s="48" t="s">
        <v>103</v>
      </c>
      <c r="B15" s="90">
        <f>[10]Fevereiro!$D$5</f>
        <v>22.3</v>
      </c>
      <c r="C15" s="90">
        <f>[10]Fevereiro!$D$6</f>
        <v>21.3</v>
      </c>
      <c r="D15" s="90">
        <f>[10]Fevereiro!$D$7</f>
        <v>22.3</v>
      </c>
      <c r="E15" s="90">
        <f>[10]Fevereiro!$D$8</f>
        <v>21.3</v>
      </c>
      <c r="F15" s="90">
        <f>[10]Fevereiro!$D$9</f>
        <v>22.1</v>
      </c>
      <c r="G15" s="90">
        <f>[10]Fevereiro!$D$10</f>
        <v>23.2</v>
      </c>
      <c r="H15" s="90">
        <f>[10]Fevereiro!$D$11</f>
        <v>23.1</v>
      </c>
      <c r="I15" s="90">
        <f>[10]Fevereiro!$D$12</f>
        <v>22.3</v>
      </c>
      <c r="J15" s="90">
        <f>[10]Fevereiro!$D$13</f>
        <v>20.6</v>
      </c>
      <c r="K15" s="90">
        <f>[10]Fevereiro!$D$14</f>
        <v>22</v>
      </c>
      <c r="L15" s="90">
        <f>[10]Fevereiro!$D$15</f>
        <v>23.2</v>
      </c>
      <c r="M15" s="90">
        <f>[10]Fevereiro!$D$16</f>
        <v>21.1</v>
      </c>
      <c r="N15" s="90">
        <f>[10]Fevereiro!$D$17</f>
        <v>22.3</v>
      </c>
      <c r="O15" s="90">
        <f>[10]Fevereiro!$D$18</f>
        <v>21.3</v>
      </c>
      <c r="P15" s="90">
        <f>[10]Fevereiro!$D$19</f>
        <v>22.2</v>
      </c>
      <c r="Q15" s="90">
        <f>[10]Fevereiro!$D$20</f>
        <v>24.3</v>
      </c>
      <c r="R15" s="90">
        <f>[10]Fevereiro!$D$21</f>
        <v>24.6</v>
      </c>
      <c r="S15" s="90">
        <f>[10]Fevereiro!$D$22</f>
        <v>22.1</v>
      </c>
      <c r="T15" s="90">
        <f>[10]Fevereiro!$D$23</f>
        <v>21.3</v>
      </c>
      <c r="U15" s="90">
        <f>[10]Fevereiro!$D$24</f>
        <v>21.6</v>
      </c>
      <c r="V15" s="90">
        <f>[10]Fevereiro!$D$25</f>
        <v>21</v>
      </c>
      <c r="W15" s="90">
        <f>[10]Fevereiro!$D$26</f>
        <v>22.7</v>
      </c>
      <c r="X15" s="90">
        <f>[10]Fevereiro!$D$27</f>
        <v>23.1</v>
      </c>
      <c r="Y15" s="90">
        <f>[10]Fevereiro!$D$28</f>
        <v>22.1</v>
      </c>
      <c r="Z15" s="90">
        <f>[10]Fevereiro!$D$29</f>
        <v>22.5</v>
      </c>
      <c r="AA15" s="90">
        <f>[10]Fevereiro!$D$30</f>
        <v>22.5</v>
      </c>
      <c r="AB15" s="90">
        <f>[10]Fevereiro!$D$31</f>
        <v>22</v>
      </c>
      <c r="AC15" s="90">
        <f>[10]Fevereiro!$D$32</f>
        <v>22.6</v>
      </c>
      <c r="AD15" s="78">
        <f t="shared" ref="AD15:AD44" si="3">MIN(B15:AC15)</f>
        <v>20.6</v>
      </c>
      <c r="AE15" s="89">
        <f t="shared" si="2"/>
        <v>22.250000000000004</v>
      </c>
    </row>
    <row r="16" spans="1:33" x14ac:dyDescent="0.2">
      <c r="A16" s="48" t="s">
        <v>150</v>
      </c>
      <c r="B16" s="90">
        <f>[11]Fevereiro!$D$5</f>
        <v>19</v>
      </c>
      <c r="C16" s="90">
        <f>[11]Fevereiro!$D$6</f>
        <v>20</v>
      </c>
      <c r="D16" s="90">
        <f>[11]Fevereiro!$D$7</f>
        <v>20.3</v>
      </c>
      <c r="E16" s="90">
        <f>[11]Fevereiro!$D$8</f>
        <v>21.1</v>
      </c>
      <c r="F16" s="90">
        <f>[11]Fevereiro!$D$9</f>
        <v>21.5</v>
      </c>
      <c r="G16" s="90">
        <f>[11]Fevereiro!$D$10</f>
        <v>21.6</v>
      </c>
      <c r="H16" s="90">
        <f>[11]Fevereiro!$D$11</f>
        <v>21.1</v>
      </c>
      <c r="I16" s="90">
        <f>[11]Fevereiro!$D$12</f>
        <v>21.7</v>
      </c>
      <c r="J16" s="90">
        <f>[11]Fevereiro!$D$13</f>
        <v>19.899999999999999</v>
      </c>
      <c r="K16" s="90">
        <f>[11]Fevereiro!$D$14</f>
        <v>18.899999999999999</v>
      </c>
      <c r="L16" s="90">
        <f>[11]Fevereiro!$D$15</f>
        <v>18.899999999999999</v>
      </c>
      <c r="M16" s="90">
        <f>[11]Fevereiro!$D$16</f>
        <v>20.8</v>
      </c>
      <c r="N16" s="90">
        <f>[11]Fevereiro!$D$17</f>
        <v>20.6</v>
      </c>
      <c r="O16" s="90">
        <f>[11]Fevereiro!$D$18</f>
        <v>20.9</v>
      </c>
      <c r="P16" s="90">
        <f>[11]Fevereiro!$D$19</f>
        <v>21.1</v>
      </c>
      <c r="Q16" s="90">
        <f>[11]Fevereiro!$D$20</f>
        <v>21.9</v>
      </c>
      <c r="R16" s="90">
        <f>[11]Fevereiro!$D$21</f>
        <v>22</v>
      </c>
      <c r="S16" s="90">
        <f>[11]Fevereiro!$D$22</f>
        <v>22.1</v>
      </c>
      <c r="T16" s="90">
        <f>[11]Fevereiro!$D$23</f>
        <v>20.5</v>
      </c>
      <c r="U16" s="90">
        <f>[11]Fevereiro!$D$24</f>
        <v>21.5</v>
      </c>
      <c r="V16" s="90">
        <f>[11]Fevereiro!$D$25</f>
        <v>25</v>
      </c>
      <c r="W16" s="90">
        <f>[11]Fevereiro!$D$26</f>
        <v>21.8</v>
      </c>
      <c r="X16" s="90">
        <f>[11]Fevereiro!$D$27</f>
        <v>22.2</v>
      </c>
      <c r="Y16" s="90">
        <f>[11]Fevereiro!$D$28</f>
        <v>20.100000000000001</v>
      </c>
      <c r="Z16" s="90">
        <f>[11]Fevereiro!$D$29</f>
        <v>22.1</v>
      </c>
      <c r="AA16" s="90">
        <f>[11]Fevereiro!$D$30</f>
        <v>21.3</v>
      </c>
      <c r="AB16" s="90">
        <f>[11]Fevereiro!$D$31</f>
        <v>20.9</v>
      </c>
      <c r="AC16" s="90">
        <f>[11]Fevereiro!$D$32</f>
        <v>20.8</v>
      </c>
      <c r="AD16" s="78">
        <f t="shared" si="3"/>
        <v>18.899999999999999</v>
      </c>
      <c r="AE16" s="89">
        <f t="shared" si="2"/>
        <v>21.057142857142853</v>
      </c>
      <c r="AG16" s="11" t="s">
        <v>33</v>
      </c>
    </row>
    <row r="17" spans="1:36" x14ac:dyDescent="0.2">
      <c r="A17" s="48" t="s">
        <v>2</v>
      </c>
      <c r="B17" s="90">
        <f>[12]Fevereiro!$D$5</f>
        <v>18.399999999999999</v>
      </c>
      <c r="C17" s="90">
        <f>[12]Fevereiro!$D$6</f>
        <v>20.3</v>
      </c>
      <c r="D17" s="90">
        <f>[12]Fevereiro!$D$7</f>
        <v>20.9</v>
      </c>
      <c r="E17" s="90">
        <f>[12]Fevereiro!$D$8</f>
        <v>20.100000000000001</v>
      </c>
      <c r="F17" s="90">
        <f>[12]Fevereiro!$D$9</f>
        <v>20.8</v>
      </c>
      <c r="G17" s="90">
        <f>[12]Fevereiro!$D$10</f>
        <v>21.9</v>
      </c>
      <c r="H17" s="90">
        <f>[12]Fevereiro!$D$11</f>
        <v>21.4</v>
      </c>
      <c r="I17" s="90">
        <f>[12]Fevereiro!$D$12</f>
        <v>22.3</v>
      </c>
      <c r="J17" s="90">
        <f>[12]Fevereiro!$D$13</f>
        <v>20.399999999999999</v>
      </c>
      <c r="K17" s="90">
        <f>[12]Fevereiro!$D$14</f>
        <v>20.3</v>
      </c>
      <c r="L17" s="90">
        <f>[12]Fevereiro!$D$15</f>
        <v>20.9</v>
      </c>
      <c r="M17" s="90">
        <f>[12]Fevereiro!$D$16</f>
        <v>21.9</v>
      </c>
      <c r="N17" s="90">
        <f>[12]Fevereiro!$D$17</f>
        <v>21.5</v>
      </c>
      <c r="O17" s="90">
        <f>[12]Fevereiro!$D$18</f>
        <v>21.5</v>
      </c>
      <c r="P17" s="90">
        <f>[12]Fevereiro!$D$19</f>
        <v>21.8</v>
      </c>
      <c r="Q17" s="90">
        <f>[12]Fevereiro!$D$20</f>
        <v>22.1</v>
      </c>
      <c r="R17" s="90">
        <f>[12]Fevereiro!$D$21</f>
        <v>20.6</v>
      </c>
      <c r="S17" s="90">
        <f>[12]Fevereiro!$D$22</f>
        <v>20.5</v>
      </c>
      <c r="T17" s="90">
        <f>[12]Fevereiro!$D$23</f>
        <v>19.899999999999999</v>
      </c>
      <c r="U17" s="90">
        <f>[12]Fevereiro!$D$24</f>
        <v>21.5</v>
      </c>
      <c r="V17" s="90">
        <f>[12]Fevereiro!$D$25</f>
        <v>20.6</v>
      </c>
      <c r="W17" s="90">
        <f>[12]Fevereiro!$D$26</f>
        <v>21.8</v>
      </c>
      <c r="X17" s="90">
        <f>[12]Fevereiro!$D$27</f>
        <v>22.3</v>
      </c>
      <c r="Y17" s="90">
        <f>[12]Fevereiro!$D$28</f>
        <v>20</v>
      </c>
      <c r="Z17" s="90">
        <f>[12]Fevereiro!$D$29</f>
        <v>21</v>
      </c>
      <c r="AA17" s="90">
        <f>[12]Fevereiro!$D$30</f>
        <v>22</v>
      </c>
      <c r="AB17" s="90">
        <f>[12]Fevereiro!$D$31</f>
        <v>20.7</v>
      </c>
      <c r="AC17" s="90">
        <f>[12]Fevereiro!$D$32</f>
        <v>20.9</v>
      </c>
      <c r="AD17" s="78">
        <f t="shared" si="3"/>
        <v>18.399999999999999</v>
      </c>
      <c r="AE17" s="89">
        <f t="shared" si="2"/>
        <v>21.01071428571429</v>
      </c>
      <c r="AG17" s="11" t="s">
        <v>33</v>
      </c>
    </row>
    <row r="18" spans="1:36" x14ac:dyDescent="0.2">
      <c r="A18" s="48" t="s">
        <v>3</v>
      </c>
      <c r="B18" s="102">
        <f>[13]Fevereiro!$D5</f>
        <v>21.7</v>
      </c>
      <c r="C18" s="102">
        <f>[13]Fevereiro!$D6</f>
        <v>20.9</v>
      </c>
      <c r="D18" s="102">
        <f>[13]Fevereiro!$D7</f>
        <v>21.6</v>
      </c>
      <c r="E18" s="102">
        <f>[13]Fevereiro!$D8</f>
        <v>21.9</v>
      </c>
      <c r="F18" s="102">
        <f>[13]Fevereiro!$D9</f>
        <v>21.7</v>
      </c>
      <c r="G18" s="102">
        <f>[13]Fevereiro!$D10</f>
        <v>21.4</v>
      </c>
      <c r="H18" s="102">
        <f>[13]Fevereiro!$D11</f>
        <v>20.7</v>
      </c>
      <c r="I18" s="102">
        <f>[13]Fevereiro!$D12</f>
        <v>20.5</v>
      </c>
      <c r="J18" s="102">
        <f>[13]Fevereiro!$D13</f>
        <v>19.2</v>
      </c>
      <c r="K18" s="102">
        <f>[13]Fevereiro!$D14</f>
        <v>18.7</v>
      </c>
      <c r="L18" s="102">
        <f>[13]Fevereiro!$D15</f>
        <v>19.399999999999999</v>
      </c>
      <c r="M18" s="102">
        <f>[13]Fevereiro!$D16</f>
        <v>20.100000000000001</v>
      </c>
      <c r="N18" s="102">
        <f>[13]Fevereiro!$D17</f>
        <v>22.1</v>
      </c>
      <c r="O18" s="102">
        <f>[13]Fevereiro!$D18</f>
        <v>22.1</v>
      </c>
      <c r="P18" s="102">
        <f>[13]Fevereiro!$D19</f>
        <v>21.8</v>
      </c>
      <c r="Q18" s="102">
        <f>[13]Fevereiro!$D20</f>
        <v>23.2</v>
      </c>
      <c r="R18" s="102">
        <f>[13]Fevereiro!$D21</f>
        <v>22.4</v>
      </c>
      <c r="S18" s="102">
        <f>[13]Fevereiro!$D22</f>
        <v>22</v>
      </c>
      <c r="T18" s="102">
        <f>[13]Fevereiro!$D23</f>
        <v>20.7</v>
      </c>
      <c r="U18" s="102">
        <f>[13]Fevereiro!$D24</f>
        <v>22.2</v>
      </c>
      <c r="V18" s="102">
        <f>[13]Fevereiro!$D25</f>
        <v>22.1</v>
      </c>
      <c r="W18" s="102">
        <f>[13]Fevereiro!$D26</f>
        <v>22.6</v>
      </c>
      <c r="X18" s="102">
        <f>[13]Fevereiro!$D27</f>
        <v>22.2</v>
      </c>
      <c r="Y18" s="102">
        <f>[13]Fevereiro!$D28</f>
        <v>21.7</v>
      </c>
      <c r="Z18" s="102">
        <f>[13]Fevereiro!$D29</f>
        <v>21.4</v>
      </c>
      <c r="AA18" s="102">
        <f>[13]Fevereiro!$D30</f>
        <v>21.7</v>
      </c>
      <c r="AB18" s="102">
        <f>[13]Fevereiro!$D31</f>
        <v>21.1</v>
      </c>
      <c r="AC18" s="102">
        <f>[13]Fevereiro!$D32</f>
        <v>20.8</v>
      </c>
      <c r="AD18" s="78">
        <f t="shared" si="3"/>
        <v>18.7</v>
      </c>
      <c r="AE18" s="89">
        <f t="shared" si="2"/>
        <v>21.353571428571428</v>
      </c>
      <c r="AF18" s="11" t="s">
        <v>33</v>
      </c>
      <c r="AG18" s="11" t="s">
        <v>33</v>
      </c>
    </row>
    <row r="19" spans="1:36" hidden="1" x14ac:dyDescent="0.2">
      <c r="A19" s="48" t="s">
        <v>4</v>
      </c>
      <c r="B19" s="90" t="str">
        <f>[14]Fevereiro!$D$5</f>
        <v>*</v>
      </c>
      <c r="C19" s="90" t="str">
        <f>[14]Fevereiro!$D$6</f>
        <v>*</v>
      </c>
      <c r="D19" s="90" t="str">
        <f>[14]Fevereiro!$D$7</f>
        <v>*</v>
      </c>
      <c r="E19" s="90" t="str">
        <f>[14]Fevereiro!$D$8</f>
        <v>*</v>
      </c>
      <c r="F19" s="90" t="str">
        <f>[14]Fevereiro!$D$9</f>
        <v>*</v>
      </c>
      <c r="G19" s="90" t="str">
        <f>[14]Fevereiro!$D$10</f>
        <v>*</v>
      </c>
      <c r="H19" s="90" t="str">
        <f>[14]Fevereiro!$D$11</f>
        <v>*</v>
      </c>
      <c r="I19" s="90" t="str">
        <f>[14]Fevereiro!$D$12</f>
        <v>*</v>
      </c>
      <c r="J19" s="90" t="str">
        <f>[14]Fevereiro!$D$13</f>
        <v>*</v>
      </c>
      <c r="K19" s="90" t="str">
        <f>[14]Fevereiro!$D$14</f>
        <v>*</v>
      </c>
      <c r="L19" s="90" t="str">
        <f>[14]Fevereiro!$D$15</f>
        <v>*</v>
      </c>
      <c r="M19" s="90" t="str">
        <f>[14]Fevereiro!$D$16</f>
        <v>*</v>
      </c>
      <c r="N19" s="90" t="str">
        <f>[14]Fevereiro!$D$17</f>
        <v>*</v>
      </c>
      <c r="O19" s="90" t="str">
        <f>[14]Fevereiro!$D$18</f>
        <v>*</v>
      </c>
      <c r="P19" s="90" t="str">
        <f>[14]Fevereiro!$D$19</f>
        <v>*</v>
      </c>
      <c r="Q19" s="90" t="str">
        <f>[14]Fevereiro!$D$20</f>
        <v>*</v>
      </c>
      <c r="R19" s="90" t="str">
        <f>[14]Fevereiro!$D$21</f>
        <v>*</v>
      </c>
      <c r="S19" s="90" t="str">
        <f>[14]Fevereiro!$D$22</f>
        <v>*</v>
      </c>
      <c r="T19" s="90" t="str">
        <f>[14]Fevereiro!$D$23</f>
        <v>*</v>
      </c>
      <c r="U19" s="90" t="str">
        <f>[14]Fevereiro!$D$24</f>
        <v>*</v>
      </c>
      <c r="V19" s="90" t="str">
        <f>[14]Fevereiro!$D$25</f>
        <v>*</v>
      </c>
      <c r="W19" s="90" t="str">
        <f>[14]Fevereiro!$D$26</f>
        <v>*</v>
      </c>
      <c r="X19" s="90" t="str">
        <f>[14]Fevereiro!$D$27</f>
        <v>*</v>
      </c>
      <c r="Y19" s="90" t="str">
        <f>[14]Fevereiro!$D$28</f>
        <v>*</v>
      </c>
      <c r="Z19" s="90" t="str">
        <f>[14]Fevereiro!$D$29</f>
        <v>*</v>
      </c>
      <c r="AA19" s="90" t="str">
        <f>[14]Fevereiro!$D$30</f>
        <v>*</v>
      </c>
      <c r="AB19" s="90" t="str">
        <f>[14]Fevereiro!$D$31</f>
        <v>*</v>
      </c>
      <c r="AC19" s="90" t="str">
        <f>[14]Fevereiro!$D$32</f>
        <v>*</v>
      </c>
      <c r="AD19" s="78" t="s">
        <v>203</v>
      </c>
      <c r="AE19" s="89" t="s">
        <v>203</v>
      </c>
    </row>
    <row r="20" spans="1:36" x14ac:dyDescent="0.2">
      <c r="A20" s="48" t="s">
        <v>5</v>
      </c>
      <c r="B20" s="90">
        <f>[15]Fevereiro!$D$5</f>
        <v>23.5</v>
      </c>
      <c r="C20" s="90">
        <f>[15]Fevereiro!$D$6</f>
        <v>22.2</v>
      </c>
      <c r="D20" s="90">
        <f>[15]Fevereiro!$D$7</f>
        <v>25.3</v>
      </c>
      <c r="E20" s="90">
        <f>[15]Fevereiro!$D$8</f>
        <v>25.1</v>
      </c>
      <c r="F20" s="90">
        <f>[15]Fevereiro!$D$9</f>
        <v>26.2</v>
      </c>
      <c r="G20" s="90">
        <f>[15]Fevereiro!$D$10</f>
        <v>23.6</v>
      </c>
      <c r="H20" s="90">
        <f>[15]Fevereiro!$D$11</f>
        <v>22.5</v>
      </c>
      <c r="I20" s="90">
        <f>[15]Fevereiro!$D$12</f>
        <v>23.9</v>
      </c>
      <c r="J20" s="90">
        <f>[15]Fevereiro!$D$13</f>
        <v>23.7</v>
      </c>
      <c r="K20" s="90">
        <f>[15]Fevereiro!$D$14</f>
        <v>23.8</v>
      </c>
      <c r="L20" s="90">
        <f>[15]Fevereiro!$D$15</f>
        <v>24.1</v>
      </c>
      <c r="M20" s="90">
        <f>[15]Fevereiro!$D$16</f>
        <v>24.7</v>
      </c>
      <c r="N20" s="90">
        <f>[15]Fevereiro!$D$17</f>
        <v>24</v>
      </c>
      <c r="O20" s="90">
        <f>[15]Fevereiro!$D$18</f>
        <v>24.8</v>
      </c>
      <c r="P20" s="90">
        <f>[15]Fevereiro!$D$19</f>
        <v>24.3</v>
      </c>
      <c r="Q20" s="90">
        <f>[15]Fevereiro!$D$20</f>
        <v>26.2</v>
      </c>
      <c r="R20" s="90">
        <f>[15]Fevereiro!$D$21</f>
        <v>24.7</v>
      </c>
      <c r="S20" s="90">
        <f>[15]Fevereiro!$D$22</f>
        <v>26.3</v>
      </c>
      <c r="T20" s="90">
        <f>[15]Fevereiro!$D$23</f>
        <v>22.2</v>
      </c>
      <c r="U20" s="90">
        <f>[15]Fevereiro!$D$24</f>
        <v>23.4</v>
      </c>
      <c r="V20" s="90">
        <f>[15]Fevereiro!$D$25</f>
        <v>24</v>
      </c>
      <c r="W20" s="90">
        <f>[15]Fevereiro!$D$26</f>
        <v>23.4</v>
      </c>
      <c r="X20" s="90">
        <f>[15]Fevereiro!$D$27</f>
        <v>22.8</v>
      </c>
      <c r="Y20" s="90">
        <f>[15]Fevereiro!$D$28</f>
        <v>23.4</v>
      </c>
      <c r="Z20" s="90">
        <f>[15]Fevereiro!$D$29</f>
        <v>23.1</v>
      </c>
      <c r="AA20" s="90">
        <f>[15]Fevereiro!$D$30</f>
        <v>24.7</v>
      </c>
      <c r="AB20" s="90">
        <f>[15]Fevereiro!$D$31</f>
        <v>24</v>
      </c>
      <c r="AC20" s="90">
        <f>[15]Fevereiro!$D$32</f>
        <v>23.8</v>
      </c>
      <c r="AD20" s="78">
        <f t="shared" si="3"/>
        <v>22.2</v>
      </c>
      <c r="AE20" s="89">
        <f t="shared" si="2"/>
        <v>24.060714285714283</v>
      </c>
      <c r="AF20" s="11" t="s">
        <v>33</v>
      </c>
      <c r="AI20" t="s">
        <v>33</v>
      </c>
    </row>
    <row r="21" spans="1:36" hidden="1" x14ac:dyDescent="0.2">
      <c r="A21" s="48" t="s">
        <v>31</v>
      </c>
      <c r="B21" s="90" t="str">
        <f>[16]Fevereiro!$D$5</f>
        <v>*</v>
      </c>
      <c r="C21" s="90" t="str">
        <f>[16]Fevereiro!$D$6</f>
        <v>*</v>
      </c>
      <c r="D21" s="90" t="str">
        <f>[16]Fevereiro!$D$7</f>
        <v>*</v>
      </c>
      <c r="E21" s="90" t="str">
        <f>[16]Fevereiro!$D$8</f>
        <v>*</v>
      </c>
      <c r="F21" s="90" t="str">
        <f>[16]Fevereiro!$D$9</f>
        <v>*</v>
      </c>
      <c r="G21" s="90" t="str">
        <f>[16]Fevereiro!$D$10</f>
        <v>*</v>
      </c>
      <c r="H21" s="90" t="str">
        <f>[16]Fevereiro!$D$11</f>
        <v>*</v>
      </c>
      <c r="I21" s="90" t="str">
        <f>[16]Fevereiro!$D$12</f>
        <v>*</v>
      </c>
      <c r="J21" s="90" t="str">
        <f>[16]Fevereiro!$D$13</f>
        <v>*</v>
      </c>
      <c r="K21" s="90" t="str">
        <f>[16]Fevereiro!$D$14</f>
        <v>*</v>
      </c>
      <c r="L21" s="90" t="str">
        <f>[16]Fevereiro!$D$15</f>
        <v>*</v>
      </c>
      <c r="M21" s="90" t="str">
        <f>[16]Fevereiro!$D$16</f>
        <v>*</v>
      </c>
      <c r="N21" s="90" t="str">
        <f>[16]Fevereiro!$D$17</f>
        <v>*</v>
      </c>
      <c r="O21" s="90" t="str">
        <f>[16]Fevereiro!$D$18</f>
        <v>*</v>
      </c>
      <c r="P21" s="90" t="str">
        <f>[16]Fevereiro!$D$19</f>
        <v>*</v>
      </c>
      <c r="Q21" s="90" t="str">
        <f>[16]Fevereiro!$D$20</f>
        <v>*</v>
      </c>
      <c r="R21" s="90" t="str">
        <f>[16]Fevereiro!$D$21</f>
        <v>*</v>
      </c>
      <c r="S21" s="90" t="str">
        <f>[16]Fevereiro!$D$22</f>
        <v>*</v>
      </c>
      <c r="T21" s="90" t="str">
        <f>[16]Fevereiro!$D$23</f>
        <v>*</v>
      </c>
      <c r="U21" s="90" t="str">
        <f>[16]Fevereiro!$D$24</f>
        <v>*</v>
      </c>
      <c r="V21" s="90" t="str">
        <f>[16]Fevereiro!$D$25</f>
        <v>*</v>
      </c>
      <c r="W21" s="90" t="str">
        <f>[16]Fevereiro!$D$26</f>
        <v>*</v>
      </c>
      <c r="X21" s="90" t="str">
        <f>[16]Fevereiro!$D$27</f>
        <v>*</v>
      </c>
      <c r="Y21" s="90" t="str">
        <f>[16]Fevereiro!$D$28</f>
        <v>*</v>
      </c>
      <c r="Z21" s="90" t="str">
        <f>[16]Fevereiro!$D$29</f>
        <v>*</v>
      </c>
      <c r="AA21" s="90" t="str">
        <f>[16]Fevereiro!$D$30</f>
        <v>*</v>
      </c>
      <c r="AB21" s="90" t="str">
        <f>[16]Fevereiro!$D$31</f>
        <v>*</v>
      </c>
      <c r="AC21" s="90" t="str">
        <f>[16]Fevereiro!$D$32</f>
        <v>*</v>
      </c>
      <c r="AD21" s="78" t="s">
        <v>203</v>
      </c>
      <c r="AE21" s="89" t="s">
        <v>203</v>
      </c>
      <c r="AG21" t="s">
        <v>33</v>
      </c>
    </row>
    <row r="22" spans="1:36" x14ac:dyDescent="0.2">
      <c r="A22" s="48" t="s">
        <v>6</v>
      </c>
      <c r="B22" s="90">
        <f>[17]Fevereiro!$D$5</f>
        <v>22</v>
      </c>
      <c r="C22" s="90">
        <f>[17]Fevereiro!$D$6</f>
        <v>21.6</v>
      </c>
      <c r="D22" s="90">
        <f>[17]Fevereiro!$D$7</f>
        <v>21.8</v>
      </c>
      <c r="E22" s="90">
        <f>[17]Fevereiro!$D$8</f>
        <v>22.5</v>
      </c>
      <c r="F22" s="90">
        <f>[17]Fevereiro!$D$9</f>
        <v>22.4</v>
      </c>
      <c r="G22" s="90">
        <f>[17]Fevereiro!$D$10</f>
        <v>22.6</v>
      </c>
      <c r="H22" s="90">
        <f>[17]Fevereiro!$D$11</f>
        <v>21.9</v>
      </c>
      <c r="I22" s="90">
        <f>[17]Fevereiro!$D$12</f>
        <v>22.9</v>
      </c>
      <c r="J22" s="90">
        <f>[17]Fevereiro!$D$13</f>
        <v>21.1</v>
      </c>
      <c r="K22" s="90">
        <f>[17]Fevereiro!$D$14</f>
        <v>20.399999999999999</v>
      </c>
      <c r="L22" s="90">
        <f>[17]Fevereiro!$D$15</f>
        <v>20.9</v>
      </c>
      <c r="M22" s="90">
        <f>[17]Fevereiro!$D$16</f>
        <v>21.7</v>
      </c>
      <c r="N22" s="90">
        <f>[17]Fevereiro!$D$17</f>
        <v>22.1</v>
      </c>
      <c r="O22" s="90">
        <f>[17]Fevereiro!$D$18</f>
        <v>23.8</v>
      </c>
      <c r="P22" s="90">
        <f>[17]Fevereiro!$D$19</f>
        <v>22.5</v>
      </c>
      <c r="Q22" s="90">
        <f>[17]Fevereiro!$D$20</f>
        <v>21.6</v>
      </c>
      <c r="R22" s="90">
        <f>[17]Fevereiro!$D$21</f>
        <v>22.7</v>
      </c>
      <c r="S22" s="90">
        <f>[17]Fevereiro!$D$22</f>
        <v>22.4</v>
      </c>
      <c r="T22" s="90">
        <f>[17]Fevereiro!$D$23</f>
        <v>21.6</v>
      </c>
      <c r="U22" s="90">
        <f>[17]Fevereiro!$D$24</f>
        <v>22.2</v>
      </c>
      <c r="V22" s="90">
        <f>[17]Fevereiro!$D$25</f>
        <v>22.8</v>
      </c>
      <c r="W22" s="90">
        <f>[17]Fevereiro!$D$26</f>
        <v>22.7</v>
      </c>
      <c r="X22" s="90">
        <f>[17]Fevereiro!$D$27</f>
        <v>22.9</v>
      </c>
      <c r="Y22" s="90">
        <f>[17]Fevereiro!$D$28</f>
        <v>21.9</v>
      </c>
      <c r="Z22" s="90">
        <f>[17]Fevereiro!$D$29</f>
        <v>22.1</v>
      </c>
      <c r="AA22" s="90">
        <f>[17]Fevereiro!$D$30</f>
        <v>23</v>
      </c>
      <c r="AB22" s="90">
        <f>[17]Fevereiro!$D$31</f>
        <v>22.2</v>
      </c>
      <c r="AC22" s="90">
        <f>[17]Fevereiro!$D$32</f>
        <v>22.3</v>
      </c>
      <c r="AD22" s="78">
        <f t="shared" si="3"/>
        <v>20.399999999999999</v>
      </c>
      <c r="AE22" s="89">
        <f t="shared" si="2"/>
        <v>22.164285714285715</v>
      </c>
      <c r="AG22" t="s">
        <v>33</v>
      </c>
      <c r="AI22" t="s">
        <v>33</v>
      </c>
    </row>
    <row r="23" spans="1:36" hidden="1" x14ac:dyDescent="0.2">
      <c r="A23" s="48" t="s">
        <v>7</v>
      </c>
      <c r="B23" s="90" t="str">
        <f>[18]Fevereiro!$D$5</f>
        <v>*</v>
      </c>
      <c r="C23" s="90" t="str">
        <f>[18]Fevereiro!$D$6</f>
        <v>*</v>
      </c>
      <c r="D23" s="90" t="str">
        <f>[18]Fevereiro!$D$7</f>
        <v>*</v>
      </c>
      <c r="E23" s="90" t="str">
        <f>[18]Fevereiro!$D$8</f>
        <v>*</v>
      </c>
      <c r="F23" s="90" t="str">
        <f>[18]Fevereiro!$D$9</f>
        <v>*</v>
      </c>
      <c r="G23" s="90" t="str">
        <f>[18]Fevereiro!$D$10</f>
        <v>*</v>
      </c>
      <c r="H23" s="90" t="str">
        <f>[18]Fevereiro!$D$11</f>
        <v>*</v>
      </c>
      <c r="I23" s="90" t="str">
        <f>[18]Fevereiro!$D$12</f>
        <v>*</v>
      </c>
      <c r="J23" s="90" t="str">
        <f>[18]Fevereiro!$D$13</f>
        <v>*</v>
      </c>
      <c r="K23" s="90" t="str">
        <f>[18]Fevereiro!$D$14</f>
        <v>*</v>
      </c>
      <c r="L23" s="90" t="str">
        <f>[18]Fevereiro!$D$15</f>
        <v>*</v>
      </c>
      <c r="M23" s="90" t="str">
        <f>[18]Fevereiro!$D$16</f>
        <v>*</v>
      </c>
      <c r="N23" s="90" t="str">
        <f>[18]Fevereiro!$D$17</f>
        <v>*</v>
      </c>
      <c r="O23" s="90" t="str">
        <f>[18]Fevereiro!$D$18</f>
        <v>*</v>
      </c>
      <c r="P23" s="90" t="str">
        <f>[18]Fevereiro!$D$19</f>
        <v>*</v>
      </c>
      <c r="Q23" s="90" t="str">
        <f>[18]Fevereiro!$D$20</f>
        <v>*</v>
      </c>
      <c r="R23" s="90" t="str">
        <f>[18]Fevereiro!$D$21</f>
        <v>*</v>
      </c>
      <c r="S23" s="90" t="str">
        <f>[18]Fevereiro!$D$22</f>
        <v>*</v>
      </c>
      <c r="T23" s="90" t="str">
        <f>[18]Fevereiro!$D$23</f>
        <v>*</v>
      </c>
      <c r="U23" s="90" t="str">
        <f>[18]Fevereiro!$D$24</f>
        <v>*</v>
      </c>
      <c r="V23" s="90" t="str">
        <f>[18]Fevereiro!$D$25</f>
        <v>*</v>
      </c>
      <c r="W23" s="90" t="str">
        <f>[18]Fevereiro!$D$26</f>
        <v>*</v>
      </c>
      <c r="X23" s="90" t="str">
        <f>[18]Fevereiro!$D$27</f>
        <v>*</v>
      </c>
      <c r="Y23" s="90" t="str">
        <f>[18]Fevereiro!$D$28</f>
        <v>*</v>
      </c>
      <c r="Z23" s="90" t="str">
        <f>[18]Fevereiro!$D$29</f>
        <v>*</v>
      </c>
      <c r="AA23" s="90" t="str">
        <f>[18]Fevereiro!$D$30</f>
        <v>*</v>
      </c>
      <c r="AB23" s="90" t="str">
        <f>[18]Fevereiro!$D$31</f>
        <v>*</v>
      </c>
      <c r="AC23" s="90" t="str">
        <f>[18]Fevereiro!$D$32</f>
        <v>*</v>
      </c>
      <c r="AD23" s="78" t="s">
        <v>203</v>
      </c>
      <c r="AE23" s="89" t="s">
        <v>203</v>
      </c>
      <c r="AG23" t="s">
        <v>33</v>
      </c>
      <c r="AH23" t="s">
        <v>33</v>
      </c>
      <c r="AI23" t="s">
        <v>33</v>
      </c>
    </row>
    <row r="24" spans="1:36" x14ac:dyDescent="0.2">
      <c r="A24" s="48" t="s">
        <v>151</v>
      </c>
      <c r="B24" s="90">
        <f>[19]Fevereiro!$D$5</f>
        <v>21.2</v>
      </c>
      <c r="C24" s="90">
        <f>[19]Fevereiro!$D$6</f>
        <v>20.399999999999999</v>
      </c>
      <c r="D24" s="90">
        <f>[19]Fevereiro!$D$7</f>
        <v>21.4</v>
      </c>
      <c r="E24" s="90">
        <f>[19]Fevereiro!$D$8</f>
        <v>21.6</v>
      </c>
      <c r="F24" s="90">
        <f>[19]Fevereiro!$D$9</f>
        <v>21.6</v>
      </c>
      <c r="G24" s="90">
        <f>[19]Fevereiro!$D$10</f>
        <v>22.1</v>
      </c>
      <c r="H24" s="90">
        <f>[19]Fevereiro!$D$11</f>
        <v>22.6</v>
      </c>
      <c r="I24" s="90">
        <f>[19]Fevereiro!$D$12</f>
        <v>22.1</v>
      </c>
      <c r="J24" s="90">
        <f>[19]Fevereiro!$D$13</f>
        <v>22.3</v>
      </c>
      <c r="K24" s="90">
        <f>[19]Fevereiro!$D$14</f>
        <v>21.7</v>
      </c>
      <c r="L24" s="90">
        <f>[19]Fevereiro!$D$15</f>
        <v>20.7</v>
      </c>
      <c r="M24" s="90">
        <f>[19]Fevereiro!$D$16</f>
        <v>21.2</v>
      </c>
      <c r="N24" s="90">
        <f>[19]Fevereiro!$D$17</f>
        <v>23</v>
      </c>
      <c r="O24" s="90">
        <f>[19]Fevereiro!$D$18</f>
        <v>21.3</v>
      </c>
      <c r="P24" s="90">
        <f>[19]Fevereiro!$D$19</f>
        <v>22.4</v>
      </c>
      <c r="Q24" s="90">
        <f>[19]Fevereiro!$D$20</f>
        <v>23.6</v>
      </c>
      <c r="R24" s="90">
        <f>[19]Fevereiro!$D$21</f>
        <v>22.7</v>
      </c>
      <c r="S24" s="90">
        <f>[19]Fevereiro!$D$22</f>
        <v>20.5</v>
      </c>
      <c r="T24" s="90">
        <f>[19]Fevereiro!$D$23</f>
        <v>21.8</v>
      </c>
      <c r="U24" s="90">
        <f>[19]Fevereiro!$D$24</f>
        <v>21.4</v>
      </c>
      <c r="V24" s="90">
        <f>[19]Fevereiro!$D$25</f>
        <v>21.4</v>
      </c>
      <c r="W24" s="90">
        <f>[19]Fevereiro!$D$26</f>
        <v>22.5</v>
      </c>
      <c r="X24" s="90">
        <f>[19]Fevereiro!$D$27</f>
        <v>23.3</v>
      </c>
      <c r="Y24" s="90">
        <f>[19]Fevereiro!$D$28</f>
        <v>22.5</v>
      </c>
      <c r="Z24" s="90">
        <f>[19]Fevereiro!$D$29</f>
        <v>23.2</v>
      </c>
      <c r="AA24" s="90">
        <f>[19]Fevereiro!$D$30</f>
        <v>22.5</v>
      </c>
      <c r="AB24" s="90">
        <f>[19]Fevereiro!$D$31</f>
        <v>22.4</v>
      </c>
      <c r="AC24" s="90">
        <f>[19]Fevereiro!$D$32</f>
        <v>21.8</v>
      </c>
      <c r="AD24" s="78">
        <f t="shared" si="3"/>
        <v>20.399999999999999</v>
      </c>
      <c r="AE24" s="89">
        <f t="shared" si="2"/>
        <v>21.971428571428568</v>
      </c>
      <c r="AG24" t="s">
        <v>33</v>
      </c>
      <c r="AJ24" t="s">
        <v>33</v>
      </c>
    </row>
    <row r="25" spans="1:36" x14ac:dyDescent="0.2">
      <c r="A25" s="48" t="s">
        <v>152</v>
      </c>
      <c r="B25" s="90">
        <f>[20]Fevereiro!$D5</f>
        <v>20.9</v>
      </c>
      <c r="C25" s="90">
        <f>[20]Fevereiro!$D6</f>
        <v>21.4</v>
      </c>
      <c r="D25" s="90">
        <f>[20]Fevereiro!$D7</f>
        <v>22.1</v>
      </c>
      <c r="E25" s="90">
        <f>[20]Fevereiro!$D8</f>
        <v>22.3</v>
      </c>
      <c r="F25" s="90">
        <f>[20]Fevereiro!$D9</f>
        <v>22.1</v>
      </c>
      <c r="G25" s="90">
        <f>[20]Fevereiro!$D10</f>
        <v>23.5</v>
      </c>
      <c r="H25" s="90">
        <f>[20]Fevereiro!$D11</f>
        <v>21.6</v>
      </c>
      <c r="I25" s="90">
        <f>[20]Fevereiro!$D12</f>
        <v>22.5</v>
      </c>
      <c r="J25" s="90">
        <f>[20]Fevereiro!$D13</f>
        <v>21.1</v>
      </c>
      <c r="K25" s="90">
        <f>[20]Fevereiro!$D14</f>
        <v>21.1</v>
      </c>
      <c r="L25" s="90">
        <f>[20]Fevereiro!$D15</f>
        <v>23.2</v>
      </c>
      <c r="M25" s="90">
        <f>[20]Fevereiro!$D16</f>
        <v>22</v>
      </c>
      <c r="N25" s="90">
        <f>[20]Fevereiro!$D17</f>
        <v>21.6</v>
      </c>
      <c r="O25" s="90">
        <f>[20]Fevereiro!$D18</f>
        <v>21.6</v>
      </c>
      <c r="P25" s="90">
        <f>[20]Fevereiro!$D19</f>
        <v>23.8</v>
      </c>
      <c r="Q25" s="90">
        <f>[20]Fevereiro!$D20</f>
        <v>24</v>
      </c>
      <c r="R25" s="90">
        <f>[20]Fevereiro!$D21</f>
        <v>24.1</v>
      </c>
      <c r="S25" s="90">
        <f>[20]Fevereiro!$D22</f>
        <v>22.4</v>
      </c>
      <c r="T25" s="90">
        <f>[20]Fevereiro!$D23</f>
        <v>21.7</v>
      </c>
      <c r="U25" s="90">
        <f>[20]Fevereiro!$D24</f>
        <v>21.4</v>
      </c>
      <c r="V25" s="90">
        <f>[20]Fevereiro!$D25</f>
        <v>21.2</v>
      </c>
      <c r="W25" s="90">
        <f>[20]Fevereiro!$D26</f>
        <v>21.8</v>
      </c>
      <c r="X25" s="90">
        <f>[20]Fevereiro!$D27</f>
        <v>22.1</v>
      </c>
      <c r="Y25" s="90">
        <f>[20]Fevereiro!$D28</f>
        <v>21.9</v>
      </c>
      <c r="Z25" s="90">
        <f>[20]Fevereiro!$D29</f>
        <v>22.5</v>
      </c>
      <c r="AA25" s="90">
        <f>[20]Fevereiro!$D30</f>
        <v>23.1</v>
      </c>
      <c r="AB25" s="90">
        <f>[20]Fevereiro!$D31</f>
        <v>21.8</v>
      </c>
      <c r="AC25" s="90">
        <f>[20]Fevereiro!$D32</f>
        <v>21.9</v>
      </c>
      <c r="AD25" s="78">
        <f t="shared" si="3"/>
        <v>20.9</v>
      </c>
      <c r="AE25" s="89">
        <f t="shared" si="2"/>
        <v>22.167857142857141</v>
      </c>
      <c r="AF25" s="11" t="s">
        <v>33</v>
      </c>
      <c r="AG25" t="s">
        <v>33</v>
      </c>
      <c r="AI25" t="s">
        <v>33</v>
      </c>
      <c r="AJ25" t="s">
        <v>33</v>
      </c>
    </row>
    <row r="26" spans="1:36" x14ac:dyDescent="0.2">
      <c r="A26" s="48" t="s">
        <v>153</v>
      </c>
      <c r="B26" s="90">
        <f>[21]Fevereiro!$D$5</f>
        <v>20.3</v>
      </c>
      <c r="C26" s="90">
        <f>[21]Fevereiro!$D$6</f>
        <v>20.8</v>
      </c>
      <c r="D26" s="90">
        <f>[21]Fevereiro!$D$7</f>
        <v>22.3</v>
      </c>
      <c r="E26" s="90">
        <f>[21]Fevereiro!$D$8</f>
        <v>21.8</v>
      </c>
      <c r="F26" s="90">
        <f>[21]Fevereiro!$D$9</f>
        <v>22.1</v>
      </c>
      <c r="G26" s="90">
        <f>[21]Fevereiro!$D$10</f>
        <v>23.8</v>
      </c>
      <c r="H26" s="90">
        <f>[21]Fevereiro!$D$11</f>
        <v>23.6</v>
      </c>
      <c r="I26" s="90">
        <f>[21]Fevereiro!$D$12</f>
        <v>23.3</v>
      </c>
      <c r="J26" s="90">
        <f>[21]Fevereiro!$D$13</f>
        <v>22.1</v>
      </c>
      <c r="K26" s="90">
        <f>[21]Fevereiro!$D$14</f>
        <v>22.6</v>
      </c>
      <c r="L26" s="90">
        <f>[21]Fevereiro!$D$15</f>
        <v>22.1</v>
      </c>
      <c r="M26" s="90">
        <f>[21]Fevereiro!$D$16</f>
        <v>22.1</v>
      </c>
      <c r="N26" s="90">
        <f>[21]Fevereiro!$D$17</f>
        <v>22.5</v>
      </c>
      <c r="O26" s="90">
        <f>[21]Fevereiro!$D$18</f>
        <v>22.1</v>
      </c>
      <c r="P26" s="90">
        <f>[21]Fevereiro!$D$19</f>
        <v>22.9</v>
      </c>
      <c r="Q26" s="90">
        <f>[21]Fevereiro!$D$20</f>
        <v>24</v>
      </c>
      <c r="R26" s="90">
        <f>[21]Fevereiro!$D$21</f>
        <v>22.6</v>
      </c>
      <c r="S26" s="90">
        <f>[21]Fevereiro!$D$22</f>
        <v>22.2</v>
      </c>
      <c r="T26" s="90">
        <f>[21]Fevereiro!$D$23</f>
        <v>21.1</v>
      </c>
      <c r="U26" s="90">
        <f>[21]Fevereiro!$D$24</f>
        <v>21.9</v>
      </c>
      <c r="V26" s="90">
        <f>[21]Fevereiro!$D$25</f>
        <v>21.7</v>
      </c>
      <c r="W26" s="90">
        <f>[21]Fevereiro!$D$26</f>
        <v>22.6</v>
      </c>
      <c r="X26" s="90">
        <f>[21]Fevereiro!$D$27</f>
        <v>22.9</v>
      </c>
      <c r="Y26" s="90">
        <f>[21]Fevereiro!$D$28</f>
        <v>22.1</v>
      </c>
      <c r="Z26" s="90">
        <f>[21]Fevereiro!$D$29</f>
        <v>22.4</v>
      </c>
      <c r="AA26" s="90">
        <f>[21]Fevereiro!$D$30</f>
        <v>22.9</v>
      </c>
      <c r="AB26" s="90">
        <f>[21]Fevereiro!$D$31</f>
        <v>22.3</v>
      </c>
      <c r="AC26" s="90">
        <f>[21]Fevereiro!$D$32</f>
        <v>21.9</v>
      </c>
      <c r="AD26" s="78">
        <f t="shared" si="3"/>
        <v>20.3</v>
      </c>
      <c r="AE26" s="89">
        <f t="shared" si="2"/>
        <v>22.321428571428573</v>
      </c>
      <c r="AG26" t="s">
        <v>33</v>
      </c>
      <c r="AJ26" t="s">
        <v>33</v>
      </c>
    </row>
    <row r="27" spans="1:36" x14ac:dyDescent="0.2">
      <c r="A27" s="48" t="s">
        <v>8</v>
      </c>
      <c r="B27" s="90">
        <f>[22]Fevereiro!$D$5</f>
        <v>20.100000000000001</v>
      </c>
      <c r="C27" s="90">
        <f>[22]Fevereiro!$D$6</f>
        <v>21.1</v>
      </c>
      <c r="D27" s="90">
        <f>[22]Fevereiro!$D$7</f>
        <v>22.2</v>
      </c>
      <c r="E27" s="90">
        <f>[22]Fevereiro!$D$8</f>
        <v>22</v>
      </c>
      <c r="F27" s="90">
        <f>[22]Fevereiro!$D$9</f>
        <v>22.4</v>
      </c>
      <c r="G27" s="90">
        <f>[22]Fevereiro!$D$10</f>
        <v>20.6</v>
      </c>
      <c r="H27" s="90">
        <f>[22]Fevereiro!$D$11</f>
        <v>22.4</v>
      </c>
      <c r="I27" s="90">
        <f>[22]Fevereiro!$D$12</f>
        <v>22.3</v>
      </c>
      <c r="J27" s="90">
        <f>[22]Fevereiro!$D$13</f>
        <v>21.5</v>
      </c>
      <c r="K27" s="90">
        <f>[22]Fevereiro!$D$14</f>
        <v>21.3</v>
      </c>
      <c r="L27" s="90">
        <f>[22]Fevereiro!$D$15</f>
        <v>22</v>
      </c>
      <c r="M27" s="90">
        <f>[22]Fevereiro!$D$16</f>
        <v>22.2</v>
      </c>
      <c r="N27" s="90">
        <f>[22]Fevereiro!$D$17</f>
        <v>22.4</v>
      </c>
      <c r="O27" s="90">
        <f>[22]Fevereiro!$D$18</f>
        <v>22.1</v>
      </c>
      <c r="P27" s="90">
        <f>[22]Fevereiro!$D$19</f>
        <v>23.6</v>
      </c>
      <c r="Q27" s="90">
        <f>[22]Fevereiro!$D$20</f>
        <v>24.6</v>
      </c>
      <c r="R27" s="90">
        <f>[22]Fevereiro!$D$21</f>
        <v>23.7</v>
      </c>
      <c r="S27" s="90">
        <f>[22]Fevereiro!$D$22</f>
        <v>21.9</v>
      </c>
      <c r="T27" s="90">
        <f>[22]Fevereiro!$D$23</f>
        <v>21</v>
      </c>
      <c r="U27" s="90">
        <f>[22]Fevereiro!$D$24</f>
        <v>21</v>
      </c>
      <c r="V27" s="90">
        <f>[22]Fevereiro!$D$25</f>
        <v>20.8</v>
      </c>
      <c r="W27" s="90">
        <f>[22]Fevereiro!$D$26</f>
        <v>23.2</v>
      </c>
      <c r="X27" s="90">
        <f>[22]Fevereiro!$D$27</f>
        <v>23.3</v>
      </c>
      <c r="Y27" s="90">
        <f>[22]Fevereiro!$D$28</f>
        <v>21.8</v>
      </c>
      <c r="Z27" s="90">
        <f>[22]Fevereiro!$D$29</f>
        <v>23</v>
      </c>
      <c r="AA27" s="90">
        <f>[22]Fevereiro!$D$30</f>
        <v>22.5</v>
      </c>
      <c r="AB27" s="90">
        <f>[22]Fevereiro!$D$31</f>
        <v>22</v>
      </c>
      <c r="AC27" s="90">
        <f>[22]Fevereiro!$D$32</f>
        <v>21.3</v>
      </c>
      <c r="AD27" s="78">
        <f t="shared" si="3"/>
        <v>20.100000000000001</v>
      </c>
      <c r="AE27" s="89">
        <f t="shared" si="2"/>
        <v>22.082142857142856</v>
      </c>
      <c r="AG27" t="s">
        <v>33</v>
      </c>
      <c r="AI27" t="s">
        <v>33</v>
      </c>
    </row>
    <row r="28" spans="1:36" x14ac:dyDescent="0.2">
      <c r="A28" s="48" t="s">
        <v>9</v>
      </c>
      <c r="B28" s="90">
        <f>[23]Fevereiro!$D5</f>
        <v>22.1</v>
      </c>
      <c r="C28" s="90">
        <f>[23]Fevereiro!$D6</f>
        <v>21.1</v>
      </c>
      <c r="D28" s="90">
        <f>[23]Fevereiro!$D7</f>
        <v>21.8</v>
      </c>
      <c r="E28" s="90">
        <f>[23]Fevereiro!$D8</f>
        <v>22.4</v>
      </c>
      <c r="F28" s="90">
        <f>[23]Fevereiro!$D9</f>
        <v>21.8</v>
      </c>
      <c r="G28" s="90">
        <f>[23]Fevereiro!$D10</f>
        <v>22</v>
      </c>
      <c r="H28" s="90">
        <f>[23]Fevereiro!$D11</f>
        <v>22.1</v>
      </c>
      <c r="I28" s="90">
        <f>[23]Fevereiro!$D12</f>
        <v>22</v>
      </c>
      <c r="J28" s="90">
        <f>[23]Fevereiro!$D13</f>
        <v>23.7</v>
      </c>
      <c r="K28" s="90">
        <f>[23]Fevereiro!$D14</f>
        <v>24.2</v>
      </c>
      <c r="L28" s="90">
        <f>[23]Fevereiro!$D15</f>
        <v>22.1</v>
      </c>
      <c r="M28" s="90">
        <f>[23]Fevereiro!$D16</f>
        <v>22.9</v>
      </c>
      <c r="N28" s="90">
        <f>[23]Fevereiro!$D17</f>
        <v>24</v>
      </c>
      <c r="O28" s="90">
        <f>[23]Fevereiro!$D18</f>
        <v>22.8</v>
      </c>
      <c r="P28" s="90">
        <f>[23]Fevereiro!$D19</f>
        <v>23.5</v>
      </c>
      <c r="Q28" s="90">
        <f>[23]Fevereiro!$D20</f>
        <v>25.4</v>
      </c>
      <c r="R28" s="90">
        <f>[23]Fevereiro!$D21</f>
        <v>23.2</v>
      </c>
      <c r="S28" s="90">
        <f>[23]Fevereiro!$D22</f>
        <v>21.7</v>
      </c>
      <c r="T28" s="90">
        <f>[23]Fevereiro!$D23</f>
        <v>21.6</v>
      </c>
      <c r="U28" s="90">
        <f>[23]Fevereiro!$D24</f>
        <v>22.9</v>
      </c>
      <c r="V28" s="90">
        <f>[23]Fevereiro!$D25</f>
        <v>21.6</v>
      </c>
      <c r="W28" s="90">
        <f>[23]Fevereiro!$D26</f>
        <v>23.4</v>
      </c>
      <c r="X28" s="90">
        <f>[23]Fevereiro!$D27</f>
        <v>24.4</v>
      </c>
      <c r="Y28" s="90">
        <f>[23]Fevereiro!$D28</f>
        <v>22.3</v>
      </c>
      <c r="Z28" s="90">
        <f>[23]Fevereiro!$D29</f>
        <v>23.3</v>
      </c>
      <c r="AA28" s="90">
        <f>[23]Fevereiro!$D30</f>
        <v>23</v>
      </c>
      <c r="AB28" s="90">
        <f>[23]Fevereiro!$D31</f>
        <v>22.4</v>
      </c>
      <c r="AC28" s="90">
        <f>[23]Fevereiro!$D32</f>
        <v>22.5</v>
      </c>
      <c r="AD28" s="78">
        <f t="shared" si="3"/>
        <v>21.1</v>
      </c>
      <c r="AE28" s="89">
        <f t="shared" si="2"/>
        <v>22.721428571428564</v>
      </c>
      <c r="AI28" t="s">
        <v>33</v>
      </c>
      <c r="AJ28" t="s">
        <v>33</v>
      </c>
    </row>
    <row r="29" spans="1:36" hidden="1" x14ac:dyDescent="0.2">
      <c r="A29" s="48" t="s">
        <v>30</v>
      </c>
      <c r="B29" s="90" t="str">
        <f>[24]Fevereiro!$D$5</f>
        <v>*</v>
      </c>
      <c r="C29" s="90" t="str">
        <f>[24]Fevereiro!$D$6</f>
        <v>*</v>
      </c>
      <c r="D29" s="90" t="str">
        <f>[24]Fevereiro!$D$7</f>
        <v>*</v>
      </c>
      <c r="E29" s="90" t="str">
        <f>[24]Fevereiro!$D$8</f>
        <v>*</v>
      </c>
      <c r="F29" s="90" t="str">
        <f>[24]Fevereiro!$D$9</f>
        <v>*</v>
      </c>
      <c r="G29" s="90" t="str">
        <f>[24]Fevereiro!$D$10</f>
        <v>*</v>
      </c>
      <c r="H29" s="90" t="str">
        <f>[24]Fevereiro!$D$11</f>
        <v>*</v>
      </c>
      <c r="I29" s="90" t="str">
        <f>[24]Fevereiro!$D$12</f>
        <v>*</v>
      </c>
      <c r="J29" s="90" t="str">
        <f>[24]Fevereiro!$D$13</f>
        <v>*</v>
      </c>
      <c r="K29" s="90" t="str">
        <f>[24]Fevereiro!$D$14</f>
        <v>*</v>
      </c>
      <c r="L29" s="90" t="str">
        <f>[24]Fevereiro!$D$15</f>
        <v>*</v>
      </c>
      <c r="M29" s="90" t="str">
        <f>[24]Fevereiro!$D$16</f>
        <v>*</v>
      </c>
      <c r="N29" s="90" t="str">
        <f>[24]Fevereiro!$D$17</f>
        <v>*</v>
      </c>
      <c r="O29" s="90" t="str">
        <f>[24]Fevereiro!$D$18</f>
        <v>*</v>
      </c>
      <c r="P29" s="90" t="str">
        <f>[24]Fevereiro!$D$19</f>
        <v>*</v>
      </c>
      <c r="Q29" s="90" t="str">
        <f>[24]Fevereiro!$D$20</f>
        <v>*</v>
      </c>
      <c r="R29" s="90" t="str">
        <f>[24]Fevereiro!$D$21</f>
        <v>*</v>
      </c>
      <c r="S29" s="90" t="str">
        <f>[24]Fevereiro!$D$22</f>
        <v>*</v>
      </c>
      <c r="T29" s="90" t="str">
        <f>[24]Fevereiro!$D$23</f>
        <v>*</v>
      </c>
      <c r="U29" s="90" t="str">
        <f>[24]Fevereiro!$D$24</f>
        <v>*</v>
      </c>
      <c r="V29" s="90" t="str">
        <f>[24]Fevereiro!$D$25</f>
        <v>*</v>
      </c>
      <c r="W29" s="90" t="str">
        <f>[24]Fevereiro!$D$26</f>
        <v>*</v>
      </c>
      <c r="X29" s="90" t="str">
        <f>[24]Fevereiro!$D$27</f>
        <v>*</v>
      </c>
      <c r="Y29" s="90" t="str">
        <f>[24]Fevereiro!$D$28</f>
        <v>*</v>
      </c>
      <c r="Z29" s="90" t="str">
        <f>[24]Fevereiro!$D$29</f>
        <v>*</v>
      </c>
      <c r="AA29" s="90" t="str">
        <f>[24]Fevereiro!$D$30</f>
        <v>*</v>
      </c>
      <c r="AB29" s="90" t="str">
        <f>[24]Fevereiro!$D$31</f>
        <v>*</v>
      </c>
      <c r="AC29" s="90" t="str">
        <f>[24]Fevereiro!$D$32</f>
        <v>*</v>
      </c>
      <c r="AD29" s="78" t="s">
        <v>203</v>
      </c>
      <c r="AE29" s="89" t="s">
        <v>203</v>
      </c>
      <c r="AJ29" t="s">
        <v>33</v>
      </c>
    </row>
    <row r="30" spans="1:36" x14ac:dyDescent="0.2">
      <c r="A30" s="48" t="s">
        <v>10</v>
      </c>
      <c r="B30" s="90">
        <f>[25]Fevereiro!$D$5</f>
        <v>21.8</v>
      </c>
      <c r="C30" s="90">
        <f>[25]Fevereiro!$D$6</f>
        <v>21.5</v>
      </c>
      <c r="D30" s="90">
        <f>[25]Fevereiro!$D$7</f>
        <v>21.8</v>
      </c>
      <c r="E30" s="90">
        <f>[25]Fevereiro!$D$8</f>
        <v>21.9</v>
      </c>
      <c r="F30" s="90">
        <f>[25]Fevereiro!$D$9</f>
        <v>22.7</v>
      </c>
      <c r="G30" s="90">
        <f>[25]Fevereiro!$D$10</f>
        <v>23.6</v>
      </c>
      <c r="H30" s="90">
        <f>[25]Fevereiro!$D$11</f>
        <v>23.4</v>
      </c>
      <c r="I30" s="90">
        <f>[25]Fevereiro!$D$12</f>
        <v>22.8</v>
      </c>
      <c r="J30" s="90">
        <f>[25]Fevereiro!$D$13</f>
        <v>21.4</v>
      </c>
      <c r="K30" s="90">
        <f>[25]Fevereiro!$D$14</f>
        <v>22.3</v>
      </c>
      <c r="L30" s="90">
        <f>[25]Fevereiro!$D$15</f>
        <v>22.5</v>
      </c>
      <c r="M30" s="90">
        <f>[25]Fevereiro!$D$16</f>
        <v>22.6</v>
      </c>
      <c r="N30" s="90">
        <f>[25]Fevereiro!$D$17</f>
        <v>22.2</v>
      </c>
      <c r="O30" s="90">
        <f>[25]Fevereiro!$D$18</f>
        <v>22</v>
      </c>
      <c r="P30" s="90">
        <f>[25]Fevereiro!$D$19</f>
        <v>23.4</v>
      </c>
      <c r="Q30" s="90">
        <f>[25]Fevereiro!$D$20</f>
        <v>24.3</v>
      </c>
      <c r="R30" s="90">
        <f>[25]Fevereiro!$D$21</f>
        <v>23.6</v>
      </c>
      <c r="S30" s="90">
        <f>[25]Fevereiro!$D$22</f>
        <v>22.8</v>
      </c>
      <c r="T30" s="90">
        <f>[25]Fevereiro!$D$23</f>
        <v>22.1</v>
      </c>
      <c r="U30" s="90">
        <f>[25]Fevereiro!$D$24</f>
        <v>21.8</v>
      </c>
      <c r="V30" s="90">
        <f>[25]Fevereiro!$D$25</f>
        <v>21.2</v>
      </c>
      <c r="W30" s="90">
        <f>[25]Fevereiro!$D$26</f>
        <v>23.3</v>
      </c>
      <c r="X30" s="90">
        <f>[25]Fevereiro!$D$27</f>
        <v>23.7</v>
      </c>
      <c r="Y30" s="90">
        <f>[25]Fevereiro!$D$28</f>
        <v>22.3</v>
      </c>
      <c r="Z30" s="90">
        <f>[25]Fevereiro!$D$29</f>
        <v>23.2</v>
      </c>
      <c r="AA30" s="90">
        <f>[25]Fevereiro!$D$30</f>
        <v>22.8</v>
      </c>
      <c r="AB30" s="90">
        <f>[25]Fevereiro!$D$31</f>
        <v>22.3</v>
      </c>
      <c r="AC30" s="90">
        <f>[25]Fevereiro!$D$32</f>
        <v>22.3</v>
      </c>
      <c r="AD30" s="78">
        <f t="shared" si="3"/>
        <v>21.2</v>
      </c>
      <c r="AE30" s="89">
        <f t="shared" si="2"/>
        <v>22.557142857142857</v>
      </c>
      <c r="AI30" t="s">
        <v>33</v>
      </c>
    </row>
    <row r="31" spans="1:36" x14ac:dyDescent="0.2">
      <c r="A31" s="48" t="s">
        <v>154</v>
      </c>
      <c r="B31" s="90">
        <f>[26]Fevereiro!$D5</f>
        <v>20.7</v>
      </c>
      <c r="C31" s="90">
        <f>[26]Fevereiro!$D6</f>
        <v>19.399999999999999</v>
      </c>
      <c r="D31" s="90">
        <f>[26]Fevereiro!$D7</f>
        <v>20.5</v>
      </c>
      <c r="E31" s="90">
        <f>[26]Fevereiro!$D8</f>
        <v>20.100000000000001</v>
      </c>
      <c r="F31" s="90">
        <f>[26]Fevereiro!$D9</f>
        <v>21.8</v>
      </c>
      <c r="G31" s="90">
        <f>[26]Fevereiro!$D10</f>
        <v>22.2</v>
      </c>
      <c r="H31" s="90">
        <f>[26]Fevereiro!$D11</f>
        <v>22.2</v>
      </c>
      <c r="I31" s="90">
        <f>[26]Fevereiro!$D12</f>
        <v>21.8</v>
      </c>
      <c r="J31" s="90">
        <f>[26]Fevereiro!$D13</f>
        <v>20.5</v>
      </c>
      <c r="K31" s="90">
        <f>[26]Fevereiro!$D14</f>
        <v>21.5</v>
      </c>
      <c r="L31" s="90">
        <f>[26]Fevereiro!$D15</f>
        <v>20.8</v>
      </c>
      <c r="M31" s="90">
        <f>[26]Fevereiro!$D16</f>
        <v>20.7</v>
      </c>
      <c r="N31" s="90">
        <f>[26]Fevereiro!$D17</f>
        <v>20.9</v>
      </c>
      <c r="O31" s="90">
        <f>[26]Fevereiro!$D18</f>
        <v>20.3</v>
      </c>
      <c r="P31" s="90">
        <f>[26]Fevereiro!$D19</f>
        <v>21.6</v>
      </c>
      <c r="Q31" s="90">
        <f>[26]Fevereiro!$D20</f>
        <v>22.6</v>
      </c>
      <c r="R31" s="90">
        <f>[26]Fevereiro!$D21</f>
        <v>23.1</v>
      </c>
      <c r="S31" s="90">
        <f>[26]Fevereiro!$D22</f>
        <v>22.4</v>
      </c>
      <c r="T31" s="90">
        <f>[26]Fevereiro!$D23</f>
        <v>21.2</v>
      </c>
      <c r="U31" s="90">
        <f>[26]Fevereiro!$D24</f>
        <v>21</v>
      </c>
      <c r="V31" s="90">
        <f>[26]Fevereiro!$D25</f>
        <v>21</v>
      </c>
      <c r="W31" s="90">
        <f>[26]Fevereiro!$D26</f>
        <v>22.8</v>
      </c>
      <c r="X31" s="90">
        <f>[26]Fevereiro!$D27</f>
        <v>21.6</v>
      </c>
      <c r="Y31" s="90">
        <f>[26]Fevereiro!$D28</f>
        <v>22.4</v>
      </c>
      <c r="Z31" s="90">
        <f>[26]Fevereiro!$D29</f>
        <v>21.7</v>
      </c>
      <c r="AA31" s="90">
        <f>[26]Fevereiro!$D30</f>
        <v>20.8</v>
      </c>
      <c r="AB31" s="90">
        <f>[26]Fevereiro!$D31</f>
        <v>21.4</v>
      </c>
      <c r="AC31" s="90">
        <f>[26]Fevereiro!$D32</f>
        <v>21.6</v>
      </c>
      <c r="AD31" s="78">
        <f t="shared" si="3"/>
        <v>19.399999999999999</v>
      </c>
      <c r="AE31" s="89">
        <f t="shared" si="2"/>
        <v>21.37857142857143</v>
      </c>
      <c r="AF31" s="11" t="s">
        <v>33</v>
      </c>
      <c r="AG31" t="s">
        <v>33</v>
      </c>
      <c r="AI31" t="s">
        <v>33</v>
      </c>
      <c r="AJ31" t="s">
        <v>33</v>
      </c>
    </row>
    <row r="32" spans="1:36" x14ac:dyDescent="0.2">
      <c r="A32" s="48" t="s">
        <v>11</v>
      </c>
      <c r="B32" s="90">
        <f>[27]Fevereiro!$D$5</f>
        <v>20</v>
      </c>
      <c r="C32" s="90">
        <f>[27]Fevereiro!$D$6</f>
        <v>18.600000000000001</v>
      </c>
      <c r="D32" s="90">
        <f>[27]Fevereiro!$D$7</f>
        <v>19.8</v>
      </c>
      <c r="E32" s="90">
        <f>[27]Fevereiro!$D$8</f>
        <v>20.3</v>
      </c>
      <c r="F32" s="90">
        <f>[27]Fevereiro!$D$9</f>
        <v>21.9</v>
      </c>
      <c r="G32" s="90">
        <f>[27]Fevereiro!$D$10</f>
        <v>22.4</v>
      </c>
      <c r="H32" s="90">
        <f>[27]Fevereiro!$D$11</f>
        <v>21.5</v>
      </c>
      <c r="I32" s="90">
        <f>[27]Fevereiro!$D$12</f>
        <v>21.8</v>
      </c>
      <c r="J32" s="90">
        <f>[27]Fevereiro!$D$13</f>
        <v>19.5</v>
      </c>
      <c r="K32" s="90">
        <f>[27]Fevereiro!$D$14</f>
        <v>19.3</v>
      </c>
      <c r="L32" s="90">
        <f>[27]Fevereiro!$D$15</f>
        <v>20.2</v>
      </c>
      <c r="M32" s="90">
        <f>[27]Fevereiro!$D$16</f>
        <v>20.9</v>
      </c>
      <c r="N32" s="90">
        <f>[27]Fevereiro!$D$17</f>
        <v>21.6</v>
      </c>
      <c r="O32" s="90">
        <f>[27]Fevereiro!$D$18</f>
        <v>20.7</v>
      </c>
      <c r="P32" s="90">
        <f>[27]Fevereiro!$D$19</f>
        <v>21.4</v>
      </c>
      <c r="Q32" s="90">
        <f>[27]Fevereiro!$D$20</f>
        <v>22.7</v>
      </c>
      <c r="R32" s="90">
        <f>[27]Fevereiro!$D$21</f>
        <v>21.9</v>
      </c>
      <c r="S32" s="90">
        <f>[27]Fevereiro!$D$22</f>
        <v>20.5</v>
      </c>
      <c r="T32" s="90">
        <f>[27]Fevereiro!$D$23</f>
        <v>20</v>
      </c>
      <c r="U32" s="90">
        <f>[27]Fevereiro!$D$24</f>
        <v>21.3</v>
      </c>
      <c r="V32" s="90">
        <f>[27]Fevereiro!$D$25</f>
        <v>20.8</v>
      </c>
      <c r="W32" s="90">
        <f>[27]Fevereiro!$D$26</f>
        <v>21.6</v>
      </c>
      <c r="X32" s="90">
        <f>[27]Fevereiro!$D$27</f>
        <v>23</v>
      </c>
      <c r="Y32" s="90">
        <f>[27]Fevereiro!$D$28</f>
        <v>21.6</v>
      </c>
      <c r="Z32" s="90">
        <f>[27]Fevereiro!$D$29</f>
        <v>21.4</v>
      </c>
      <c r="AA32" s="90">
        <f>[27]Fevereiro!$D$30</f>
        <v>21.6</v>
      </c>
      <c r="AB32" s="90">
        <f>[27]Fevereiro!$D$31</f>
        <v>20.9</v>
      </c>
      <c r="AC32" s="90">
        <f>[27]Fevereiro!$D$32</f>
        <v>21.4</v>
      </c>
      <c r="AD32" s="78">
        <f t="shared" si="3"/>
        <v>18.600000000000001</v>
      </c>
      <c r="AE32" s="89">
        <f t="shared" si="2"/>
        <v>21.021428571428572</v>
      </c>
    </row>
    <row r="33" spans="1:35" s="5" customFormat="1" x14ac:dyDescent="0.2">
      <c r="A33" s="48" t="s">
        <v>12</v>
      </c>
      <c r="B33" s="90">
        <f>[28]Fevereiro!$D$5</f>
        <v>20.9</v>
      </c>
      <c r="C33" s="90">
        <f>[28]Fevereiro!$D$6</f>
        <v>22.1</v>
      </c>
      <c r="D33" s="90">
        <f>[28]Fevereiro!$D$7</f>
        <v>22.7</v>
      </c>
      <c r="E33" s="90">
        <f>[28]Fevereiro!$D$8</f>
        <v>23.6</v>
      </c>
      <c r="F33" s="90">
        <f>[28]Fevereiro!$D$9</f>
        <v>22.3</v>
      </c>
      <c r="G33" s="90">
        <f>[28]Fevereiro!$D$10</f>
        <v>22.7</v>
      </c>
      <c r="H33" s="90">
        <f>[28]Fevereiro!$D$11</f>
        <v>23.3</v>
      </c>
      <c r="I33" s="90">
        <f>[28]Fevereiro!$D$12</f>
        <v>23.5</v>
      </c>
      <c r="J33" s="90">
        <f>[28]Fevereiro!$D$13</f>
        <v>22.5</v>
      </c>
      <c r="K33" s="90">
        <f>[28]Fevereiro!$D$14</f>
        <v>21.6</v>
      </c>
      <c r="L33" s="90">
        <f>[28]Fevereiro!$D$15</f>
        <v>22.4</v>
      </c>
      <c r="M33" s="90">
        <f>[28]Fevereiro!$D$16</f>
        <v>23.7</v>
      </c>
      <c r="N33" s="90">
        <f>[28]Fevereiro!$D$17</f>
        <v>22.3</v>
      </c>
      <c r="O33" s="90">
        <f>[28]Fevereiro!$D$18</f>
        <v>23.8</v>
      </c>
      <c r="P33" s="90">
        <f>[28]Fevereiro!$D$19</f>
        <v>23.9</v>
      </c>
      <c r="Q33" s="90">
        <f>[28]Fevereiro!$D$20</f>
        <v>22.8</v>
      </c>
      <c r="R33" s="90">
        <f>[28]Fevereiro!$D$21</f>
        <v>22.5</v>
      </c>
      <c r="S33" s="90">
        <f>[28]Fevereiro!$D$22</f>
        <v>22.4</v>
      </c>
      <c r="T33" s="90">
        <f>[28]Fevereiro!$D$23</f>
        <v>22.5</v>
      </c>
      <c r="U33" s="90">
        <f>[28]Fevereiro!$D$24</f>
        <v>22.8</v>
      </c>
      <c r="V33" s="90">
        <f>[28]Fevereiro!$D$25</f>
        <v>23.4</v>
      </c>
      <c r="W33" s="90">
        <f>[28]Fevereiro!$D$26</f>
        <v>24.2</v>
      </c>
      <c r="X33" s="90">
        <f>[28]Fevereiro!$D$27</f>
        <v>21.8</v>
      </c>
      <c r="Y33" s="90">
        <f>[28]Fevereiro!$D$28</f>
        <v>22.7</v>
      </c>
      <c r="Z33" s="90">
        <f>[28]Fevereiro!$D$29</f>
        <v>22.4</v>
      </c>
      <c r="AA33" s="90">
        <f>[28]Fevereiro!$D$30</f>
        <v>22.7</v>
      </c>
      <c r="AB33" s="90">
        <f>[28]Fevereiro!$D$31</f>
        <v>23.2</v>
      </c>
      <c r="AC33" s="90">
        <f>[28]Fevereiro!$D$32</f>
        <v>23.1</v>
      </c>
      <c r="AD33" s="78">
        <f t="shared" si="3"/>
        <v>20.9</v>
      </c>
      <c r="AE33" s="89">
        <f t="shared" si="2"/>
        <v>22.778571428571432</v>
      </c>
      <c r="AI33" s="5" t="s">
        <v>33</v>
      </c>
    </row>
    <row r="34" spans="1:35" x14ac:dyDescent="0.2">
      <c r="A34" s="48" t="s">
        <v>232</v>
      </c>
      <c r="B34" s="90">
        <f>[29]Fevereiro!$D$5</f>
        <v>23</v>
      </c>
      <c r="C34" s="90">
        <f>[29]Fevereiro!$D$6</f>
        <v>22.4</v>
      </c>
      <c r="D34" s="90">
        <f>[29]Fevereiro!$D$7</f>
        <v>24.1</v>
      </c>
      <c r="E34" s="90">
        <f>[29]Fevereiro!$D$8</f>
        <v>22.4</v>
      </c>
      <c r="F34" s="90">
        <f>[29]Fevereiro!$D$9</f>
        <v>24.5</v>
      </c>
      <c r="G34" s="90">
        <f>[29]Fevereiro!$D$10</f>
        <v>23.9</v>
      </c>
      <c r="H34" s="90">
        <f>[29]Fevereiro!$D$11</f>
        <v>23.4</v>
      </c>
      <c r="I34" s="90">
        <f>[29]Fevereiro!$D$12</f>
        <v>23.3</v>
      </c>
      <c r="J34" s="90">
        <f>[29]Fevereiro!$D$13</f>
        <v>22.3</v>
      </c>
      <c r="K34" s="90">
        <f>[29]Fevereiro!$D$14</f>
        <v>22.3</v>
      </c>
      <c r="L34" s="90">
        <f>[29]Fevereiro!$D$15</f>
        <v>21.6</v>
      </c>
      <c r="M34" s="90">
        <f>[29]Fevereiro!$D$16</f>
        <v>24.2</v>
      </c>
      <c r="N34" s="90">
        <f>[29]Fevereiro!$D$17</f>
        <v>23.5</v>
      </c>
      <c r="O34" s="90">
        <f>[29]Fevereiro!$D$18</f>
        <v>23.8</v>
      </c>
      <c r="P34" s="90">
        <f>[29]Fevereiro!$D$19</f>
        <v>23.3</v>
      </c>
      <c r="Q34" s="90">
        <f>[29]Fevereiro!$D$20</f>
        <v>23.7</v>
      </c>
      <c r="R34" s="90">
        <f>[29]Fevereiro!$D$21</f>
        <v>22.9</v>
      </c>
      <c r="S34" s="90">
        <f>[29]Fevereiro!$D$22</f>
        <v>25</v>
      </c>
      <c r="T34" s="90">
        <f>[29]Fevereiro!$D$23</f>
        <v>21.7</v>
      </c>
      <c r="U34" s="90">
        <f>[29]Fevereiro!$D$24</f>
        <v>21.8</v>
      </c>
      <c r="V34" s="90">
        <f>[29]Fevereiro!$D$25</f>
        <v>22.3</v>
      </c>
      <c r="W34" s="90">
        <f>[29]Fevereiro!$D$26</f>
        <v>23.5</v>
      </c>
      <c r="X34" s="90">
        <f>[29]Fevereiro!$D$27</f>
        <v>22.8</v>
      </c>
      <c r="Y34" s="90">
        <f>[29]Fevereiro!$D$28</f>
        <v>22.6</v>
      </c>
      <c r="Z34" s="90">
        <f>[29]Fevereiro!$D$29</f>
        <v>22.1</v>
      </c>
      <c r="AA34" s="90">
        <f>[29]Fevereiro!$D$30</f>
        <v>24.4</v>
      </c>
      <c r="AB34" s="90">
        <f>[29]Fevereiro!$D$31</f>
        <v>23.9</v>
      </c>
      <c r="AC34" s="90">
        <f>[29]Fevereiro!$D$32</f>
        <v>23.6</v>
      </c>
      <c r="AD34" s="78">
        <f t="shared" si="3"/>
        <v>21.6</v>
      </c>
      <c r="AE34" s="89">
        <f t="shared" si="2"/>
        <v>23.153571428571432</v>
      </c>
      <c r="AG34" t="s">
        <v>33</v>
      </c>
      <c r="AH34" t="s">
        <v>33</v>
      </c>
    </row>
    <row r="35" spans="1:35" x14ac:dyDescent="0.2">
      <c r="A35" s="48" t="s">
        <v>231</v>
      </c>
      <c r="B35" s="90">
        <f>[30]Fevereiro!$D$5</f>
        <v>20.5</v>
      </c>
      <c r="C35" s="90">
        <f>[30]Fevereiro!$D$6</f>
        <v>19.7</v>
      </c>
      <c r="D35" s="90">
        <f>[30]Fevereiro!$D$7</f>
        <v>21.6</v>
      </c>
      <c r="E35" s="90">
        <f>[30]Fevereiro!$D$8</f>
        <v>21.7</v>
      </c>
      <c r="F35" s="90">
        <f>[30]Fevereiro!$D$9</f>
        <v>21</v>
      </c>
      <c r="G35" s="90">
        <f>[30]Fevereiro!$D$10</f>
        <v>23.3</v>
      </c>
      <c r="H35" s="90">
        <f>[30]Fevereiro!$D$11</f>
        <v>21.7</v>
      </c>
      <c r="I35" s="90">
        <f>[30]Fevereiro!$D$12</f>
        <v>22</v>
      </c>
      <c r="J35" s="90">
        <f>[30]Fevereiro!$D$13</f>
        <v>20.100000000000001</v>
      </c>
      <c r="K35" s="90">
        <f>[30]Fevereiro!$D$14</f>
        <v>20</v>
      </c>
      <c r="L35" s="90">
        <f>[30]Fevereiro!$D$15</f>
        <v>21.6</v>
      </c>
      <c r="M35" s="90">
        <f>[30]Fevereiro!$D$16</f>
        <v>21.8</v>
      </c>
      <c r="N35" s="90">
        <f>[30]Fevereiro!$D$17</f>
        <v>21.8</v>
      </c>
      <c r="O35" s="90">
        <f>[30]Fevereiro!$D$18</f>
        <v>20.6</v>
      </c>
      <c r="P35" s="90">
        <f>[30]Fevereiro!$D$19</f>
        <v>22.7</v>
      </c>
      <c r="Q35" s="90">
        <f>[30]Fevereiro!$D$20</f>
        <v>22.5</v>
      </c>
      <c r="R35" s="90">
        <f>[30]Fevereiro!$D$21</f>
        <v>21.8</v>
      </c>
      <c r="S35" s="90">
        <f>[30]Fevereiro!$D$22</f>
        <v>21.7</v>
      </c>
      <c r="T35" s="90">
        <f>[30]Fevereiro!$D$23</f>
        <v>20.6</v>
      </c>
      <c r="U35" s="90">
        <f>[30]Fevereiro!$D$24</f>
        <v>21.3</v>
      </c>
      <c r="V35" s="90">
        <f>[30]Fevereiro!$D$25</f>
        <v>21.2</v>
      </c>
      <c r="W35" s="90">
        <f>[30]Fevereiro!$D$26</f>
        <v>20.9</v>
      </c>
      <c r="X35" s="90">
        <f>[30]Fevereiro!$D$27</f>
        <v>22.4</v>
      </c>
      <c r="Y35" s="90">
        <f>[30]Fevereiro!$D$28</f>
        <v>21.3</v>
      </c>
      <c r="Z35" s="90">
        <f>[30]Fevereiro!$D$29</f>
        <v>22</v>
      </c>
      <c r="AA35" s="90">
        <f>[30]Fevereiro!$D$30</f>
        <v>22.4</v>
      </c>
      <c r="AB35" s="90">
        <f>[30]Fevereiro!$D$31</f>
        <v>21.1</v>
      </c>
      <c r="AC35" s="90">
        <f>[30]Fevereiro!$D$32</f>
        <v>20.7</v>
      </c>
      <c r="AD35" s="78">
        <f t="shared" si="3"/>
        <v>19.7</v>
      </c>
      <c r="AE35" s="89">
        <f t="shared" si="2"/>
        <v>21.428571428571427</v>
      </c>
      <c r="AH35" t="s">
        <v>33</v>
      </c>
    </row>
    <row r="36" spans="1:35" x14ac:dyDescent="0.2">
      <c r="A36" s="48" t="s">
        <v>126</v>
      </c>
      <c r="B36" s="90">
        <f>[31]Fevereiro!$D$5</f>
        <v>22</v>
      </c>
      <c r="C36" s="90">
        <f>[31]Fevereiro!$D$6</f>
        <v>19.5</v>
      </c>
      <c r="D36" s="90">
        <f>[31]Fevereiro!$D$7</f>
        <v>20.6</v>
      </c>
      <c r="E36" s="90">
        <f>[31]Fevereiro!$D$8</f>
        <v>22.6</v>
      </c>
      <c r="F36" s="90">
        <f>[31]Fevereiro!$D$9</f>
        <v>21.3</v>
      </c>
      <c r="G36" s="90">
        <f>[31]Fevereiro!$D$10</f>
        <v>23.1</v>
      </c>
      <c r="H36" s="90">
        <f>[31]Fevereiro!$D$11</f>
        <v>20.2</v>
      </c>
      <c r="I36" s="90">
        <f>[31]Fevereiro!$D$12</f>
        <v>21.4</v>
      </c>
      <c r="J36" s="90">
        <f>[31]Fevereiro!$D$13</f>
        <v>22.3</v>
      </c>
      <c r="K36" s="90">
        <f>[31]Fevereiro!$D$14</f>
        <v>21</v>
      </c>
      <c r="L36" s="90">
        <f>[31]Fevereiro!$D$15</f>
        <v>21.1</v>
      </c>
      <c r="M36" s="90">
        <f>[31]Fevereiro!$D$16</f>
        <v>22.2</v>
      </c>
      <c r="N36" s="90">
        <f>[31]Fevereiro!$D$17</f>
        <v>23.5</v>
      </c>
      <c r="O36" s="90">
        <f>[31]Fevereiro!$D$18</f>
        <v>21.9</v>
      </c>
      <c r="P36" s="90">
        <f>[31]Fevereiro!$D$19</f>
        <v>22.6</v>
      </c>
      <c r="Q36" s="90">
        <f>[31]Fevereiro!$D$20</f>
        <v>23.4</v>
      </c>
      <c r="R36" s="90">
        <f>[31]Fevereiro!$D$21</f>
        <v>23.3</v>
      </c>
      <c r="S36" s="90">
        <f>[31]Fevereiro!$D$22</f>
        <v>20.9</v>
      </c>
      <c r="T36" s="90">
        <f>[31]Fevereiro!$D$23</f>
        <v>21.3</v>
      </c>
      <c r="U36" s="90">
        <f>[31]Fevereiro!$D$24</f>
        <v>21.7</v>
      </c>
      <c r="V36" s="90">
        <f>[31]Fevereiro!$D$25</f>
        <v>21</v>
      </c>
      <c r="W36" s="90">
        <f>[31]Fevereiro!$D$26</f>
        <v>21.7</v>
      </c>
      <c r="X36" s="90">
        <f>[31]Fevereiro!$D$27</f>
        <v>23</v>
      </c>
      <c r="Y36" s="90">
        <f>[31]Fevereiro!$D$28</f>
        <v>21.9</v>
      </c>
      <c r="Z36" s="90">
        <f>[31]Fevereiro!$D$29</f>
        <v>23.4</v>
      </c>
      <c r="AA36" s="90">
        <f>[31]Fevereiro!$D$30</f>
        <v>23.1</v>
      </c>
      <c r="AB36" s="90">
        <f>[31]Fevereiro!$D$31</f>
        <v>21.8</v>
      </c>
      <c r="AC36" s="90">
        <f>[31]Fevereiro!$D$32</f>
        <v>21.3</v>
      </c>
      <c r="AD36" s="78">
        <f t="shared" si="3"/>
        <v>19.5</v>
      </c>
      <c r="AE36" s="89">
        <f t="shared" si="2"/>
        <v>21.896428571428569</v>
      </c>
      <c r="AG36" t="s">
        <v>33</v>
      </c>
    </row>
    <row r="37" spans="1:35" x14ac:dyDescent="0.2">
      <c r="A37" s="48" t="s">
        <v>13</v>
      </c>
      <c r="B37" s="90">
        <f>[32]Fevereiro!$D$5</f>
        <v>22.7</v>
      </c>
      <c r="C37" s="90">
        <f>[32]Fevereiro!$D$6</f>
        <v>22.9</v>
      </c>
      <c r="D37" s="90">
        <f>[32]Fevereiro!$D$7</f>
        <v>21.4</v>
      </c>
      <c r="E37" s="90">
        <f>[32]Fevereiro!$D$8</f>
        <v>22.2</v>
      </c>
      <c r="F37" s="90">
        <f>[32]Fevereiro!$D$9</f>
        <v>22</v>
      </c>
      <c r="G37" s="90">
        <f>[32]Fevereiro!$D$10</f>
        <v>21.8</v>
      </c>
      <c r="H37" s="90">
        <f>[32]Fevereiro!$D$11</f>
        <v>21.5</v>
      </c>
      <c r="I37" s="90">
        <f>[32]Fevereiro!$D$12</f>
        <v>20</v>
      </c>
      <c r="J37" s="90">
        <f>[32]Fevereiro!$D$13</f>
        <v>20.3</v>
      </c>
      <c r="K37" s="90">
        <f>[32]Fevereiro!$D$14</f>
        <v>21.3</v>
      </c>
      <c r="L37" s="90">
        <f>[32]Fevereiro!$D$15</f>
        <v>19.899999999999999</v>
      </c>
      <c r="M37" s="90">
        <f>[32]Fevereiro!$D$16</f>
        <v>20.9</v>
      </c>
      <c r="N37" s="90">
        <f>[32]Fevereiro!$D$17</f>
        <v>23.2</v>
      </c>
      <c r="O37" s="90">
        <f>[32]Fevereiro!$D$18</f>
        <v>22</v>
      </c>
      <c r="P37" s="90">
        <f>[32]Fevereiro!$D$19</f>
        <v>23.1</v>
      </c>
      <c r="Q37" s="90">
        <f>[32]Fevereiro!$D$20</f>
        <v>23.7</v>
      </c>
      <c r="R37" s="90">
        <f>[32]Fevereiro!$D$21</f>
        <v>21.6</v>
      </c>
      <c r="S37" s="90">
        <f>[32]Fevereiro!$D$22</f>
        <v>21.8</v>
      </c>
      <c r="T37" s="90">
        <f>[32]Fevereiro!$D$23</f>
        <v>22</v>
      </c>
      <c r="U37" s="90">
        <f>[32]Fevereiro!$D$24</f>
        <v>22.9</v>
      </c>
      <c r="V37" s="90">
        <f>[32]Fevereiro!$D$25</f>
        <v>23.6</v>
      </c>
      <c r="W37" s="90">
        <f>[32]Fevereiro!$D$26</f>
        <v>20.9</v>
      </c>
      <c r="X37" s="90">
        <f>[32]Fevereiro!$D$27</f>
        <v>22.1</v>
      </c>
      <c r="Y37" s="90">
        <f>[32]Fevereiro!$D$28</f>
        <v>22.3</v>
      </c>
      <c r="Z37" s="90">
        <f>[32]Fevereiro!$D$29</f>
        <v>22.7</v>
      </c>
      <c r="AA37" s="90">
        <f>[32]Fevereiro!$D$30</f>
        <v>22.3</v>
      </c>
      <c r="AB37" s="90">
        <f>[32]Fevereiro!$D$31</f>
        <v>21.7</v>
      </c>
      <c r="AC37" s="90">
        <f>[32]Fevereiro!$D$32</f>
        <v>22.4</v>
      </c>
      <c r="AD37" s="78">
        <f t="shared" si="3"/>
        <v>19.899999999999999</v>
      </c>
      <c r="AE37" s="89">
        <f t="shared" si="2"/>
        <v>21.971428571428572</v>
      </c>
    </row>
    <row r="38" spans="1:35" x14ac:dyDescent="0.2">
      <c r="A38" s="48" t="s">
        <v>155</v>
      </c>
      <c r="B38" s="90">
        <f>[33]Fevereiro!$D5</f>
        <v>21.8</v>
      </c>
      <c r="C38" s="90">
        <f>[33]Fevereiro!$D6</f>
        <v>21.9</v>
      </c>
      <c r="D38" s="90">
        <f>[33]Fevereiro!$D7</f>
        <v>22.6</v>
      </c>
      <c r="E38" s="90">
        <f>[33]Fevereiro!$D8</f>
        <v>22.4</v>
      </c>
      <c r="F38" s="90">
        <f>[33]Fevereiro!$D9</f>
        <v>22.8</v>
      </c>
      <c r="G38" s="90">
        <f>[33]Fevereiro!$D10</f>
        <v>22.8</v>
      </c>
      <c r="H38" s="90">
        <f>[33]Fevereiro!$D11</f>
        <v>21.6</v>
      </c>
      <c r="I38" s="90">
        <f>[33]Fevereiro!$D12</f>
        <v>22.6</v>
      </c>
      <c r="J38" s="90">
        <f>[33]Fevereiro!$D13</f>
        <v>20.8</v>
      </c>
      <c r="K38" s="90">
        <f>[33]Fevereiro!$D14</f>
        <v>20.5</v>
      </c>
      <c r="L38" s="90">
        <f>[33]Fevereiro!$D15</f>
        <v>22</v>
      </c>
      <c r="M38" s="90">
        <f>[33]Fevereiro!$D16</f>
        <v>22.4</v>
      </c>
      <c r="N38" s="90">
        <f>[33]Fevereiro!$D17</f>
        <v>22.1</v>
      </c>
      <c r="O38" s="90">
        <f>[33]Fevereiro!$D18</f>
        <v>22.5</v>
      </c>
      <c r="P38" s="90">
        <f>[33]Fevereiro!$D19</f>
        <v>22.9</v>
      </c>
      <c r="Q38" s="90">
        <f>[33]Fevereiro!$D20</f>
        <v>22.2</v>
      </c>
      <c r="R38" s="90">
        <f>[33]Fevereiro!$D21</f>
        <v>22.9</v>
      </c>
      <c r="S38" s="90">
        <f>[33]Fevereiro!$D22</f>
        <v>22.4</v>
      </c>
      <c r="T38" s="90">
        <f>[33]Fevereiro!$D23</f>
        <v>22.1</v>
      </c>
      <c r="U38" s="90">
        <f>[33]Fevereiro!$D24</f>
        <v>21.7</v>
      </c>
      <c r="V38" s="90">
        <f>[33]Fevereiro!$D25</f>
        <v>22.3</v>
      </c>
      <c r="W38" s="90">
        <f>[33]Fevereiro!$D26</f>
        <v>23.7</v>
      </c>
      <c r="X38" s="90">
        <f>[33]Fevereiro!$D27</f>
        <v>24</v>
      </c>
      <c r="Y38" s="90">
        <f>[33]Fevereiro!$D28</f>
        <v>22.9</v>
      </c>
      <c r="Z38" s="90">
        <f>[33]Fevereiro!$D29</f>
        <v>23.5</v>
      </c>
      <c r="AA38" s="90">
        <f>[33]Fevereiro!$D30</f>
        <v>23.2</v>
      </c>
      <c r="AB38" s="90">
        <f>[33]Fevereiro!$D31</f>
        <v>22.4</v>
      </c>
      <c r="AC38" s="90">
        <f>[33]Fevereiro!$D32</f>
        <v>22.4</v>
      </c>
      <c r="AD38" s="78">
        <f t="shared" si="3"/>
        <v>20.5</v>
      </c>
      <c r="AE38" s="89">
        <f t="shared" si="2"/>
        <v>22.407142857142855</v>
      </c>
      <c r="AG38" t="s">
        <v>33</v>
      </c>
      <c r="AI38" t="s">
        <v>33</v>
      </c>
    </row>
    <row r="39" spans="1:35" x14ac:dyDescent="0.2">
      <c r="A39" s="48" t="s">
        <v>14</v>
      </c>
      <c r="B39" s="90">
        <f>[34]Fevereiro!$D$5</f>
        <v>21.7</v>
      </c>
      <c r="C39" s="90">
        <f>[34]Fevereiro!$D$6</f>
        <v>21</v>
      </c>
      <c r="D39" s="90">
        <f>[34]Fevereiro!$D$7</f>
        <v>20.6</v>
      </c>
      <c r="E39" s="90">
        <f>[34]Fevereiro!$D$8</f>
        <v>20.2</v>
      </c>
      <c r="F39" s="90">
        <f>[34]Fevereiro!$D$9</f>
        <v>19.600000000000001</v>
      </c>
      <c r="G39" s="90">
        <f>[34]Fevereiro!$D$10</f>
        <v>21</v>
      </c>
      <c r="H39" s="90">
        <f>[34]Fevereiro!$D$11</f>
        <v>21.4</v>
      </c>
      <c r="I39" s="90">
        <f>[34]Fevereiro!$D$12</f>
        <v>21.2</v>
      </c>
      <c r="J39" s="90">
        <f>[34]Fevereiro!$D$13</f>
        <v>20.100000000000001</v>
      </c>
      <c r="K39" s="90">
        <f>[34]Fevereiro!$D$14</f>
        <v>21.7</v>
      </c>
      <c r="L39" s="90">
        <f>[34]Fevereiro!$D$15</f>
        <v>21.1</v>
      </c>
      <c r="M39" s="90">
        <f>[34]Fevereiro!$D$16</f>
        <v>19.899999999999999</v>
      </c>
      <c r="N39" s="90">
        <f>[34]Fevereiro!$D$17</f>
        <v>20.3</v>
      </c>
      <c r="O39" s="90">
        <f>[34]Fevereiro!$D$18</f>
        <v>20.399999999999999</v>
      </c>
      <c r="P39" s="90">
        <f>[34]Fevereiro!$D$19</f>
        <v>22.2</v>
      </c>
      <c r="Q39" s="90">
        <f>[34]Fevereiro!$D$20</f>
        <v>22.2</v>
      </c>
      <c r="R39" s="90">
        <f>[34]Fevereiro!$D$21</f>
        <v>22.3</v>
      </c>
      <c r="S39" s="90">
        <f>[34]Fevereiro!$D$22</f>
        <v>22.3</v>
      </c>
      <c r="T39" s="90">
        <f>[34]Fevereiro!$D$23</f>
        <v>21.7</v>
      </c>
      <c r="U39" s="90">
        <f>[34]Fevereiro!$D$24</f>
        <v>22.6</v>
      </c>
      <c r="V39" s="90">
        <f>[34]Fevereiro!$D$25</f>
        <v>20.6</v>
      </c>
      <c r="W39" s="90">
        <f>[34]Fevereiro!$D$26</f>
        <v>22.2</v>
      </c>
      <c r="X39" s="90">
        <f>[34]Fevereiro!$D$27</f>
        <v>22.4</v>
      </c>
      <c r="Y39" s="90">
        <f>[34]Fevereiro!$D$28</f>
        <v>21.6</v>
      </c>
      <c r="Z39" s="90">
        <f>[34]Fevereiro!$D$29</f>
        <v>21.2</v>
      </c>
      <c r="AA39" s="90">
        <f>[34]Fevereiro!$D$30</f>
        <v>21.1</v>
      </c>
      <c r="AB39" s="90">
        <f>[34]Fevereiro!$D$31</f>
        <v>20.7</v>
      </c>
      <c r="AC39" s="90">
        <f>[34]Fevereiro!$D$32</f>
        <v>21.5</v>
      </c>
      <c r="AD39" s="78">
        <f t="shared" si="3"/>
        <v>19.600000000000001</v>
      </c>
      <c r="AE39" s="89">
        <f t="shared" si="2"/>
        <v>21.242857142857144</v>
      </c>
      <c r="AF39" s="11" t="s">
        <v>33</v>
      </c>
      <c r="AG39" t="s">
        <v>33</v>
      </c>
      <c r="AI39" t="s">
        <v>33</v>
      </c>
    </row>
    <row r="40" spans="1:35" x14ac:dyDescent="0.2">
      <c r="A40" s="48" t="s">
        <v>15</v>
      </c>
      <c r="B40" s="90">
        <f>[35]Fevereiro!$D$5</f>
        <v>23.2</v>
      </c>
      <c r="C40" s="90">
        <f>[35]Fevereiro!$D$6</f>
        <v>24.9</v>
      </c>
      <c r="D40" s="90">
        <f>[35]Fevereiro!$D$7</f>
        <v>25.2</v>
      </c>
      <c r="E40" s="90">
        <f>[35]Fevereiro!$D$8</f>
        <v>24.7</v>
      </c>
      <c r="F40" s="90">
        <f>[35]Fevereiro!$D$9</f>
        <v>25.7</v>
      </c>
      <c r="G40" s="90">
        <f>[35]Fevereiro!$D$10</f>
        <v>24.6</v>
      </c>
      <c r="H40" s="90">
        <f>[35]Fevereiro!$D$11</f>
        <v>23.4</v>
      </c>
      <c r="I40" s="90">
        <f>[35]Fevereiro!$D$12</f>
        <v>24.3</v>
      </c>
      <c r="J40" s="90">
        <f>[35]Fevereiro!$D$13</f>
        <v>23.8</v>
      </c>
      <c r="K40" s="90">
        <f>[35]Fevereiro!$D$14</f>
        <v>22.7</v>
      </c>
      <c r="L40" s="90">
        <f>[35]Fevereiro!$D$15</f>
        <v>25.8</v>
      </c>
      <c r="M40" s="90">
        <f>[35]Fevereiro!$D$16</f>
        <v>24.9</v>
      </c>
      <c r="N40" s="90">
        <f>[35]Fevereiro!$D$17</f>
        <v>25.2</v>
      </c>
      <c r="O40" s="90">
        <f>[35]Fevereiro!$D$18</f>
        <v>22.1</v>
      </c>
      <c r="P40" s="90">
        <f>[35]Fevereiro!$D$19</f>
        <v>25</v>
      </c>
      <c r="Q40" s="90">
        <f>[35]Fevereiro!$D$20</f>
        <v>25.9</v>
      </c>
      <c r="R40" s="90">
        <f>[35]Fevereiro!$D$21</f>
        <v>24.9</v>
      </c>
      <c r="S40" s="90">
        <f>[35]Fevereiro!$D$22</f>
        <v>24.5</v>
      </c>
      <c r="T40" s="90">
        <f>[35]Fevereiro!$D$23</f>
        <v>22.8</v>
      </c>
      <c r="U40" s="90">
        <f>[35]Fevereiro!$D$24</f>
        <v>22.3</v>
      </c>
      <c r="V40" s="90">
        <f>[35]Fevereiro!$D$25</f>
        <v>24.6</v>
      </c>
      <c r="W40" s="90">
        <f>[35]Fevereiro!$D$26</f>
        <v>25.1</v>
      </c>
      <c r="X40" s="90">
        <f>[35]Fevereiro!$D$27</f>
        <v>24.9</v>
      </c>
      <c r="Y40" s="90">
        <f>[35]Fevereiro!$D$28</f>
        <v>25.7</v>
      </c>
      <c r="Z40" s="90">
        <f>[35]Fevereiro!$D$29</f>
        <v>24.9</v>
      </c>
      <c r="AA40" s="90">
        <f>[35]Fevereiro!$D$30</f>
        <v>23.2</v>
      </c>
      <c r="AB40" s="90">
        <f>[35]Fevereiro!$D$31</f>
        <v>23.4</v>
      </c>
      <c r="AC40" s="90">
        <f>[35]Fevereiro!$D$32</f>
        <v>25</v>
      </c>
      <c r="AD40" s="78">
        <f t="shared" si="3"/>
        <v>22.1</v>
      </c>
      <c r="AE40" s="89">
        <f t="shared" si="2"/>
        <v>24.38214285714286</v>
      </c>
      <c r="AG40" t="s">
        <v>33</v>
      </c>
      <c r="AH40" t="s">
        <v>33</v>
      </c>
    </row>
    <row r="41" spans="1:35" x14ac:dyDescent="0.2">
      <c r="A41" s="48" t="s">
        <v>156</v>
      </c>
      <c r="B41" s="90">
        <f>[36]Fevereiro!$D$5</f>
        <v>20.6</v>
      </c>
      <c r="C41" s="90">
        <f>[36]Fevereiro!$D$6</f>
        <v>20</v>
      </c>
      <c r="D41" s="90">
        <f>[36]Fevereiro!$D$7</f>
        <v>23</v>
      </c>
      <c r="E41" s="90">
        <f>[36]Fevereiro!$D$8</f>
        <v>21.8</v>
      </c>
      <c r="F41" s="90">
        <f>[36]Fevereiro!$D$9</f>
        <v>20.6</v>
      </c>
      <c r="G41" s="90">
        <f>[36]Fevereiro!$D$10</f>
        <v>22.7</v>
      </c>
      <c r="H41" s="90">
        <f>[36]Fevereiro!$D$11</f>
        <v>21</v>
      </c>
      <c r="I41" s="90">
        <f>[36]Fevereiro!$D$12</f>
        <v>21.9</v>
      </c>
      <c r="J41" s="90">
        <f>[36]Fevereiro!$D$13</f>
        <v>21.3</v>
      </c>
      <c r="K41" s="90">
        <f>[36]Fevereiro!$D$14</f>
        <v>20.2</v>
      </c>
      <c r="L41" s="90">
        <f>[36]Fevereiro!$D$15</f>
        <v>20.2</v>
      </c>
      <c r="M41" s="90">
        <f>[36]Fevereiro!$D$16</f>
        <v>21.9</v>
      </c>
      <c r="N41" s="90">
        <f>[36]Fevereiro!$D$17</f>
        <v>21.7</v>
      </c>
      <c r="O41" s="90">
        <f>[36]Fevereiro!$D$18</f>
        <v>21.4</v>
      </c>
      <c r="P41" s="90">
        <f>[36]Fevereiro!$D$19</f>
        <v>22</v>
      </c>
      <c r="Q41" s="90">
        <f>[36]Fevereiro!$D$20</f>
        <v>23.6</v>
      </c>
      <c r="R41" s="90">
        <f>[36]Fevereiro!$D$21</f>
        <v>22.4</v>
      </c>
      <c r="S41" s="90">
        <f>[36]Fevereiro!$D$22</f>
        <v>21.9</v>
      </c>
      <c r="T41" s="90">
        <f>[36]Fevereiro!$D$23</f>
        <v>20.9</v>
      </c>
      <c r="U41" s="90">
        <f>[36]Fevereiro!$D$24</f>
        <v>22.5</v>
      </c>
      <c r="V41" s="90">
        <f>[36]Fevereiro!$D$25</f>
        <v>21.8</v>
      </c>
      <c r="W41" s="90">
        <f>[36]Fevereiro!$D$26</f>
        <v>23.3</v>
      </c>
      <c r="X41" s="90">
        <f>[36]Fevereiro!$D$27</f>
        <v>22.1</v>
      </c>
      <c r="Y41" s="90">
        <f>[36]Fevereiro!$D$28</f>
        <v>21.7</v>
      </c>
      <c r="Z41" s="90">
        <f>[36]Fevereiro!$D$29</f>
        <v>23.6</v>
      </c>
      <c r="AA41" s="90">
        <f>[36]Fevereiro!$D$30</f>
        <v>22.3</v>
      </c>
      <c r="AB41" s="90">
        <f>[36]Fevereiro!$D$31</f>
        <v>21.7</v>
      </c>
      <c r="AC41" s="90">
        <f>[36]Fevereiro!$D$32</f>
        <v>22.7</v>
      </c>
      <c r="AD41" s="78">
        <f t="shared" si="3"/>
        <v>20</v>
      </c>
      <c r="AE41" s="89">
        <f t="shared" si="2"/>
        <v>21.814285714285717</v>
      </c>
      <c r="AI41" t="s">
        <v>33</v>
      </c>
    </row>
    <row r="42" spans="1:35" x14ac:dyDescent="0.2">
      <c r="A42" s="48" t="s">
        <v>16</v>
      </c>
      <c r="B42" s="90">
        <f>[37]Fevereiro!$D$5</f>
        <v>19.899999999999999</v>
      </c>
      <c r="C42" s="90">
        <f>[37]Fevereiro!$D$6</f>
        <v>18.600000000000001</v>
      </c>
      <c r="D42" s="90">
        <f>[37]Fevereiro!$D$7</f>
        <v>21.2</v>
      </c>
      <c r="E42" s="90">
        <f>[37]Fevereiro!$D$8</f>
        <v>21.2</v>
      </c>
      <c r="F42" s="90">
        <f>[37]Fevereiro!$D$9</f>
        <v>21.2</v>
      </c>
      <c r="G42" s="90">
        <f>[37]Fevereiro!$D$10</f>
        <v>23.5</v>
      </c>
      <c r="H42" s="90">
        <f>[37]Fevereiro!$D$11</f>
        <v>22.6</v>
      </c>
      <c r="I42" s="90">
        <f>[37]Fevereiro!$D$12</f>
        <v>21.7</v>
      </c>
      <c r="J42" s="90">
        <f>[37]Fevereiro!$D$13</f>
        <v>19.7</v>
      </c>
      <c r="K42" s="90">
        <f>[37]Fevereiro!$D$14</f>
        <v>20.3</v>
      </c>
      <c r="L42" s="90">
        <f>[37]Fevereiro!$D$15</f>
        <v>20</v>
      </c>
      <c r="M42" s="90">
        <f>[37]Fevereiro!$D$16</f>
        <v>20.9</v>
      </c>
      <c r="N42" s="90">
        <f>[37]Fevereiro!$D$17</f>
        <v>23.1</v>
      </c>
      <c r="O42" s="90">
        <f>[37]Fevereiro!$D$18</f>
        <v>20.5</v>
      </c>
      <c r="P42" s="90">
        <f>[37]Fevereiro!$D$19</f>
        <v>21.4</v>
      </c>
      <c r="Q42" s="90">
        <f>[37]Fevereiro!$D$20</f>
        <v>23.3</v>
      </c>
      <c r="R42" s="90">
        <f>[37]Fevereiro!$D$21</f>
        <v>22</v>
      </c>
      <c r="S42" s="90">
        <f>[37]Fevereiro!$D$22</f>
        <v>21</v>
      </c>
      <c r="T42" s="90">
        <f>[37]Fevereiro!$D$23</f>
        <v>20</v>
      </c>
      <c r="U42" s="90">
        <f>[37]Fevereiro!$D$24</f>
        <v>20.9</v>
      </c>
      <c r="V42" s="90">
        <f>[37]Fevereiro!$D$25</f>
        <v>21.5</v>
      </c>
      <c r="W42" s="90">
        <f>[37]Fevereiro!$D$26</f>
        <v>21.7</v>
      </c>
      <c r="X42" s="90">
        <f>[37]Fevereiro!$D$27</f>
        <v>23.2</v>
      </c>
      <c r="Y42" s="90">
        <f>[37]Fevereiro!$D$28</f>
        <v>21.3</v>
      </c>
      <c r="Z42" s="90">
        <f>[37]Fevereiro!$D$29</f>
        <v>20.9</v>
      </c>
      <c r="AA42" s="90">
        <f>[37]Fevereiro!$D$30</f>
        <v>22.8</v>
      </c>
      <c r="AB42" s="90">
        <f>[37]Fevereiro!$D$31</f>
        <v>21.4</v>
      </c>
      <c r="AC42" s="90">
        <f>[37]Fevereiro!$D$32</f>
        <v>21.1</v>
      </c>
      <c r="AD42" s="78">
        <f t="shared" si="3"/>
        <v>18.600000000000001</v>
      </c>
      <c r="AE42" s="89">
        <f t="shared" si="2"/>
        <v>21.317857142857143</v>
      </c>
      <c r="AG42" t="s">
        <v>33</v>
      </c>
      <c r="AH42" t="s">
        <v>33</v>
      </c>
      <c r="AI42" t="s">
        <v>33</v>
      </c>
    </row>
    <row r="43" spans="1:35" x14ac:dyDescent="0.2">
      <c r="A43" s="48" t="s">
        <v>139</v>
      </c>
      <c r="B43" s="90">
        <f>[38]Fevereiro!$D$5</f>
        <v>21.4</v>
      </c>
      <c r="C43" s="90">
        <f>[38]Fevereiro!$D$6</f>
        <v>21.4</v>
      </c>
      <c r="D43" s="90">
        <f>[38]Fevereiro!$D$7</f>
        <v>21.9</v>
      </c>
      <c r="E43" s="90">
        <f>[38]Fevereiro!$D$8</f>
        <v>22.7</v>
      </c>
      <c r="F43" s="90">
        <f>[38]Fevereiro!$D$9</f>
        <v>21.7</v>
      </c>
      <c r="G43" s="90">
        <f>[38]Fevereiro!$D$10</f>
        <v>22.4</v>
      </c>
      <c r="H43" s="90">
        <f>[38]Fevereiro!$D$11</f>
        <v>21.4</v>
      </c>
      <c r="I43" s="90">
        <f>[38]Fevereiro!$D$12</f>
        <v>20.6</v>
      </c>
      <c r="J43" s="90">
        <f>[38]Fevereiro!$D$13</f>
        <v>21.9</v>
      </c>
      <c r="K43" s="90">
        <f>[38]Fevereiro!$D$14</f>
        <v>19.8</v>
      </c>
      <c r="L43" s="90">
        <f>[38]Fevereiro!$D$15</f>
        <v>19.600000000000001</v>
      </c>
      <c r="M43" s="90">
        <f>[38]Fevereiro!$D$16</f>
        <v>20.7</v>
      </c>
      <c r="N43" s="90">
        <f>[38]Fevereiro!$D$17</f>
        <v>22.9</v>
      </c>
      <c r="O43" s="90">
        <f>[38]Fevereiro!$D$18</f>
        <v>21.2</v>
      </c>
      <c r="P43" s="90">
        <f>[38]Fevereiro!$D$19</f>
        <v>23.3</v>
      </c>
      <c r="Q43" s="90">
        <f>[38]Fevereiro!$D$20</f>
        <v>23.3</v>
      </c>
      <c r="R43" s="90">
        <f>[38]Fevereiro!$D$21</f>
        <v>22.7</v>
      </c>
      <c r="S43" s="90">
        <f>[38]Fevereiro!$D$22</f>
        <v>23.6</v>
      </c>
      <c r="T43" s="90">
        <f>[38]Fevereiro!$D$23</f>
        <v>20.7</v>
      </c>
      <c r="U43" s="90">
        <f>[38]Fevereiro!$D$24</f>
        <v>21.7</v>
      </c>
      <c r="V43" s="90">
        <f>[38]Fevereiro!$D$25</f>
        <v>20.3</v>
      </c>
      <c r="W43" s="90">
        <f>[38]Fevereiro!$D$26</f>
        <v>22.9</v>
      </c>
      <c r="X43" s="90">
        <f>[38]Fevereiro!$D$27</f>
        <v>22.3</v>
      </c>
      <c r="Y43" s="90">
        <f>[38]Fevereiro!$D$28</f>
        <v>20.3</v>
      </c>
      <c r="Z43" s="90">
        <f>[38]Fevereiro!$D$29</f>
        <v>22</v>
      </c>
      <c r="AA43" s="90">
        <f>[38]Fevereiro!$D$30</f>
        <v>22.7</v>
      </c>
      <c r="AB43" s="90">
        <f>[38]Fevereiro!$D$31</f>
        <v>21.1</v>
      </c>
      <c r="AC43" s="90">
        <f>[38]Fevereiro!$D$32</f>
        <v>20.8</v>
      </c>
      <c r="AD43" s="78">
        <f t="shared" si="3"/>
        <v>19.600000000000001</v>
      </c>
      <c r="AE43" s="89">
        <f t="shared" si="2"/>
        <v>21.689285714285713</v>
      </c>
      <c r="AG43" t="s">
        <v>33</v>
      </c>
    </row>
    <row r="44" spans="1:35" x14ac:dyDescent="0.2">
      <c r="A44" s="48" t="s">
        <v>17</v>
      </c>
      <c r="B44" s="90">
        <f>[39]Fevereiro!$D$5</f>
        <v>19.2</v>
      </c>
      <c r="C44" s="90">
        <f>[39]Fevereiro!$D$6</f>
        <v>19.5</v>
      </c>
      <c r="D44" s="90">
        <f>[39]Fevereiro!$D$7</f>
        <v>20.2</v>
      </c>
      <c r="E44" s="90">
        <f>[39]Fevereiro!$D$8</f>
        <v>20.399999999999999</v>
      </c>
      <c r="F44" s="90">
        <f>[39]Fevereiro!$D$9</f>
        <v>21.6</v>
      </c>
      <c r="G44" s="90">
        <f>[39]Fevereiro!$D$10</f>
        <v>21.2</v>
      </c>
      <c r="H44" s="90">
        <f>[39]Fevereiro!$D$11</f>
        <v>20.8</v>
      </c>
      <c r="I44" s="90">
        <f>[39]Fevereiro!$D$12</f>
        <v>20.399999999999999</v>
      </c>
      <c r="J44" s="90">
        <f>[39]Fevereiro!$D$13</f>
        <v>19.8</v>
      </c>
      <c r="K44" s="90">
        <f>[39]Fevereiro!$D$14</f>
        <v>18.899999999999999</v>
      </c>
      <c r="L44" s="90">
        <f>[39]Fevereiro!$D$15</f>
        <v>19.7</v>
      </c>
      <c r="M44" s="90">
        <f>[39]Fevereiro!$D$16</f>
        <v>20.399999999999999</v>
      </c>
      <c r="N44" s="90">
        <f>[39]Fevereiro!$D$17</f>
        <v>20</v>
      </c>
      <c r="O44" s="90">
        <f>[39]Fevereiro!$D$18</f>
        <v>20.9</v>
      </c>
      <c r="P44" s="90">
        <f>[39]Fevereiro!$D$19</f>
        <v>20.7</v>
      </c>
      <c r="Q44" s="90">
        <f>[39]Fevereiro!$D$20</f>
        <v>21.5</v>
      </c>
      <c r="R44" s="90">
        <f>[39]Fevereiro!$D$21</f>
        <v>19.7</v>
      </c>
      <c r="S44" s="90">
        <f>[39]Fevereiro!$D$22</f>
        <v>20.3</v>
      </c>
      <c r="T44" s="90">
        <f>[39]Fevereiro!$D$23</f>
        <v>20</v>
      </c>
      <c r="U44" s="90">
        <f>[39]Fevereiro!$D$24</f>
        <v>20.2</v>
      </c>
      <c r="V44" s="90">
        <f>[39]Fevereiro!$D$25</f>
        <v>20.3</v>
      </c>
      <c r="W44" s="90">
        <f>[39]Fevereiro!$D$26</f>
        <v>21.5</v>
      </c>
      <c r="X44" s="90">
        <f>[39]Fevereiro!$D$27</f>
        <v>21.8</v>
      </c>
      <c r="Y44" s="90">
        <f>[39]Fevereiro!$D$28</f>
        <v>19.3</v>
      </c>
      <c r="Z44" s="90">
        <f>[39]Fevereiro!$D$29</f>
        <v>20.9</v>
      </c>
      <c r="AA44" s="90">
        <f>[39]Fevereiro!$D$30</f>
        <v>20.9</v>
      </c>
      <c r="AB44" s="90">
        <f>[39]Fevereiro!$D$31</f>
        <v>20.399999999999999</v>
      </c>
      <c r="AC44" s="90">
        <f>[39]Fevereiro!$D$32</f>
        <v>20.9</v>
      </c>
      <c r="AD44" s="78">
        <f t="shared" si="3"/>
        <v>18.899999999999999</v>
      </c>
      <c r="AE44" s="89">
        <f t="shared" si="2"/>
        <v>20.407142857142855</v>
      </c>
      <c r="AG44" t="s">
        <v>33</v>
      </c>
      <c r="AI44" t="s">
        <v>33</v>
      </c>
    </row>
    <row r="45" spans="1:35" x14ac:dyDescent="0.2">
      <c r="A45" s="48" t="s">
        <v>18</v>
      </c>
      <c r="B45" s="90">
        <f>[42]Fevereiro!$D$5</f>
        <v>20.399999999999999</v>
      </c>
      <c r="C45" s="90">
        <f>[42]Fevereiro!$D$6</f>
        <v>20.5</v>
      </c>
      <c r="D45" s="90">
        <f>[42]Fevereiro!$D$7</f>
        <v>21.1</v>
      </c>
      <c r="E45" s="90">
        <f>[42]Fevereiro!$D$8</f>
        <v>20.3</v>
      </c>
      <c r="F45" s="90">
        <f>[42]Fevereiro!$D$9</f>
        <v>21.2</v>
      </c>
      <c r="G45" s="90">
        <f>[42]Fevereiro!$D$10</f>
        <v>22.2</v>
      </c>
      <c r="H45" s="90">
        <f>[42]Fevereiro!$D$11</f>
        <v>20.8</v>
      </c>
      <c r="I45" s="90">
        <f>[42]Fevereiro!$D$12</f>
        <v>21.2</v>
      </c>
      <c r="J45" s="90">
        <f>[42]Fevereiro!$D$13</f>
        <v>21.1</v>
      </c>
      <c r="K45" s="90">
        <f>[42]Fevereiro!$D$14</f>
        <v>20.8</v>
      </c>
      <c r="L45" s="90">
        <f>[42]Fevereiro!$D$15</f>
        <v>21.8</v>
      </c>
      <c r="M45" s="90">
        <f>[42]Fevereiro!$D$16</f>
        <v>20.2</v>
      </c>
      <c r="N45" s="90">
        <f>[42]Fevereiro!$D$17</f>
        <v>20.8</v>
      </c>
      <c r="O45" s="90">
        <f>[42]Fevereiro!$D$18</f>
        <v>21</v>
      </c>
      <c r="P45" s="90">
        <f>[42]Fevereiro!$D$19</f>
        <v>22.6</v>
      </c>
      <c r="Q45" s="90">
        <f>[42]Fevereiro!$D$20</f>
        <v>23.2</v>
      </c>
      <c r="R45" s="90">
        <f>[42]Fevereiro!$D$21</f>
        <v>23.1</v>
      </c>
      <c r="S45" s="90">
        <f>[42]Fevereiro!$D$22</f>
        <v>21.1</v>
      </c>
      <c r="T45" s="90">
        <f>[42]Fevereiro!$D$23</f>
        <v>21.3</v>
      </c>
      <c r="U45" s="90">
        <f>[42]Fevereiro!$D$24</f>
        <v>21</v>
      </c>
      <c r="V45" s="90">
        <f>[42]Fevereiro!$D$25</f>
        <v>20.100000000000001</v>
      </c>
      <c r="W45" s="90">
        <f>[42]Fevereiro!$D$26</f>
        <v>21</v>
      </c>
      <c r="X45" s="90">
        <f>[42]Fevereiro!$D$27</f>
        <v>21.1</v>
      </c>
      <c r="Y45" s="90">
        <f>[42]Fevereiro!$D$28</f>
        <v>21.2</v>
      </c>
      <c r="Z45" s="90">
        <f>[42]Fevereiro!$D$29</f>
        <v>21.4</v>
      </c>
      <c r="AA45" s="90">
        <f>[42]Fevereiro!$D$30</f>
        <v>22</v>
      </c>
      <c r="AB45" s="90">
        <f>[42]Fevereiro!$D$31</f>
        <v>22</v>
      </c>
      <c r="AC45" s="90">
        <f>[42]Fevereiro!$D$32</f>
        <v>21.1</v>
      </c>
      <c r="AD45" s="78">
        <f>MIN(B45:AC45)</f>
        <v>20.100000000000001</v>
      </c>
      <c r="AE45" s="89">
        <f t="shared" si="2"/>
        <v>21.271428571428576</v>
      </c>
      <c r="AF45" s="11" t="s">
        <v>33</v>
      </c>
      <c r="AG45" t="s">
        <v>33</v>
      </c>
    </row>
    <row r="46" spans="1:35" hidden="1" x14ac:dyDescent="0.2">
      <c r="A46" s="48" t="s">
        <v>21</v>
      </c>
      <c r="B46" s="90" t="str">
        <f>[43]Fevereiro!$D$5</f>
        <v>*</v>
      </c>
      <c r="C46" s="90" t="str">
        <f>[43]Fevereiro!$D$6</f>
        <v>*</v>
      </c>
      <c r="D46" s="90" t="str">
        <f>[43]Fevereiro!$D$7</f>
        <v>*</v>
      </c>
      <c r="E46" s="90" t="str">
        <f>[43]Fevereiro!$D$8</f>
        <v>*</v>
      </c>
      <c r="F46" s="90" t="str">
        <f>[43]Fevereiro!$D$9</f>
        <v>*</v>
      </c>
      <c r="G46" s="90" t="str">
        <f>[43]Fevereiro!$D$10</f>
        <v>*</v>
      </c>
      <c r="H46" s="90" t="str">
        <f>[43]Fevereiro!$D$11</f>
        <v>*</v>
      </c>
      <c r="I46" s="90" t="str">
        <f>[43]Fevereiro!$D$12</f>
        <v>*</v>
      </c>
      <c r="J46" s="90" t="str">
        <f>[43]Fevereiro!$D$13</f>
        <v>*</v>
      </c>
      <c r="K46" s="90" t="str">
        <f>[43]Fevereiro!$D$14</f>
        <v>*</v>
      </c>
      <c r="L46" s="90" t="str">
        <f>[43]Fevereiro!$D$15</f>
        <v>*</v>
      </c>
      <c r="M46" s="90" t="str">
        <f>[43]Fevereiro!$D$16</f>
        <v>*</v>
      </c>
      <c r="N46" s="90" t="str">
        <f>[43]Fevereiro!$D$17</f>
        <v>*</v>
      </c>
      <c r="O46" s="90" t="str">
        <f>[43]Fevereiro!$D$18</f>
        <v>*</v>
      </c>
      <c r="P46" s="90" t="str">
        <f>[43]Fevereiro!$D$19</f>
        <v>*</v>
      </c>
      <c r="Q46" s="90" t="str">
        <f>[43]Fevereiro!$D$20</f>
        <v>*</v>
      </c>
      <c r="R46" s="90" t="str">
        <f>[43]Fevereiro!$D$21</f>
        <v>*</v>
      </c>
      <c r="S46" s="90" t="str">
        <f>[43]Fevereiro!$D$22</f>
        <v>*</v>
      </c>
      <c r="T46" s="90" t="str">
        <f>[43]Fevereiro!$D$23</f>
        <v>*</v>
      </c>
      <c r="U46" s="90" t="str">
        <f>[43]Fevereiro!$D$24</f>
        <v>*</v>
      </c>
      <c r="V46" s="90" t="str">
        <f>[43]Fevereiro!$D$25</f>
        <v>*</v>
      </c>
      <c r="W46" s="90" t="str">
        <f>[43]Fevereiro!$D$26</f>
        <v>*</v>
      </c>
      <c r="X46" s="90" t="str">
        <f>[43]Fevereiro!$D$27</f>
        <v>*</v>
      </c>
      <c r="Y46" s="90" t="str">
        <f>[43]Fevereiro!$D$28</f>
        <v>*</v>
      </c>
      <c r="Z46" s="90" t="str">
        <f>[43]Fevereiro!$D$29</f>
        <v>*</v>
      </c>
      <c r="AA46" s="90" t="str">
        <f>[43]Fevereiro!$D$30</f>
        <v>*</v>
      </c>
      <c r="AB46" s="90" t="str">
        <f>[43]Fevereiro!$D$31</f>
        <v>*</v>
      </c>
      <c r="AC46" s="90" t="str">
        <f>[43]Fevereiro!$D$32</f>
        <v>*</v>
      </c>
      <c r="AD46" s="78" t="s">
        <v>203</v>
      </c>
      <c r="AE46" s="89" t="s">
        <v>203</v>
      </c>
    </row>
    <row r="47" spans="1:35" x14ac:dyDescent="0.2">
      <c r="A47" s="48" t="s">
        <v>32</v>
      </c>
      <c r="B47" s="90">
        <f>[44]Fevereiro!$D$5</f>
        <v>21.5</v>
      </c>
      <c r="C47" s="90">
        <f>[44]Fevereiro!$D$6</f>
        <v>21.2</v>
      </c>
      <c r="D47" s="90">
        <f>[44]Fevereiro!$D$7</f>
        <v>21.4</v>
      </c>
      <c r="E47" s="90">
        <f>[44]Fevereiro!$D$8</f>
        <v>22.1</v>
      </c>
      <c r="F47" s="90">
        <f>[44]Fevereiro!$D$9</f>
        <v>22.5</v>
      </c>
      <c r="G47" s="90">
        <f>[44]Fevereiro!$D$10</f>
        <v>21.2</v>
      </c>
      <c r="H47" s="90">
        <f>[44]Fevereiro!$D$11</f>
        <v>20.6</v>
      </c>
      <c r="I47" s="90">
        <f>[44]Fevereiro!$D$12</f>
        <v>22.2</v>
      </c>
      <c r="J47" s="90">
        <f>[44]Fevereiro!$D$13</f>
        <v>19.399999999999999</v>
      </c>
      <c r="K47" s="90">
        <f>[44]Fevereiro!$D$14</f>
        <v>19.399999999999999</v>
      </c>
      <c r="L47" s="90">
        <f>[44]Fevereiro!$D$15</f>
        <v>20.5</v>
      </c>
      <c r="M47" s="90">
        <f>[44]Fevereiro!$D$16</f>
        <v>21.4</v>
      </c>
      <c r="N47" s="90">
        <f>[44]Fevereiro!$D$17</f>
        <v>21</v>
      </c>
      <c r="O47" s="90">
        <f>[44]Fevereiro!$D$18</f>
        <v>22</v>
      </c>
      <c r="P47" s="90">
        <f>[44]Fevereiro!$D$19</f>
        <v>21.6</v>
      </c>
      <c r="Q47" s="90">
        <f>[44]Fevereiro!$D$20</f>
        <v>22.5</v>
      </c>
      <c r="R47" s="90">
        <f>[44]Fevereiro!$D$21</f>
        <v>22.1</v>
      </c>
      <c r="S47" s="90">
        <f>[44]Fevereiro!$D$22</f>
        <v>20.5</v>
      </c>
      <c r="T47" s="90">
        <f>[44]Fevereiro!$D$23</f>
        <v>20.2</v>
      </c>
      <c r="U47" s="90">
        <f>[44]Fevereiro!$D$24</f>
        <v>21</v>
      </c>
      <c r="V47" s="90">
        <f>[44]Fevereiro!$D$25</f>
        <v>21.5</v>
      </c>
      <c r="W47" s="90">
        <f>[44]Fevereiro!$D$26</f>
        <v>22.4</v>
      </c>
      <c r="X47" s="90">
        <f>[44]Fevereiro!$D$27</f>
        <v>20.5</v>
      </c>
      <c r="Y47" s="90">
        <f>[44]Fevereiro!$D$28</f>
        <v>22</v>
      </c>
      <c r="Z47" s="90">
        <f>[44]Fevereiro!$D$29</f>
        <v>21.9</v>
      </c>
      <c r="AA47" s="90">
        <f>[44]Fevereiro!$D$30</f>
        <v>21.8</v>
      </c>
      <c r="AB47" s="90">
        <f>[44]Fevereiro!$D$31</f>
        <v>21.5</v>
      </c>
      <c r="AC47" s="90">
        <f>[44]Fevereiro!$D$32</f>
        <v>21</v>
      </c>
      <c r="AD47" s="78">
        <f>MIN(B47:AC47)</f>
        <v>19.399999999999999</v>
      </c>
      <c r="AE47" s="89">
        <f t="shared" si="2"/>
        <v>21.317857142857143</v>
      </c>
      <c r="AF47" s="11" t="s">
        <v>33</v>
      </c>
      <c r="AG47" t="s">
        <v>33</v>
      </c>
      <c r="AI47" t="s">
        <v>33</v>
      </c>
    </row>
    <row r="48" spans="1:35" x14ac:dyDescent="0.2">
      <c r="A48" s="48" t="s">
        <v>19</v>
      </c>
      <c r="B48" s="90">
        <f>[45]Fevereiro!$D$5</f>
        <v>22.8</v>
      </c>
      <c r="C48" s="90">
        <f>[45]Fevereiro!$D$6</f>
        <v>23.7</v>
      </c>
      <c r="D48" s="90">
        <f>[45]Fevereiro!$D$7</f>
        <v>22.6</v>
      </c>
      <c r="E48" s="90">
        <f>[45]Fevereiro!$D$8</f>
        <v>23</v>
      </c>
      <c r="F48" s="90">
        <f>[45]Fevereiro!$D$9</f>
        <v>21.8</v>
      </c>
      <c r="G48" s="90">
        <f>[45]Fevereiro!$D$10</f>
        <v>22.6</v>
      </c>
      <c r="H48" s="90">
        <f>[45]Fevereiro!$D$11</f>
        <v>20.399999999999999</v>
      </c>
      <c r="I48" s="90">
        <f>[45]Fevereiro!$D$12</f>
        <v>20.399999999999999</v>
      </c>
      <c r="J48" s="90">
        <f>[45]Fevereiro!$D$13</f>
        <v>23.2</v>
      </c>
      <c r="K48" s="90">
        <f>[45]Fevereiro!$D$14</f>
        <v>22.1</v>
      </c>
      <c r="L48" s="90">
        <f>[45]Fevereiro!$D$15</f>
        <v>21.8</v>
      </c>
      <c r="M48" s="90">
        <f>[45]Fevereiro!$D$16</f>
        <v>21.4</v>
      </c>
      <c r="N48" s="90">
        <f>[45]Fevereiro!$D$17</f>
        <v>24.5</v>
      </c>
      <c r="O48" s="90">
        <f>[45]Fevereiro!$D$18</f>
        <v>21.7</v>
      </c>
      <c r="P48" s="90">
        <f>[45]Fevereiro!$D$19</f>
        <v>23.6</v>
      </c>
      <c r="Q48" s="90">
        <f>[45]Fevereiro!$D$20</f>
        <v>25.4</v>
      </c>
      <c r="R48" s="90">
        <f>[45]Fevereiro!$D$21</f>
        <v>24.6</v>
      </c>
      <c r="S48" s="90">
        <f>[45]Fevereiro!$D$22</f>
        <v>23.8</v>
      </c>
      <c r="T48" s="90">
        <f>[45]Fevereiro!$D$23</f>
        <v>23.3</v>
      </c>
      <c r="U48" s="90">
        <f>[45]Fevereiro!$D$24</f>
        <v>23.1</v>
      </c>
      <c r="V48" s="90">
        <f>[45]Fevereiro!$D$25</f>
        <v>24.3</v>
      </c>
      <c r="W48" s="90">
        <f>[45]Fevereiro!$D$26</f>
        <v>24.3</v>
      </c>
      <c r="X48" s="90">
        <f>[45]Fevereiro!$D$27</f>
        <v>23.4</v>
      </c>
      <c r="Y48" s="90">
        <f>[45]Fevereiro!$D$28</f>
        <v>23.4</v>
      </c>
      <c r="Z48" s="90">
        <f>[45]Fevereiro!$D$29</f>
        <v>23.1</v>
      </c>
      <c r="AA48" s="90">
        <f>[45]Fevereiro!$D$30</f>
        <v>23.3</v>
      </c>
      <c r="AB48" s="90">
        <f>[45]Fevereiro!$D$31</f>
        <v>22.7</v>
      </c>
      <c r="AC48" s="90">
        <f>[45]Fevereiro!$D$32</f>
        <v>23.8</v>
      </c>
      <c r="AD48" s="78">
        <f>MIN(B48:AC48)</f>
        <v>20.399999999999999</v>
      </c>
      <c r="AE48" s="89">
        <f t="shared" si="2"/>
        <v>23.00357142857143</v>
      </c>
    </row>
    <row r="49" spans="1:36" s="5" customFormat="1" ht="17.100000000000001" customHeight="1" x14ac:dyDescent="0.2">
      <c r="A49" s="49" t="s">
        <v>205</v>
      </c>
      <c r="B49" s="91">
        <f t="shared" ref="B49:AD49" si="4">MIN(B5:B48)</f>
        <v>18.399999999999999</v>
      </c>
      <c r="C49" s="91">
        <f t="shared" si="4"/>
        <v>18.600000000000001</v>
      </c>
      <c r="D49" s="91">
        <f t="shared" si="4"/>
        <v>19.8</v>
      </c>
      <c r="E49" s="91">
        <f t="shared" si="4"/>
        <v>20.100000000000001</v>
      </c>
      <c r="F49" s="91">
        <f t="shared" si="4"/>
        <v>19.600000000000001</v>
      </c>
      <c r="G49" s="91">
        <f t="shared" si="4"/>
        <v>20.399999999999999</v>
      </c>
      <c r="H49" s="91">
        <f t="shared" si="4"/>
        <v>20.100000000000001</v>
      </c>
      <c r="I49" s="91">
        <f t="shared" si="4"/>
        <v>20</v>
      </c>
      <c r="J49" s="91">
        <f t="shared" si="4"/>
        <v>18.5</v>
      </c>
      <c r="K49" s="91">
        <f t="shared" si="4"/>
        <v>18.2</v>
      </c>
      <c r="L49" s="91">
        <f t="shared" si="4"/>
        <v>18.600000000000001</v>
      </c>
      <c r="M49" s="91">
        <f t="shared" si="4"/>
        <v>19.899999999999999</v>
      </c>
      <c r="N49" s="91">
        <f t="shared" si="4"/>
        <v>19.899999999999999</v>
      </c>
      <c r="O49" s="91">
        <f t="shared" si="4"/>
        <v>20.2</v>
      </c>
      <c r="P49" s="91">
        <f t="shared" si="4"/>
        <v>20.7</v>
      </c>
      <c r="Q49" s="91">
        <f t="shared" si="4"/>
        <v>21.5</v>
      </c>
      <c r="R49" s="91">
        <f t="shared" si="4"/>
        <v>19.7</v>
      </c>
      <c r="S49" s="91">
        <f t="shared" si="4"/>
        <v>20.3</v>
      </c>
      <c r="T49" s="91">
        <f t="shared" si="4"/>
        <v>19.899999999999999</v>
      </c>
      <c r="U49" s="91">
        <f t="shared" si="4"/>
        <v>19.8</v>
      </c>
      <c r="V49" s="91">
        <f t="shared" si="4"/>
        <v>19.7</v>
      </c>
      <c r="W49" s="91">
        <f t="shared" si="4"/>
        <v>20.9</v>
      </c>
      <c r="X49" s="91">
        <f t="shared" si="4"/>
        <v>20.5</v>
      </c>
      <c r="Y49" s="91">
        <f t="shared" si="4"/>
        <v>19.3</v>
      </c>
      <c r="Z49" s="91">
        <f t="shared" si="4"/>
        <v>20.9</v>
      </c>
      <c r="AA49" s="91">
        <f t="shared" si="4"/>
        <v>20.8</v>
      </c>
      <c r="AB49" s="91">
        <f t="shared" si="4"/>
        <v>20.2</v>
      </c>
      <c r="AC49" s="91">
        <f t="shared" si="4"/>
        <v>20</v>
      </c>
      <c r="AD49" s="78">
        <f t="shared" si="4"/>
        <v>18.2</v>
      </c>
      <c r="AE49" s="89">
        <f t="shared" si="2"/>
        <v>19.875</v>
      </c>
      <c r="AI49" s="5" t="s">
        <v>33</v>
      </c>
    </row>
    <row r="50" spans="1:36" x14ac:dyDescent="0.2">
      <c r="A50" s="74" t="s">
        <v>207</v>
      </c>
      <c r="B50" s="42"/>
      <c r="C50" s="42"/>
      <c r="D50" s="42"/>
      <c r="E50" s="42"/>
      <c r="F50" s="42"/>
      <c r="G50" s="42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46"/>
      <c r="AE50" s="47"/>
    </row>
    <row r="51" spans="1:36" x14ac:dyDescent="0.2">
      <c r="A51" s="74" t="s">
        <v>208</v>
      </c>
      <c r="B51" s="43"/>
      <c r="C51" s="43"/>
      <c r="D51" s="43"/>
      <c r="E51" s="43"/>
      <c r="F51" s="43"/>
      <c r="G51" s="43"/>
      <c r="H51" s="43"/>
      <c r="I51" s="4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112"/>
      <c r="U51" s="112"/>
      <c r="V51" s="112"/>
      <c r="W51" s="112"/>
      <c r="X51" s="112"/>
      <c r="Y51" s="93"/>
      <c r="Z51" s="93"/>
      <c r="AA51" s="93"/>
      <c r="AB51" s="93"/>
      <c r="AC51" s="93"/>
      <c r="AD51" s="46"/>
      <c r="AE51" s="45"/>
      <c r="AI51" t="s">
        <v>33</v>
      </c>
      <c r="AJ51" t="s">
        <v>33</v>
      </c>
    </row>
    <row r="52" spans="1:36" x14ac:dyDescent="0.2">
      <c r="A52" s="44"/>
      <c r="B52" s="93"/>
      <c r="C52" s="93"/>
      <c r="D52" s="93"/>
      <c r="E52" s="93"/>
      <c r="F52" s="93"/>
      <c r="G52" s="93"/>
      <c r="H52" s="93"/>
      <c r="I52" s="93"/>
      <c r="J52" s="94"/>
      <c r="K52" s="94"/>
      <c r="L52" s="94"/>
      <c r="M52" s="94"/>
      <c r="N52" s="94"/>
      <c r="O52" s="94"/>
      <c r="P52" s="94"/>
      <c r="Q52" s="93"/>
      <c r="R52" s="93"/>
      <c r="S52" s="93"/>
      <c r="T52" s="113"/>
      <c r="U52" s="113"/>
      <c r="V52" s="113"/>
      <c r="W52" s="113"/>
      <c r="X52" s="113"/>
      <c r="Y52" s="93"/>
      <c r="Z52" s="93"/>
      <c r="AA52" s="93"/>
      <c r="AB52" s="93"/>
      <c r="AC52" s="93"/>
      <c r="AD52" s="46"/>
      <c r="AE52" s="45"/>
    </row>
    <row r="53" spans="1:36" x14ac:dyDescent="0.2">
      <c r="A53" s="41"/>
      <c r="B53" s="42"/>
      <c r="C53" s="42"/>
      <c r="D53" s="42"/>
      <c r="E53" s="42"/>
      <c r="F53" s="42"/>
      <c r="G53" s="42"/>
      <c r="H53" s="42"/>
      <c r="I53" s="42"/>
      <c r="J53" s="42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46"/>
      <c r="AE53" s="69"/>
    </row>
    <row r="54" spans="1:36" x14ac:dyDescent="0.2">
      <c r="A54" s="44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46"/>
      <c r="AE54" s="47"/>
      <c r="AH54" t="s">
        <v>33</v>
      </c>
      <c r="AI54" t="s">
        <v>33</v>
      </c>
    </row>
    <row r="55" spans="1:36" x14ac:dyDescent="0.2">
      <c r="A55" s="44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46"/>
      <c r="AE55" s="47"/>
      <c r="AI55" t="s">
        <v>33</v>
      </c>
    </row>
    <row r="56" spans="1:36" ht="13.5" thickBot="1" x14ac:dyDescent="0.25">
      <c r="A56" s="50"/>
      <c r="B56" s="51"/>
      <c r="C56" s="51"/>
      <c r="D56" s="51"/>
      <c r="E56" s="51"/>
      <c r="F56" s="51"/>
      <c r="G56" s="51" t="s">
        <v>33</v>
      </c>
      <c r="H56" s="51"/>
      <c r="I56" s="51"/>
      <c r="J56" s="51"/>
      <c r="K56" s="51"/>
      <c r="L56" s="51" t="s">
        <v>33</v>
      </c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2"/>
      <c r="AE56" s="70"/>
      <c r="AI56" t="s">
        <v>33</v>
      </c>
    </row>
    <row r="57" spans="1:36" x14ac:dyDescent="0.2">
      <c r="AG57" t="s">
        <v>33</v>
      </c>
    </row>
    <row r="61" spans="1:36" x14ac:dyDescent="0.2">
      <c r="AF61" s="11" t="s">
        <v>33</v>
      </c>
      <c r="AG61" t="s">
        <v>33</v>
      </c>
    </row>
    <row r="64" spans="1:36" x14ac:dyDescent="0.2">
      <c r="I64" s="2" t="s">
        <v>33</v>
      </c>
      <c r="Y64" s="2" t="s">
        <v>33</v>
      </c>
      <c r="AB64" s="2" t="s">
        <v>33</v>
      </c>
      <c r="AF64" t="s">
        <v>33</v>
      </c>
    </row>
    <row r="71" spans="32:32" x14ac:dyDescent="0.2">
      <c r="AF71" s="11" t="s">
        <v>33</v>
      </c>
    </row>
  </sheetData>
  <mergeCells count="33">
    <mergeCell ref="AC3:AC4"/>
    <mergeCell ref="T51:X51"/>
    <mergeCell ref="A1:AE1"/>
    <mergeCell ref="Y3:Y4"/>
    <mergeCell ref="R3:R4"/>
    <mergeCell ref="O3:O4"/>
    <mergeCell ref="P3:P4"/>
    <mergeCell ref="B2:AE2"/>
    <mergeCell ref="A2:A4"/>
    <mergeCell ref="S3:S4"/>
    <mergeCell ref="Z3:Z4"/>
    <mergeCell ref="U3:U4"/>
    <mergeCell ref="I3:I4"/>
    <mergeCell ref="T3:T4"/>
    <mergeCell ref="V3:V4"/>
    <mergeCell ref="AA3:AA4"/>
    <mergeCell ref="AB3:AB4"/>
    <mergeCell ref="Q3:Q4"/>
    <mergeCell ref="W3:W4"/>
    <mergeCell ref="X3:X4"/>
    <mergeCell ref="T52:X52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1"/>
  <sheetViews>
    <sheetView showGridLines="0" zoomScale="90" zoomScaleNormal="90" workbookViewId="0">
      <selection activeCell="AH50" sqref="AH50"/>
    </sheetView>
  </sheetViews>
  <sheetFormatPr defaultRowHeight="12.75" x14ac:dyDescent="0.2"/>
  <cols>
    <col min="1" max="1" width="28" style="2" customWidth="1"/>
    <col min="2" max="2" width="7" style="2" bestFit="1" customWidth="1"/>
    <col min="3" max="13" width="5.5703125" style="2" bestFit="1" customWidth="1"/>
    <col min="14" max="14" width="5.42578125" style="2" bestFit="1" customWidth="1"/>
    <col min="15" max="16" width="6.85546875" style="2" bestFit="1" customWidth="1"/>
    <col min="17" max="22" width="5.5703125" style="2" bestFit="1" customWidth="1"/>
    <col min="23" max="25" width="6.85546875" style="2" bestFit="1" customWidth="1"/>
    <col min="26" max="26" width="6" style="2" customWidth="1"/>
    <col min="27" max="29" width="6.85546875" style="2" bestFit="1" customWidth="1"/>
    <col min="30" max="30" width="6.85546875" style="7" bestFit="1" customWidth="1"/>
  </cols>
  <sheetData>
    <row r="1" spans="1:34" ht="20.100000000000001" customHeight="1" x14ac:dyDescent="0.2">
      <c r="A1" s="117" t="s">
        <v>214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9"/>
    </row>
    <row r="2" spans="1:34" s="4" customFormat="1" ht="20.100000000000001" customHeight="1" x14ac:dyDescent="0.2">
      <c r="A2" s="120" t="s">
        <v>20</v>
      </c>
      <c r="B2" s="115" t="s">
        <v>241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6"/>
    </row>
    <row r="3" spans="1:34" s="5" customFormat="1" ht="20.100000000000001" customHeight="1" x14ac:dyDescent="0.2">
      <c r="A3" s="120"/>
      <c r="B3" s="114">
        <v>1</v>
      </c>
      <c r="C3" s="114">
        <f>SUM(B3+1)</f>
        <v>2</v>
      </c>
      <c r="D3" s="114">
        <f t="shared" ref="D3:AC3" si="0">SUM(C3+1)</f>
        <v>3</v>
      </c>
      <c r="E3" s="114">
        <f t="shared" si="0"/>
        <v>4</v>
      </c>
      <c r="F3" s="114">
        <f t="shared" si="0"/>
        <v>5</v>
      </c>
      <c r="G3" s="114">
        <f t="shared" si="0"/>
        <v>6</v>
      </c>
      <c r="H3" s="114">
        <f t="shared" si="0"/>
        <v>7</v>
      </c>
      <c r="I3" s="114">
        <f t="shared" si="0"/>
        <v>8</v>
      </c>
      <c r="J3" s="114">
        <f t="shared" si="0"/>
        <v>9</v>
      </c>
      <c r="K3" s="114">
        <f t="shared" si="0"/>
        <v>10</v>
      </c>
      <c r="L3" s="114">
        <f t="shared" si="0"/>
        <v>11</v>
      </c>
      <c r="M3" s="114">
        <f t="shared" si="0"/>
        <v>12</v>
      </c>
      <c r="N3" s="114">
        <f t="shared" si="0"/>
        <v>13</v>
      </c>
      <c r="O3" s="114">
        <f t="shared" si="0"/>
        <v>14</v>
      </c>
      <c r="P3" s="114">
        <f t="shared" si="0"/>
        <v>15</v>
      </c>
      <c r="Q3" s="114">
        <f t="shared" si="0"/>
        <v>16</v>
      </c>
      <c r="R3" s="114">
        <f t="shared" si="0"/>
        <v>17</v>
      </c>
      <c r="S3" s="114">
        <f t="shared" si="0"/>
        <v>18</v>
      </c>
      <c r="T3" s="114">
        <f t="shared" si="0"/>
        <v>19</v>
      </c>
      <c r="U3" s="114">
        <f t="shared" si="0"/>
        <v>20</v>
      </c>
      <c r="V3" s="114">
        <f t="shared" si="0"/>
        <v>21</v>
      </c>
      <c r="W3" s="114">
        <f t="shared" si="0"/>
        <v>22</v>
      </c>
      <c r="X3" s="114">
        <f t="shared" si="0"/>
        <v>23</v>
      </c>
      <c r="Y3" s="114">
        <f t="shared" si="0"/>
        <v>24</v>
      </c>
      <c r="Z3" s="114">
        <f t="shared" si="0"/>
        <v>25</v>
      </c>
      <c r="AA3" s="114">
        <f t="shared" si="0"/>
        <v>26</v>
      </c>
      <c r="AB3" s="114">
        <f t="shared" si="0"/>
        <v>27</v>
      </c>
      <c r="AC3" s="114">
        <f t="shared" si="0"/>
        <v>28</v>
      </c>
      <c r="AD3" s="129" t="s">
        <v>24</v>
      </c>
    </row>
    <row r="4" spans="1:34" s="5" customFormat="1" ht="20.100000000000001" customHeight="1" x14ac:dyDescent="0.2">
      <c r="A4" s="120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29"/>
    </row>
    <row r="5" spans="1:34" s="5" customFormat="1" x14ac:dyDescent="0.2">
      <c r="A5" s="48" t="s">
        <v>28</v>
      </c>
      <c r="B5" s="87">
        <f>[1]Fevereiro!$E$5</f>
        <v>78.958333333333329</v>
      </c>
      <c r="C5" s="87">
        <f>[1]Fevereiro!$E$6</f>
        <v>81.166666666666671</v>
      </c>
      <c r="D5" s="87">
        <f>[1]Fevereiro!$E$7</f>
        <v>84.041666666666671</v>
      </c>
      <c r="E5" s="87">
        <f>[1]Fevereiro!$E$8</f>
        <v>84.333333333333329</v>
      </c>
      <c r="F5" s="87">
        <f>[1]Fevereiro!$E$9</f>
        <v>87.583333333333329</v>
      </c>
      <c r="G5" s="87">
        <f>[1]Fevereiro!$E$10</f>
        <v>77</v>
      </c>
      <c r="H5" s="87">
        <f>[1]Fevereiro!$E$11</f>
        <v>81</v>
      </c>
      <c r="I5" s="87">
        <f>[1]Fevereiro!$E$12</f>
        <v>69.291666666666671</v>
      </c>
      <c r="J5" s="87">
        <f>[1]Fevereiro!$E$13</f>
        <v>73.5</v>
      </c>
      <c r="K5" s="87">
        <f>[1]Fevereiro!$E$14</f>
        <v>67.083333333333329</v>
      </c>
      <c r="L5" s="87">
        <f>[1]Fevereiro!$E$15</f>
        <v>73.625</v>
      </c>
      <c r="M5" s="87">
        <f>[1]Fevereiro!$E$16</f>
        <v>72.916666666666671</v>
      </c>
      <c r="N5" s="87">
        <f>[1]Fevereiro!$E$17</f>
        <v>86.041666666666671</v>
      </c>
      <c r="O5" s="87">
        <f>[1]Fevereiro!$E$18</f>
        <v>78.583333333333329</v>
      </c>
      <c r="P5" s="87">
        <f>[1]Fevereiro!$E$19</f>
        <v>72.291666666666671</v>
      </c>
      <c r="Q5" s="87">
        <f>[1]Fevereiro!$E$20</f>
        <v>72.291666666666671</v>
      </c>
      <c r="R5" s="87">
        <f>[1]Fevereiro!$E$21</f>
        <v>75.708333333333329</v>
      </c>
      <c r="S5" s="87">
        <f>[1]Fevereiro!$E$22</f>
        <v>77.208333333333329</v>
      </c>
      <c r="T5" s="87">
        <f>[1]Fevereiro!$E$23</f>
        <v>72.333333333333329</v>
      </c>
      <c r="U5" s="87">
        <f>[1]Fevereiro!$E$24</f>
        <v>76.708333333333329</v>
      </c>
      <c r="V5" s="87">
        <f>[1]Fevereiro!$E$25</f>
        <v>79.291666666666671</v>
      </c>
      <c r="W5" s="87">
        <f>[1]Fevereiro!$E$26</f>
        <v>77.083333333333329</v>
      </c>
      <c r="X5" s="87">
        <f>[1]Fevereiro!$E$27</f>
        <v>77.75</v>
      </c>
      <c r="Y5" s="87">
        <f>[1]Fevereiro!$E$28</f>
        <v>84.833333333333329</v>
      </c>
      <c r="Z5" s="87">
        <f>[1]Fevereiro!$E$29</f>
        <v>75.25</v>
      </c>
      <c r="AA5" s="87">
        <f>[1]Fevereiro!$E$30</f>
        <v>86.583333333333329</v>
      </c>
      <c r="AB5" s="87">
        <f>[1]Fevereiro!$E$31</f>
        <v>82.291666666666671</v>
      </c>
      <c r="AC5" s="87">
        <f>[1]Fevereiro!$E$32</f>
        <v>73.916666666666671</v>
      </c>
      <c r="AD5" s="97">
        <f t="shared" ref="AD5:AD13" si="1">AVERAGE(B5:AC5)</f>
        <v>77.809523809523782</v>
      </c>
    </row>
    <row r="6" spans="1:34" x14ac:dyDescent="0.2">
      <c r="A6" s="48" t="s">
        <v>0</v>
      </c>
      <c r="B6" s="90">
        <f>[2]Fevereiro!$E$5</f>
        <v>68.583333333333329</v>
      </c>
      <c r="C6" s="90">
        <f>[2]Fevereiro!$E$6</f>
        <v>64.208333333333329</v>
      </c>
      <c r="D6" s="90">
        <f>[2]Fevereiro!$E$7</f>
        <v>65.125</v>
      </c>
      <c r="E6" s="90">
        <f>[2]Fevereiro!$E$8</f>
        <v>76.304347826086953</v>
      </c>
      <c r="F6" s="90">
        <f>[2]Fevereiro!$E$9</f>
        <v>79.652173913043484</v>
      </c>
      <c r="G6" s="90">
        <f>[2]Fevereiro!$E$10</f>
        <v>77.421052631578945</v>
      </c>
      <c r="H6" s="90">
        <f>[2]Fevereiro!$E$11</f>
        <v>77.125</v>
      </c>
      <c r="I6" s="90">
        <f>[2]Fevereiro!$E$12</f>
        <v>74.352941176470594</v>
      </c>
      <c r="J6" s="90">
        <f>[2]Fevereiro!$E$13</f>
        <v>62.666666666666664</v>
      </c>
      <c r="K6" s="90">
        <f>[2]Fevereiro!$E$14</f>
        <v>61.25</v>
      </c>
      <c r="L6" s="90">
        <f>[2]Fevereiro!$E$15</f>
        <v>56.875</v>
      </c>
      <c r="M6" s="90">
        <f>[2]Fevereiro!$E$16</f>
        <v>68.75</v>
      </c>
      <c r="N6" s="90">
        <f>[2]Fevereiro!$E$17</f>
        <v>84.333333333333329</v>
      </c>
      <c r="O6" s="90">
        <f>[2]Fevereiro!$E$18</f>
        <v>75.0625</v>
      </c>
      <c r="P6" s="90">
        <f>[2]Fevereiro!$E$19</f>
        <v>77.625</v>
      </c>
      <c r="Q6" s="90">
        <f>[2]Fevereiro!$E$20</f>
        <v>70.541666666666671</v>
      </c>
      <c r="R6" s="90">
        <f>[2]Fevereiro!$E$21</f>
        <v>59.958333333333336</v>
      </c>
      <c r="S6" s="90">
        <f>[2]Fevereiro!$E$22</f>
        <v>75.291666666666671</v>
      </c>
      <c r="T6" s="90">
        <f>[2]Fevereiro!$E$23</f>
        <v>79.833333333333329</v>
      </c>
      <c r="U6" s="90">
        <f>[2]Fevereiro!$E$24</f>
        <v>78</v>
      </c>
      <c r="V6" s="90">
        <f>[2]Fevereiro!$E$25</f>
        <v>74.352941176470594</v>
      </c>
      <c r="W6" s="90">
        <f>[2]Fevereiro!$E$26</f>
        <v>72.25</v>
      </c>
      <c r="X6" s="90">
        <f>[2]Fevereiro!$E$27</f>
        <v>72.583333333333329</v>
      </c>
      <c r="Y6" s="90">
        <f>[2]Fevereiro!$E$28</f>
        <v>70.4375</v>
      </c>
      <c r="Z6" s="90">
        <f>[2]Fevereiro!$E$29</f>
        <v>78.904761904761898</v>
      </c>
      <c r="AA6" s="90">
        <f>[2]Fevereiro!$E$30</f>
        <v>79.869565217391298</v>
      </c>
      <c r="AB6" s="90">
        <f>[2]Fevereiro!$E$31</f>
        <v>73.904761904761898</v>
      </c>
      <c r="AC6" s="90">
        <f>[2]Fevereiro!$E$32</f>
        <v>73.666666666666671</v>
      </c>
      <c r="AD6" s="97">
        <f t="shared" si="1"/>
        <v>72.461757586329725</v>
      </c>
    </row>
    <row r="7" spans="1:34" x14ac:dyDescent="0.2">
      <c r="A7" s="48" t="s">
        <v>86</v>
      </c>
      <c r="B7" s="90">
        <f>[3]Fevereiro!$E$5</f>
        <v>79.083333333333329</v>
      </c>
      <c r="C7" s="90">
        <f>[3]Fevereiro!$E$6</f>
        <v>74.166666666666671</v>
      </c>
      <c r="D7" s="90">
        <f>[3]Fevereiro!$E$7</f>
        <v>72.083333333333329</v>
      </c>
      <c r="E7" s="90">
        <f>[3]Fevereiro!$E$8</f>
        <v>77.083333333333329</v>
      </c>
      <c r="F7" s="90">
        <f>[3]Fevereiro!$E$9</f>
        <v>88.833333333333329</v>
      </c>
      <c r="G7" s="90">
        <f>[3]Fevereiro!$E$10</f>
        <v>85.166666666666671</v>
      </c>
      <c r="H7" s="90">
        <f>[3]Fevereiro!$E$11</f>
        <v>73.333333333333329</v>
      </c>
      <c r="I7" s="90">
        <f>[3]Fevereiro!$E$12</f>
        <v>71.625</v>
      </c>
      <c r="J7" s="90">
        <f>[3]Fevereiro!$E$13</f>
        <v>66.958333333333329</v>
      </c>
      <c r="K7" s="90">
        <f>[3]Fevereiro!$E$14</f>
        <v>61.5</v>
      </c>
      <c r="L7" s="90">
        <f>[3]Fevereiro!$E$15</f>
        <v>61.833333333333336</v>
      </c>
      <c r="M7" s="90">
        <f>[3]Fevereiro!$E$16</f>
        <v>69.25</v>
      </c>
      <c r="N7" s="90">
        <f>[3]Fevereiro!$E$17</f>
        <v>73.75</v>
      </c>
      <c r="O7" s="90">
        <f>[3]Fevereiro!$E$18</f>
        <v>79.083333333333329</v>
      </c>
      <c r="P7" s="90">
        <f>[3]Fevereiro!$E$19</f>
        <v>73.708333333333329</v>
      </c>
      <c r="Q7" s="90">
        <f>[3]Fevereiro!$E$20</f>
        <v>73.166666666666671</v>
      </c>
      <c r="R7" s="90">
        <f>[3]Fevereiro!$E$21</f>
        <v>68.5</v>
      </c>
      <c r="S7" s="90">
        <f>[3]Fevereiro!$E$22</f>
        <v>76.875</v>
      </c>
      <c r="T7" s="90">
        <f>[3]Fevereiro!$E$23</f>
        <v>79.875</v>
      </c>
      <c r="U7" s="90">
        <f>[3]Fevereiro!$E$24</f>
        <v>76.791666666666671</v>
      </c>
      <c r="V7" s="90">
        <f>[3]Fevereiro!$E$25</f>
        <v>74.75</v>
      </c>
      <c r="W7" s="90">
        <f>[3]Fevereiro!$E$26</f>
        <v>71.916666666666671</v>
      </c>
      <c r="X7" s="90">
        <f>[3]Fevereiro!$E$27</f>
        <v>64.75</v>
      </c>
      <c r="Y7" s="90">
        <f>[3]Fevereiro!$E$28</f>
        <v>74</v>
      </c>
      <c r="Z7" s="90">
        <f>[3]Fevereiro!$E$29</f>
        <v>80.875</v>
      </c>
      <c r="AA7" s="90">
        <f>[3]Fevereiro!$E$30</f>
        <v>81.833333333333329</v>
      </c>
      <c r="AB7" s="90">
        <f>[3]Fevereiro!$E$31</f>
        <v>82.666666666666671</v>
      </c>
      <c r="AC7" s="90">
        <f>[3]Fevereiro!$E$32</f>
        <v>75.208333333333329</v>
      </c>
      <c r="AD7" s="97">
        <f t="shared" si="1"/>
        <v>74.595238095238102</v>
      </c>
    </row>
    <row r="8" spans="1:34" x14ac:dyDescent="0.2">
      <c r="A8" s="48" t="s">
        <v>1</v>
      </c>
      <c r="B8" s="90">
        <f>[4]Fevereiro!$E$5</f>
        <v>74.291666666666671</v>
      </c>
      <c r="C8" s="90">
        <f>[4]Fevereiro!$E$6</f>
        <v>67.541666666666671</v>
      </c>
      <c r="D8" s="90">
        <f>[4]Fevereiro!$E$7</f>
        <v>69.166666666666671</v>
      </c>
      <c r="E8" s="90">
        <f>[4]Fevereiro!$E$8</f>
        <v>72.041666666666671</v>
      </c>
      <c r="F8" s="90">
        <f>[4]Fevereiro!$E$9</f>
        <v>83.708333333333329</v>
      </c>
      <c r="G8" s="90">
        <f>[4]Fevereiro!$E$10</f>
        <v>84</v>
      </c>
      <c r="H8" s="90">
        <f>[4]Fevereiro!$E$11</f>
        <v>77.625</v>
      </c>
      <c r="I8" s="90">
        <f>[4]Fevereiro!$E$12</f>
        <v>74.208333333333329</v>
      </c>
      <c r="J8" s="90">
        <f>[4]Fevereiro!$E$13</f>
        <v>69</v>
      </c>
      <c r="K8" s="90">
        <f>[4]Fevereiro!$E$14</f>
        <v>62.333333333333336</v>
      </c>
      <c r="L8" s="90">
        <f>[4]Fevereiro!$E$15</f>
        <v>62.291666666666664</v>
      </c>
      <c r="M8" s="90">
        <f>[4]Fevereiro!$E$16</f>
        <v>66.25</v>
      </c>
      <c r="N8" s="90">
        <f>[4]Fevereiro!$E$17</f>
        <v>67.75</v>
      </c>
      <c r="O8" s="90">
        <f>[4]Fevereiro!$E$18</f>
        <v>65.291666666666671</v>
      </c>
      <c r="P8" s="90">
        <f>[4]Fevereiro!$E$19</f>
        <v>61.416666666666664</v>
      </c>
      <c r="Q8" s="90">
        <f>[4]Fevereiro!$E$20</f>
        <v>64.833333333333329</v>
      </c>
      <c r="R8" s="90">
        <f>[4]Fevereiro!$E$21</f>
        <v>65.375</v>
      </c>
      <c r="S8" s="90">
        <f>[4]Fevereiro!$E$22</f>
        <v>72.708333333333329</v>
      </c>
      <c r="T8" s="90">
        <f>[4]Fevereiro!$E$23</f>
        <v>75.458333333333329</v>
      </c>
      <c r="U8" s="90">
        <f>[4]Fevereiro!$E$24</f>
        <v>70.583333333333329</v>
      </c>
      <c r="V8" s="90">
        <f>[4]Fevereiro!$E$25</f>
        <v>66</v>
      </c>
      <c r="W8" s="90">
        <f>[4]Fevereiro!$E$26</f>
        <v>65.75</v>
      </c>
      <c r="X8" s="90">
        <f>[4]Fevereiro!$E$27</f>
        <v>69.666666666666671</v>
      </c>
      <c r="Y8" s="90">
        <f>[4]Fevereiro!$E$28</f>
        <v>69.458333333333329</v>
      </c>
      <c r="Z8" s="90">
        <f>[4]Fevereiro!$E$29</f>
        <v>83.25</v>
      </c>
      <c r="AA8" s="90">
        <f>[4]Fevereiro!$E$30</f>
        <v>85.692307692307693</v>
      </c>
      <c r="AB8" s="90" t="str">
        <f>[4]Fevereiro!$E$31</f>
        <v>*</v>
      </c>
      <c r="AC8" s="90" t="str">
        <f>[4]Fevereiro!$E$32</f>
        <v>*</v>
      </c>
      <c r="AD8" s="97">
        <f t="shared" si="1"/>
        <v>70.988165680473358</v>
      </c>
    </row>
    <row r="9" spans="1:34" x14ac:dyDescent="0.2">
      <c r="A9" s="48" t="s">
        <v>149</v>
      </c>
      <c r="B9" s="90">
        <f>[5]Fevereiro!$E$5</f>
        <v>65.833333333333329</v>
      </c>
      <c r="C9" s="90">
        <f>[5]Fevereiro!$E$6</f>
        <v>60.416666666666664</v>
      </c>
      <c r="D9" s="90">
        <f>[5]Fevereiro!$E$7</f>
        <v>68.166666666666671</v>
      </c>
      <c r="E9" s="90">
        <f>[5]Fevereiro!$E$8</f>
        <v>75.041666666666671</v>
      </c>
      <c r="F9" s="90">
        <f>[5]Fevereiro!$E$9</f>
        <v>80.875</v>
      </c>
      <c r="G9" s="90">
        <f>[5]Fevereiro!$E$10</f>
        <v>80</v>
      </c>
      <c r="H9" s="90">
        <f>[5]Fevereiro!$E$11</f>
        <v>80.833333333333329</v>
      </c>
      <c r="I9" s="90">
        <f>[5]Fevereiro!$E$12</f>
        <v>83.5</v>
      </c>
      <c r="J9" s="90">
        <f>[5]Fevereiro!$E$13</f>
        <v>73.125</v>
      </c>
      <c r="K9" s="90">
        <f>[5]Fevereiro!$E$14</f>
        <v>61.625</v>
      </c>
      <c r="L9" s="90">
        <f>[5]Fevereiro!$E$15</f>
        <v>55.333333333333336</v>
      </c>
      <c r="M9" s="90">
        <f>[5]Fevereiro!$E$16</f>
        <v>74.291666666666671</v>
      </c>
      <c r="N9" s="90">
        <f>[5]Fevereiro!$E$17</f>
        <v>82.916666666666671</v>
      </c>
      <c r="O9" s="90">
        <f>[5]Fevereiro!$E$18</f>
        <v>75.083333333333329</v>
      </c>
      <c r="P9" s="90">
        <f>[5]Fevereiro!$E$19</f>
        <v>70</v>
      </c>
      <c r="Q9" s="90">
        <f>[5]Fevereiro!$E$20</f>
        <v>65.208333333333329</v>
      </c>
      <c r="R9" s="90">
        <f>[5]Fevereiro!$E$21</f>
        <v>52.833333333333336</v>
      </c>
      <c r="S9" s="90">
        <f>[5]Fevereiro!$E$22</f>
        <v>72.208333333333329</v>
      </c>
      <c r="T9" s="90">
        <f>[5]Fevereiro!$E$23</f>
        <v>81.875</v>
      </c>
      <c r="U9" s="90">
        <f>[5]Fevereiro!$E$24</f>
        <v>72.875</v>
      </c>
      <c r="V9" s="90">
        <f>[5]Fevereiro!$E$25</f>
        <v>74.458333333333329</v>
      </c>
      <c r="W9" s="90">
        <f>[5]Fevereiro!$E$26</f>
        <v>70.958333333333329</v>
      </c>
      <c r="X9" s="90">
        <f>[5]Fevereiro!$E$27</f>
        <v>70.047619047619051</v>
      </c>
      <c r="Y9" s="90">
        <f>[5]Fevereiro!$E$28</f>
        <v>75.875</v>
      </c>
      <c r="Z9" s="90">
        <f>[5]Fevereiro!$E$29</f>
        <v>80.333333333333329</v>
      </c>
      <c r="AA9" s="90">
        <f>[5]Fevereiro!$E$30</f>
        <v>85.125</v>
      </c>
      <c r="AB9" s="90">
        <f>[5]Fevereiro!$E$31</f>
        <v>78.416666666666671</v>
      </c>
      <c r="AC9" s="90">
        <f>[5]Fevereiro!$E$32</f>
        <v>75.791666666666671</v>
      </c>
      <c r="AD9" s="97">
        <f t="shared" si="1"/>
        <v>72.965986394557817</v>
      </c>
    </row>
    <row r="10" spans="1:34" x14ac:dyDescent="0.2">
      <c r="A10" s="48" t="s">
        <v>93</v>
      </c>
      <c r="B10" s="90">
        <f>[6]Fevereiro!$E$5</f>
        <v>91.75</v>
      </c>
      <c r="C10" s="90">
        <f>[6]Fevereiro!$E$6</f>
        <v>90.083333333333329</v>
      </c>
      <c r="D10" s="90">
        <f>[6]Fevereiro!$E$7</f>
        <v>87.666666666666671</v>
      </c>
      <c r="E10" s="90">
        <f>[6]Fevereiro!$E$8</f>
        <v>92.625</v>
      </c>
      <c r="F10" s="90">
        <f>[6]Fevereiro!$E$9</f>
        <v>88.416666666666671</v>
      </c>
      <c r="G10" s="90">
        <f>[6]Fevereiro!$E$10</f>
        <v>85.708333333333329</v>
      </c>
      <c r="H10" s="90">
        <f>[6]Fevereiro!$E$11</f>
        <v>92.625</v>
      </c>
      <c r="I10" s="90">
        <f>[6]Fevereiro!$E$12</f>
        <v>78.75</v>
      </c>
      <c r="J10" s="90">
        <f>[6]Fevereiro!$E$13</f>
        <v>79.833333333333329</v>
      </c>
      <c r="K10" s="90">
        <f>[6]Fevereiro!$E$14</f>
        <v>75.708333333333329</v>
      </c>
      <c r="L10" s="90">
        <f>[6]Fevereiro!$E$15</f>
        <v>77.708333333333329</v>
      </c>
      <c r="M10" s="90">
        <f>[6]Fevereiro!$E$16</f>
        <v>83.25</v>
      </c>
      <c r="N10" s="90">
        <f>[6]Fevereiro!$E$17</f>
        <v>83.583333333333329</v>
      </c>
      <c r="O10" s="90">
        <f>[6]Fevereiro!$E$18</f>
        <v>83.958333333333329</v>
      </c>
      <c r="P10" s="90">
        <f>[6]Fevereiro!$E$19</f>
        <v>82.375</v>
      </c>
      <c r="Q10" s="90">
        <f>[6]Fevereiro!$E$20</f>
        <v>88.875</v>
      </c>
      <c r="R10" s="90">
        <f>[6]Fevereiro!$E$21</f>
        <v>82.75</v>
      </c>
      <c r="S10" s="90">
        <f>[6]Fevereiro!$E$22</f>
        <v>86.333333333333329</v>
      </c>
      <c r="T10" s="90">
        <f>[6]Fevereiro!$E$23</f>
        <v>79.458333333333329</v>
      </c>
      <c r="U10" s="90">
        <f>[6]Fevereiro!$E$24</f>
        <v>84.625</v>
      </c>
      <c r="V10" s="90">
        <f>[6]Fevereiro!$E$25</f>
        <v>80.25</v>
      </c>
      <c r="W10" s="90">
        <f>[6]Fevereiro!$E$26</f>
        <v>81.5</v>
      </c>
      <c r="X10" s="90">
        <f>[6]Fevereiro!$E$27</f>
        <v>80</v>
      </c>
      <c r="Y10" s="90">
        <f>[6]Fevereiro!$E$28</f>
        <v>81.375</v>
      </c>
      <c r="Z10" s="90">
        <f>[6]Fevereiro!$E$29</f>
        <v>90.666666666666671</v>
      </c>
      <c r="AA10" s="90">
        <f>[6]Fevereiro!$E$30</f>
        <v>89</v>
      </c>
      <c r="AB10" s="90">
        <f>[6]Fevereiro!$E$31</f>
        <v>89.833333333333329</v>
      </c>
      <c r="AC10" s="90">
        <f>[6]Fevereiro!$E$32</f>
        <v>80.541666666666671</v>
      </c>
      <c r="AD10" s="97">
        <f t="shared" si="1"/>
        <v>84.616071428571416</v>
      </c>
    </row>
    <row r="11" spans="1:34" x14ac:dyDescent="0.2">
      <c r="A11" s="48" t="s">
        <v>50</v>
      </c>
      <c r="B11" s="90">
        <f>[7]Fevereiro!$E$5</f>
        <v>73.375</v>
      </c>
      <c r="C11" s="90">
        <f>[7]Fevereiro!$E$6</f>
        <v>80.3125</v>
      </c>
      <c r="D11" s="90">
        <f>[7]Fevereiro!$E$7</f>
        <v>82.166666666666671</v>
      </c>
      <c r="E11" s="90">
        <f>[7]Fevereiro!$E$8</f>
        <v>77.333333333333329</v>
      </c>
      <c r="F11" s="90">
        <f>[7]Fevereiro!$E$9</f>
        <v>77.75</v>
      </c>
      <c r="G11" s="90">
        <f>[7]Fevereiro!$E$10</f>
        <v>80.5625</v>
      </c>
      <c r="H11" s="90">
        <f>[7]Fevereiro!$E$11</f>
        <v>73.45</v>
      </c>
      <c r="I11" s="90">
        <f>[7]Fevereiro!$E$12</f>
        <v>68.761904761904759</v>
      </c>
      <c r="J11" s="90">
        <f>[7]Fevereiro!$E$13</f>
        <v>68.958333333333329</v>
      </c>
      <c r="K11" s="90">
        <f>[7]Fevereiro!$E$14</f>
        <v>62.409090909090907</v>
      </c>
      <c r="L11" s="90">
        <f>[7]Fevereiro!$E$15</f>
        <v>67.217391304347828</v>
      </c>
      <c r="M11" s="90">
        <f>[7]Fevereiro!$E$16</f>
        <v>65.315789473684205</v>
      </c>
      <c r="N11" s="90">
        <f>[7]Fevereiro!$E$17</f>
        <v>71.217391304347828</v>
      </c>
      <c r="O11" s="90">
        <f>[7]Fevereiro!$E$18</f>
        <v>71.095238095238102</v>
      </c>
      <c r="P11" s="90">
        <f>[7]Fevereiro!$E$19</f>
        <v>73.909090909090907</v>
      </c>
      <c r="Q11" s="90">
        <f>[7]Fevereiro!$E$20</f>
        <v>68.478260869565219</v>
      </c>
      <c r="R11" s="90">
        <f>[7]Fevereiro!$E$21</f>
        <v>64.347826086956516</v>
      </c>
      <c r="S11" s="90">
        <f>[7]Fevereiro!$E$22</f>
        <v>70.916666666666671</v>
      </c>
      <c r="T11" s="90">
        <f>[7]Fevereiro!$E$23</f>
        <v>68.611111111111114</v>
      </c>
      <c r="U11" s="90">
        <f>[7]Fevereiro!$E$24</f>
        <v>64.045454545454547</v>
      </c>
      <c r="V11" s="90">
        <f>[7]Fevereiro!$E$25</f>
        <v>64.571428571428569</v>
      </c>
      <c r="W11" s="90">
        <f>[7]Fevereiro!$E$26</f>
        <v>61.333333333333336</v>
      </c>
      <c r="X11" s="90">
        <f>[7]Fevereiro!$E$27</f>
        <v>62.541666666666664</v>
      </c>
      <c r="Y11" s="90">
        <f>[7]Fevereiro!$E$28</f>
        <v>65.666666666666671</v>
      </c>
      <c r="Z11" s="90">
        <f>[7]Fevereiro!$E$29</f>
        <v>70</v>
      </c>
      <c r="AA11" s="90">
        <f>[7]Fevereiro!$E$30</f>
        <v>72.900000000000006</v>
      </c>
      <c r="AB11" s="90">
        <f>[6]Fevereiro!$E$31</f>
        <v>89.833333333333329</v>
      </c>
      <c r="AC11" s="90">
        <f>[7]Fevereiro!$E$32</f>
        <v>67.434782608695656</v>
      </c>
      <c r="AD11" s="97">
        <f t="shared" si="1"/>
        <v>70.875527162532734</v>
      </c>
    </row>
    <row r="12" spans="1:34" hidden="1" x14ac:dyDescent="0.2">
      <c r="A12" s="48" t="s">
        <v>29</v>
      </c>
      <c r="B12" s="90" t="s">
        <v>203</v>
      </c>
      <c r="C12" s="90" t="s">
        <v>203</v>
      </c>
      <c r="D12" s="90" t="s">
        <v>203</v>
      </c>
      <c r="E12" s="90" t="s">
        <v>203</v>
      </c>
      <c r="F12" s="90" t="s">
        <v>203</v>
      </c>
      <c r="G12" s="90" t="s">
        <v>203</v>
      </c>
      <c r="H12" s="90" t="s">
        <v>203</v>
      </c>
      <c r="I12" s="90" t="s">
        <v>203</v>
      </c>
      <c r="J12" s="90" t="s">
        <v>203</v>
      </c>
      <c r="K12" s="90" t="s">
        <v>203</v>
      </c>
      <c r="L12" s="90" t="s">
        <v>203</v>
      </c>
      <c r="M12" s="90" t="s">
        <v>203</v>
      </c>
      <c r="N12" s="90" t="s">
        <v>203</v>
      </c>
      <c r="O12" s="90" t="s">
        <v>203</v>
      </c>
      <c r="P12" s="90" t="s">
        <v>203</v>
      </c>
      <c r="Q12" s="90" t="s">
        <v>203</v>
      </c>
      <c r="R12" s="90" t="s">
        <v>203</v>
      </c>
      <c r="S12" s="90" t="s">
        <v>203</v>
      </c>
      <c r="T12" s="90" t="s">
        <v>203</v>
      </c>
      <c r="U12" s="90" t="s">
        <v>203</v>
      </c>
      <c r="V12" s="90" t="s">
        <v>203</v>
      </c>
      <c r="W12" s="90" t="s">
        <v>203</v>
      </c>
      <c r="X12" s="90" t="s">
        <v>203</v>
      </c>
      <c r="Y12" s="90" t="s">
        <v>203</v>
      </c>
      <c r="Z12" s="90" t="s">
        <v>203</v>
      </c>
      <c r="AA12" s="90" t="s">
        <v>203</v>
      </c>
      <c r="AB12" s="90" t="s">
        <v>203</v>
      </c>
      <c r="AC12" s="90" t="s">
        <v>203</v>
      </c>
      <c r="AD12" s="97" t="e">
        <f t="shared" si="1"/>
        <v>#DIV/0!</v>
      </c>
    </row>
    <row r="13" spans="1:34" x14ac:dyDescent="0.2">
      <c r="A13" s="48" t="s">
        <v>96</v>
      </c>
      <c r="B13" s="90">
        <f>[8]Fevereiro!$E$5</f>
        <v>78.958333333333329</v>
      </c>
      <c r="C13" s="90">
        <f>[8]Fevereiro!$E$6</f>
        <v>72.916666666666671</v>
      </c>
      <c r="D13" s="90">
        <f>[8]Fevereiro!$E$7</f>
        <v>74.916666666666671</v>
      </c>
      <c r="E13" s="90">
        <f>[8]Fevereiro!$E$8</f>
        <v>78.5</v>
      </c>
      <c r="F13" s="90">
        <f>[8]Fevereiro!$E$9</f>
        <v>88.166666666666671</v>
      </c>
      <c r="G13" s="90">
        <f>[8]Fevereiro!$E$10</f>
        <v>87.75</v>
      </c>
      <c r="H13" s="90">
        <f>[8]Fevereiro!$E$11</f>
        <v>82.666666666666671</v>
      </c>
      <c r="I13" s="90">
        <f>[8]Fevereiro!$E$12</f>
        <v>85.5</v>
      </c>
      <c r="J13" s="90">
        <f>[8]Fevereiro!$E$13</f>
        <v>74.833333333333329</v>
      </c>
      <c r="K13" s="90">
        <f>[8]Fevereiro!$E$14</f>
        <v>66.260869565217391</v>
      </c>
      <c r="L13" s="90">
        <f>[8]Fevereiro!$E$15</f>
        <v>62.458333333333336</v>
      </c>
      <c r="M13" s="90">
        <f>[8]Fevereiro!$E$16</f>
        <v>74.333333333333329</v>
      </c>
      <c r="N13" s="90">
        <f>[8]Fevereiro!$E$17</f>
        <v>81.583333333333329</v>
      </c>
      <c r="O13" s="90">
        <f>[8]Fevereiro!$E$18</f>
        <v>81.125</v>
      </c>
      <c r="P13" s="90">
        <f>[8]Fevereiro!$E$19</f>
        <v>76.875</v>
      </c>
      <c r="Q13" s="90">
        <f>[8]Fevereiro!$E$20</f>
        <v>70.291666666666671</v>
      </c>
      <c r="R13" s="90">
        <f>[8]Fevereiro!$E$21</f>
        <v>76.958333333333329</v>
      </c>
      <c r="S13" s="90">
        <f>[8]Fevereiro!$E$22</f>
        <v>83.666666666666671</v>
      </c>
      <c r="T13" s="90">
        <f>[8]Fevereiro!$E$23</f>
        <v>90.833333333333329</v>
      </c>
      <c r="U13" s="90">
        <f>[8]Fevereiro!$E$24</f>
        <v>83.782608695652172</v>
      </c>
      <c r="V13" s="90">
        <f>[8]Fevereiro!$E$25</f>
        <v>80.916666666666671</v>
      </c>
      <c r="W13" s="90">
        <f>[8]Fevereiro!$E$26</f>
        <v>76.875</v>
      </c>
      <c r="X13" s="90">
        <f>[8]Fevereiro!$E$27</f>
        <v>81.333333333333329</v>
      </c>
      <c r="Y13" s="90">
        <f>[8]Fevereiro!$E$28</f>
        <v>87.375</v>
      </c>
      <c r="Z13" s="90">
        <f>[8]Fevereiro!$E$29</f>
        <v>83.458333333333329</v>
      </c>
      <c r="AA13" s="90">
        <f>[8]Fevereiro!$E$30</f>
        <v>92.333333333333329</v>
      </c>
      <c r="AB13" s="90">
        <f>[8]Fevereiro!$E$31</f>
        <v>87.708333333333329</v>
      </c>
      <c r="AC13" s="90">
        <f>[8]Fevereiro!$E$32</f>
        <v>81.333333333333329</v>
      </c>
      <c r="AD13" s="97">
        <f t="shared" si="1"/>
        <v>80.132505175983468</v>
      </c>
    </row>
    <row r="14" spans="1:34" hidden="1" x14ac:dyDescent="0.2">
      <c r="A14" s="48" t="s">
        <v>100</v>
      </c>
      <c r="B14" s="90" t="str">
        <f>[9]Fevereiro!$E$5</f>
        <v>*</v>
      </c>
      <c r="C14" s="90" t="str">
        <f>[9]Fevereiro!$E$6</f>
        <v>*</v>
      </c>
      <c r="D14" s="90" t="str">
        <f>[9]Fevereiro!$E$7</f>
        <v>*</v>
      </c>
      <c r="E14" s="90" t="str">
        <f>[9]Fevereiro!$E$8</f>
        <v>*</v>
      </c>
      <c r="F14" s="90" t="str">
        <f>[9]Fevereiro!$E$9</f>
        <v>*</v>
      </c>
      <c r="G14" s="90" t="str">
        <f>[9]Fevereiro!$E$10</f>
        <v>*</v>
      </c>
      <c r="H14" s="90" t="str">
        <f>[9]Fevereiro!$E$11</f>
        <v>*</v>
      </c>
      <c r="I14" s="90" t="str">
        <f>[9]Fevereiro!$E$12</f>
        <v>*</v>
      </c>
      <c r="J14" s="90" t="str">
        <f>[9]Fevereiro!$E$13</f>
        <v>*</v>
      </c>
      <c r="K14" s="90" t="str">
        <f>[9]Fevereiro!$E$14</f>
        <v>*</v>
      </c>
      <c r="L14" s="90" t="str">
        <f>[9]Fevereiro!$E$15</f>
        <v>*</v>
      </c>
      <c r="M14" s="90" t="str">
        <f>[9]Fevereiro!$E$16</f>
        <v>*</v>
      </c>
      <c r="N14" s="90" t="str">
        <f>[9]Fevereiro!$E$17</f>
        <v>*</v>
      </c>
      <c r="O14" s="90" t="str">
        <f>[9]Fevereiro!$E$18</f>
        <v>*</v>
      </c>
      <c r="P14" s="90" t="str">
        <f>[9]Fevereiro!$E$19</f>
        <v>*</v>
      </c>
      <c r="Q14" s="90" t="str">
        <f>[9]Fevereiro!$E$20</f>
        <v>*</v>
      </c>
      <c r="R14" s="90" t="str">
        <f>[9]Fevereiro!$E$21</f>
        <v>*</v>
      </c>
      <c r="S14" s="90" t="str">
        <f>[9]Fevereiro!$E$22</f>
        <v>*</v>
      </c>
      <c r="T14" s="90" t="str">
        <f>[9]Fevereiro!$E$23</f>
        <v>*</v>
      </c>
      <c r="U14" s="90" t="str">
        <f>[9]Fevereiro!$E$24</f>
        <v>*</v>
      </c>
      <c r="V14" s="90" t="str">
        <f>[9]Fevereiro!$E$25</f>
        <v>*</v>
      </c>
      <c r="W14" s="90" t="str">
        <f>[9]Fevereiro!$E$26</f>
        <v>*</v>
      </c>
      <c r="X14" s="90" t="str">
        <f>[9]Fevereiro!$E$27</f>
        <v>*</v>
      </c>
      <c r="Y14" s="90" t="str">
        <f>[9]Fevereiro!$E$28</f>
        <v>*</v>
      </c>
      <c r="Z14" s="90" t="str">
        <f>[9]Fevereiro!$E$29</f>
        <v>*</v>
      </c>
      <c r="AA14" s="90" t="str">
        <f>[9]Fevereiro!$E$30</f>
        <v>*</v>
      </c>
      <c r="AB14" s="90" t="str">
        <f>[9]Fevereiro!$E$31</f>
        <v>*</v>
      </c>
      <c r="AC14" s="90" t="str">
        <f>[9]Fevereiro!$E$32</f>
        <v>*</v>
      </c>
      <c r="AD14" s="97" t="s">
        <v>203</v>
      </c>
      <c r="AH14" t="s">
        <v>33</v>
      </c>
    </row>
    <row r="15" spans="1:34" x14ac:dyDescent="0.2">
      <c r="A15" s="48" t="s">
        <v>103</v>
      </c>
      <c r="B15" s="90">
        <f>[10]Fevereiro!$E$5</f>
        <v>75.916666666666671</v>
      </c>
      <c r="C15" s="90">
        <f>[10]Fevereiro!$E$6</f>
        <v>69.666666666666671</v>
      </c>
      <c r="D15" s="90">
        <f>[10]Fevereiro!$E$7</f>
        <v>71.125</v>
      </c>
      <c r="E15" s="90">
        <f>[10]Fevereiro!$E$8</f>
        <v>76.5</v>
      </c>
      <c r="F15" s="90">
        <f>[10]Fevereiro!$E$9</f>
        <v>83.916666666666671</v>
      </c>
      <c r="G15" s="90">
        <f>[10]Fevereiro!$E$10</f>
        <v>88.125</v>
      </c>
      <c r="H15" s="90">
        <f>[10]Fevereiro!$E$11</f>
        <v>80.958333333333329</v>
      </c>
      <c r="I15" s="90">
        <f>[10]Fevereiro!$E$12</f>
        <v>79.666666666666671</v>
      </c>
      <c r="J15" s="90">
        <f>[10]Fevereiro!$E$13</f>
        <v>74</v>
      </c>
      <c r="K15" s="90">
        <f>[10]Fevereiro!$E$14</f>
        <v>62</v>
      </c>
      <c r="L15" s="90">
        <f>[10]Fevereiro!$E$15</f>
        <v>56.708333333333336</v>
      </c>
      <c r="M15" s="90">
        <f>[10]Fevereiro!$E$16</f>
        <v>68.333333333333329</v>
      </c>
      <c r="N15" s="90">
        <f>[10]Fevereiro!$E$17</f>
        <v>83.75</v>
      </c>
      <c r="O15" s="90">
        <f>[10]Fevereiro!$E$18</f>
        <v>82.416666666666671</v>
      </c>
      <c r="P15" s="90">
        <f>[10]Fevereiro!$E$19</f>
        <v>74.458333333333329</v>
      </c>
      <c r="Q15" s="90">
        <f>[10]Fevereiro!$E$20</f>
        <v>69.458333333333329</v>
      </c>
      <c r="R15" s="90">
        <f>[10]Fevereiro!$E$21</f>
        <v>63.541666666666664</v>
      </c>
      <c r="S15" s="90">
        <f>[10]Fevereiro!$E$22</f>
        <v>80.958333333333329</v>
      </c>
      <c r="T15" s="90">
        <f>[10]Fevereiro!$E$23</f>
        <v>82.666666666666671</v>
      </c>
      <c r="U15" s="90">
        <f>[10]Fevereiro!$E$24</f>
        <v>78.541666666666671</v>
      </c>
      <c r="V15" s="90">
        <f>[10]Fevereiro!$E$25</f>
        <v>80.916666666666671</v>
      </c>
      <c r="W15" s="90">
        <f>[10]Fevereiro!$E$26</f>
        <v>80.458333333333329</v>
      </c>
      <c r="X15" s="90">
        <f>[10]Fevereiro!$E$27</f>
        <v>68.625</v>
      </c>
      <c r="Y15" s="90">
        <f>[10]Fevereiro!$E$28</f>
        <v>77</v>
      </c>
      <c r="Z15" s="90">
        <f>[10]Fevereiro!$E$29</f>
        <v>81.583333333333329</v>
      </c>
      <c r="AA15" s="90">
        <f>[10]Fevereiro!$E$30</f>
        <v>85.291666666666671</v>
      </c>
      <c r="AB15" s="90">
        <f>[10]Fevereiro!$E$31</f>
        <v>81.833333333333329</v>
      </c>
      <c r="AC15" s="90">
        <f>[10]Fevereiro!$E$32</f>
        <v>72.916666666666671</v>
      </c>
      <c r="AD15" s="97">
        <f t="shared" ref="AD15:AD20" si="2">AVERAGE(B15:AC15)</f>
        <v>76.11904761904762</v>
      </c>
      <c r="AH15" t="s">
        <v>33</v>
      </c>
    </row>
    <row r="16" spans="1:34" x14ac:dyDescent="0.2">
      <c r="A16" s="48" t="s">
        <v>150</v>
      </c>
      <c r="B16" s="90">
        <f>[11]Fevereiro!$E$5</f>
        <v>90.833333333333329</v>
      </c>
      <c r="C16" s="90">
        <f>[11]Fevereiro!$E$6</f>
        <v>70.25</v>
      </c>
      <c r="D16" s="90">
        <f>[11]Fevereiro!$E$7</f>
        <v>85.222222222222229</v>
      </c>
      <c r="E16" s="90">
        <f>[11]Fevereiro!$E$8</f>
        <v>86.8</v>
      </c>
      <c r="F16" s="90">
        <f>[11]Fevereiro!$E$9</f>
        <v>80.900000000000006</v>
      </c>
      <c r="G16" s="90">
        <f>[11]Fevereiro!$E$10</f>
        <v>79.375</v>
      </c>
      <c r="H16" s="90">
        <f>[11]Fevereiro!$E$11</f>
        <v>81.333333333333329</v>
      </c>
      <c r="I16" s="90">
        <f>[11]Fevereiro!$E$12</f>
        <v>53.307692307692307</v>
      </c>
      <c r="J16" s="90">
        <f>[11]Fevereiro!$E$13</f>
        <v>72.25</v>
      </c>
      <c r="K16" s="90">
        <f>[11]Fevereiro!$E$14</f>
        <v>53.875</v>
      </c>
      <c r="L16" s="90">
        <f>[11]Fevereiro!$E$15</f>
        <v>77.714285714285708</v>
      </c>
      <c r="M16" s="90">
        <f>[11]Fevereiro!$E$16</f>
        <v>97.333333333333329</v>
      </c>
      <c r="N16" s="90">
        <f>[11]Fevereiro!$E$17</f>
        <v>87.142857142857139</v>
      </c>
      <c r="O16" s="90">
        <f>[11]Fevereiro!$E$18</f>
        <v>65.125</v>
      </c>
      <c r="P16" s="90">
        <f>[11]Fevereiro!$E$19</f>
        <v>62.555555555555557</v>
      </c>
      <c r="Q16" s="90">
        <f>[11]Fevereiro!$E$20</f>
        <v>66.5</v>
      </c>
      <c r="R16" s="90">
        <f>[11]Fevereiro!$E$21</f>
        <v>89.428571428571431</v>
      </c>
      <c r="S16" s="90">
        <f>[11]Fevereiro!$E$22</f>
        <v>75.555555555555557</v>
      </c>
      <c r="T16" s="90">
        <f>[11]Fevereiro!$E$23</f>
        <v>44</v>
      </c>
      <c r="U16" s="90" t="str">
        <f>[11]Fevereiro!$E$24</f>
        <v>*</v>
      </c>
      <c r="V16" s="90">
        <f>[11]Fevereiro!$E$25</f>
        <v>54</v>
      </c>
      <c r="W16" s="90">
        <f>[11]Fevereiro!$E$26</f>
        <v>69.25</v>
      </c>
      <c r="X16" s="90">
        <f>[11]Fevereiro!$E$27</f>
        <v>74.25</v>
      </c>
      <c r="Y16" s="90">
        <f>[11]Fevereiro!$E$28</f>
        <v>75.523809523809518</v>
      </c>
      <c r="Z16" s="90">
        <f>[11]Fevereiro!$E$29</f>
        <v>81.409090909090907</v>
      </c>
      <c r="AA16" s="90">
        <f>[11]Fevereiro!$E$30</f>
        <v>81.434782608695656</v>
      </c>
      <c r="AB16" s="90">
        <f>[11]Fevereiro!$E$31</f>
        <v>82.913043478260875</v>
      </c>
      <c r="AC16" s="90">
        <f>[11]Fevereiro!$E$32</f>
        <v>78.25</v>
      </c>
      <c r="AD16" s="97">
        <f t="shared" si="2"/>
        <v>74.68638764617026</v>
      </c>
    </row>
    <row r="17" spans="1:34" x14ac:dyDescent="0.2">
      <c r="A17" s="48" t="s">
        <v>2</v>
      </c>
      <c r="B17" s="90">
        <f>[12]Fevereiro!$E$5</f>
        <v>75.541666666666671</v>
      </c>
      <c r="C17" s="90">
        <f>[12]Fevereiro!$E$6</f>
        <v>74.458333333333329</v>
      </c>
      <c r="D17" s="90">
        <f>[12]Fevereiro!$E$7</f>
        <v>72</v>
      </c>
      <c r="E17" s="90">
        <f>[12]Fevereiro!$E$8</f>
        <v>79.5</v>
      </c>
      <c r="F17" s="90">
        <f>[12]Fevereiro!$E$9</f>
        <v>85.625</v>
      </c>
      <c r="G17" s="90">
        <f>[12]Fevereiro!$E$10</f>
        <v>76.416666666666671</v>
      </c>
      <c r="H17" s="90">
        <f>[12]Fevereiro!$E$11</f>
        <v>76.833333333333329</v>
      </c>
      <c r="I17" s="90">
        <f>[12]Fevereiro!$E$12</f>
        <v>62.791666666666664</v>
      </c>
      <c r="J17" s="90">
        <f>[12]Fevereiro!$E$13</f>
        <v>62</v>
      </c>
      <c r="K17" s="90">
        <f>[12]Fevereiro!$E$14</f>
        <v>65</v>
      </c>
      <c r="L17" s="90">
        <f>[12]Fevereiro!$E$15</f>
        <v>61.958333333333336</v>
      </c>
      <c r="M17" s="90">
        <f>[12]Fevereiro!$E$16</f>
        <v>68.708333333333329</v>
      </c>
      <c r="N17" s="90">
        <f>[12]Fevereiro!$E$17</f>
        <v>69.333333333333329</v>
      </c>
      <c r="O17" s="90">
        <f>[12]Fevereiro!$E$18</f>
        <v>74.958333333333329</v>
      </c>
      <c r="P17" s="90">
        <f>[12]Fevereiro!$E$19</f>
        <v>69.5</v>
      </c>
      <c r="Q17" s="90">
        <f>[12]Fevereiro!$E$20</f>
        <v>69.75</v>
      </c>
      <c r="R17" s="90">
        <f>[12]Fevereiro!$E$21</f>
        <v>64.958333333333329</v>
      </c>
      <c r="S17" s="90">
        <f>[12]Fevereiro!$E$22</f>
        <v>73.916666666666671</v>
      </c>
      <c r="T17" s="90">
        <f>[12]Fevereiro!$E$23</f>
        <v>69.541666666666671</v>
      </c>
      <c r="U17" s="90">
        <f>[12]Fevereiro!$E$24</f>
        <v>74.458333333333329</v>
      </c>
      <c r="V17" s="90">
        <f>[12]Fevereiro!$E$25</f>
        <v>69.333333333333329</v>
      </c>
      <c r="W17" s="90">
        <f>[12]Fevereiro!$E$26</f>
        <v>67.041666666666671</v>
      </c>
      <c r="X17" s="90">
        <f>[12]Fevereiro!$E$27</f>
        <v>70.291666666666671</v>
      </c>
      <c r="Y17" s="90">
        <f>[12]Fevereiro!$E$28</f>
        <v>68.083333333333329</v>
      </c>
      <c r="Z17" s="90">
        <f>[12]Fevereiro!$E$29</f>
        <v>78.875</v>
      </c>
      <c r="AA17" s="90">
        <f>[12]Fevereiro!$E$30</f>
        <v>81.083333333333329</v>
      </c>
      <c r="AB17" s="90">
        <f>[12]Fevereiro!$E$31</f>
        <v>78.541666666666671</v>
      </c>
      <c r="AC17" s="90">
        <f>[12]Fevereiro!$E$32</f>
        <v>78.458333333333329</v>
      </c>
      <c r="AD17" s="97">
        <f t="shared" si="2"/>
        <v>72.105654761904759</v>
      </c>
      <c r="AF17" s="11" t="s">
        <v>33</v>
      </c>
    </row>
    <row r="18" spans="1:34" x14ac:dyDescent="0.2">
      <c r="A18" s="48" t="s">
        <v>3</v>
      </c>
      <c r="B18" s="90">
        <f>[13]Fevereiro!$E5</f>
        <v>72.777777777777771</v>
      </c>
      <c r="C18" s="90">
        <f>[13]Fevereiro!$E6</f>
        <v>66</v>
      </c>
      <c r="D18" s="90">
        <f>[13]Fevereiro!$E7</f>
        <v>85</v>
      </c>
      <c r="E18" s="90">
        <f>[13]Fevereiro!$E8</f>
        <v>82.666666666666671</v>
      </c>
      <c r="F18" s="90">
        <f>[13]Fevereiro!$E9</f>
        <v>75.111111111111114</v>
      </c>
      <c r="G18" s="90">
        <f>[13]Fevereiro!$E10</f>
        <v>66.900000000000006</v>
      </c>
      <c r="H18" s="90">
        <f>[13]Fevereiro!$E11</f>
        <v>61.230769230769234</v>
      </c>
      <c r="I18" s="90">
        <f>[13]Fevereiro!$E12</f>
        <v>68.047619047619051</v>
      </c>
      <c r="J18" s="90">
        <f>[13]Fevereiro!$E13</f>
        <v>62.421052631578945</v>
      </c>
      <c r="K18" s="90">
        <f>[13]Fevereiro!$E14</f>
        <v>58.833333333333336</v>
      </c>
      <c r="L18" s="90">
        <f>[13]Fevereiro!$E15</f>
        <v>74.695652173913047</v>
      </c>
      <c r="M18" s="90">
        <f>[13]Fevereiro!$E16</f>
        <v>58.833333333333336</v>
      </c>
      <c r="N18" s="90">
        <f>[13]Fevereiro!$E17</f>
        <v>71.571428571428569</v>
      </c>
      <c r="O18" s="90">
        <f>[13]Fevereiro!$E18</f>
        <v>71.82352941176471</v>
      </c>
      <c r="P18" s="90">
        <f>[13]Fevereiro!$E19</f>
        <v>69.235294117647058</v>
      </c>
      <c r="Q18" s="90">
        <f>[13]Fevereiro!$E20</f>
        <v>66</v>
      </c>
      <c r="R18" s="90">
        <f>[13]Fevereiro!$E21</f>
        <v>71.75</v>
      </c>
      <c r="S18" s="90">
        <f>[13]Fevereiro!$E22</f>
        <v>58.53846153846154</v>
      </c>
      <c r="T18" s="90">
        <f>[13]Fevereiro!$E23</f>
        <v>63.53846153846154</v>
      </c>
      <c r="U18" s="90">
        <f>[13]Fevereiro!$E24</f>
        <v>67.388888888888886</v>
      </c>
      <c r="V18" s="90">
        <f>[13]Fevereiro!$E25</f>
        <v>67.650000000000006</v>
      </c>
      <c r="W18" s="90">
        <f>[13]Fevereiro!$E26</f>
        <v>80.125</v>
      </c>
      <c r="X18" s="90">
        <f>[13]Fevereiro!$E27</f>
        <v>76.954545454545453</v>
      </c>
      <c r="Y18" s="90">
        <f>[13]Fevereiro!$E28</f>
        <v>82.2</v>
      </c>
      <c r="Z18" s="90">
        <f>[13]Fevereiro!$E29</f>
        <v>67.583333333333329</v>
      </c>
      <c r="AA18" s="90">
        <f>[13]Fevereiro!$E30</f>
        <v>74.333333333333329</v>
      </c>
      <c r="AB18" s="90">
        <f>[13]Fevereiro!$E31</f>
        <v>73.142857142857139</v>
      </c>
      <c r="AC18" s="90">
        <f>[13]Fevereiro!$E32</f>
        <v>63</v>
      </c>
      <c r="AD18" s="97">
        <f t="shared" si="2"/>
        <v>69.90544459417228</v>
      </c>
      <c r="AE18" s="11" t="s">
        <v>33</v>
      </c>
      <c r="AF18" s="11" t="s">
        <v>33</v>
      </c>
    </row>
    <row r="19" spans="1:34" hidden="1" x14ac:dyDescent="0.2">
      <c r="A19" s="48" t="s">
        <v>4</v>
      </c>
      <c r="B19" s="90" t="str">
        <f>[14]Fevereiro!$E$5</f>
        <v>*</v>
      </c>
      <c r="C19" s="90" t="str">
        <f>[14]Fevereiro!$E$6</f>
        <v>*</v>
      </c>
      <c r="D19" s="90" t="str">
        <f>[14]Fevereiro!$E$7</f>
        <v>*</v>
      </c>
      <c r="E19" s="90" t="str">
        <f>[14]Fevereiro!$E$8</f>
        <v>*</v>
      </c>
      <c r="F19" s="90" t="str">
        <f>[14]Fevereiro!$E$9</f>
        <v>*</v>
      </c>
      <c r="G19" s="90" t="str">
        <f>[14]Fevereiro!$E$10</f>
        <v>*</v>
      </c>
      <c r="H19" s="90" t="str">
        <f>[14]Fevereiro!$E$11</f>
        <v>*</v>
      </c>
      <c r="I19" s="90" t="str">
        <f>[14]Fevereiro!$E$12</f>
        <v>*</v>
      </c>
      <c r="J19" s="90" t="str">
        <f>[14]Fevereiro!$E$13</f>
        <v>*</v>
      </c>
      <c r="K19" s="90" t="str">
        <f>[14]Fevereiro!$E$14</f>
        <v>*</v>
      </c>
      <c r="L19" s="90" t="str">
        <f>[14]Fevereiro!$E$15</f>
        <v>*</v>
      </c>
      <c r="M19" s="90" t="str">
        <f>[14]Fevereiro!$E$16</f>
        <v>*</v>
      </c>
      <c r="N19" s="90" t="str">
        <f>[14]Fevereiro!$E$17</f>
        <v>*</v>
      </c>
      <c r="O19" s="90" t="str">
        <f>[14]Fevereiro!$E$18</f>
        <v>*</v>
      </c>
      <c r="P19" s="90" t="str">
        <f>[14]Fevereiro!$E$19</f>
        <v>*</v>
      </c>
      <c r="Q19" s="90" t="str">
        <f>[14]Fevereiro!$E$20</f>
        <v>*</v>
      </c>
      <c r="R19" s="90" t="str">
        <f>[14]Fevereiro!$E$21</f>
        <v>*</v>
      </c>
      <c r="S19" s="90" t="str">
        <f>[14]Fevereiro!$E$22</f>
        <v>*</v>
      </c>
      <c r="T19" s="90" t="str">
        <f>[14]Fevereiro!$E$23</f>
        <v>*</v>
      </c>
      <c r="U19" s="90" t="str">
        <f>[14]Fevereiro!$E$24</f>
        <v>*</v>
      </c>
      <c r="V19" s="90" t="str">
        <f>[14]Fevereiro!$E$25</f>
        <v>*</v>
      </c>
      <c r="W19" s="90" t="str">
        <f>[14]Fevereiro!$E$26</f>
        <v>*</v>
      </c>
      <c r="X19" s="90" t="str">
        <f>[14]Fevereiro!$E$27</f>
        <v>*</v>
      </c>
      <c r="Y19" s="90" t="str">
        <f>[14]Fevereiro!$E$28</f>
        <v>*</v>
      </c>
      <c r="Z19" s="90" t="str">
        <f>[14]Fevereiro!$E$29</f>
        <v>*</v>
      </c>
      <c r="AA19" s="90" t="str">
        <f>[14]Fevereiro!$E$30</f>
        <v>*</v>
      </c>
      <c r="AB19" s="90" t="str">
        <f>[14]Fevereiro!$E$31</f>
        <v>*</v>
      </c>
      <c r="AC19" s="90" t="str">
        <f>[14]Fevereiro!$E$32</f>
        <v>*</v>
      </c>
      <c r="AD19" s="97" t="e">
        <f t="shared" si="2"/>
        <v>#DIV/0!</v>
      </c>
      <c r="AF19" t="s">
        <v>33</v>
      </c>
    </row>
    <row r="20" spans="1:34" x14ac:dyDescent="0.2">
      <c r="A20" s="48" t="s">
        <v>5</v>
      </c>
      <c r="B20" s="90">
        <f>[15]Fevereiro!$E$5</f>
        <v>69.375</v>
      </c>
      <c r="C20" s="90">
        <f>[15]Fevereiro!$E$6</f>
        <v>65.291666666666671</v>
      </c>
      <c r="D20" s="90">
        <f>[15]Fevereiro!$E$7</f>
        <v>56.833333333333336</v>
      </c>
      <c r="E20" s="90">
        <f>[15]Fevereiro!$E$8</f>
        <v>66.416666666666671</v>
      </c>
      <c r="F20" s="90">
        <f>[15]Fevereiro!$E$9</f>
        <v>65.666666666666671</v>
      </c>
      <c r="G20" s="90">
        <f>[15]Fevereiro!$E$10</f>
        <v>77.666666666666671</v>
      </c>
      <c r="H20" s="90">
        <f>[15]Fevereiro!$E$11</f>
        <v>82.375</v>
      </c>
      <c r="I20" s="90">
        <f>[15]Fevereiro!$E$12</f>
        <v>74.583333333333329</v>
      </c>
      <c r="J20" s="90">
        <f>[15]Fevereiro!$E$13</f>
        <v>67.833333333333329</v>
      </c>
      <c r="K20" s="90">
        <f>[15]Fevereiro!$E$14</f>
        <v>58.666666666666664</v>
      </c>
      <c r="L20" s="90">
        <f>[15]Fevereiro!$E$15</f>
        <v>66.958333333333329</v>
      </c>
      <c r="M20" s="90">
        <f>[15]Fevereiro!$E$16</f>
        <v>72.458333333333329</v>
      </c>
      <c r="N20" s="90">
        <f>[15]Fevereiro!$E$17</f>
        <v>72.541666666666671</v>
      </c>
      <c r="O20" s="90">
        <f>[15]Fevereiro!$E$18</f>
        <v>66.791666666666671</v>
      </c>
      <c r="P20" s="90">
        <f>[15]Fevereiro!$E$19</f>
        <v>65.916666666666671</v>
      </c>
      <c r="Q20" s="90">
        <f>[15]Fevereiro!$E$20</f>
        <v>63.458333333333336</v>
      </c>
      <c r="R20" s="90">
        <f>[15]Fevereiro!$E$21</f>
        <v>67.666666666666671</v>
      </c>
      <c r="S20" s="90">
        <f>[15]Fevereiro!$E$22</f>
        <v>60.666666666666664</v>
      </c>
      <c r="T20" s="90">
        <f>[15]Fevereiro!$E$23</f>
        <v>74.166666666666671</v>
      </c>
      <c r="U20" s="90">
        <f>[15]Fevereiro!$E$24</f>
        <v>71.958333333333329</v>
      </c>
      <c r="V20" s="90">
        <f>[15]Fevereiro!$E$25</f>
        <v>66.916666666666671</v>
      </c>
      <c r="W20" s="90">
        <f>[15]Fevereiro!$E$26</f>
        <v>74.416666666666671</v>
      </c>
      <c r="X20" s="90">
        <f>[15]Fevereiro!$E$27</f>
        <v>69.916666666666671</v>
      </c>
      <c r="Y20" s="90">
        <f>[15]Fevereiro!$E$28</f>
        <v>69.75</v>
      </c>
      <c r="Z20" s="90">
        <f>[15]Fevereiro!$E$29</f>
        <v>77.416666666666671</v>
      </c>
      <c r="AA20" s="90">
        <f>[15]Fevereiro!$E$30</f>
        <v>78</v>
      </c>
      <c r="AB20" s="90">
        <f>[15]Fevereiro!$E$31</f>
        <v>79</v>
      </c>
      <c r="AC20" s="90">
        <f>[15]Fevereiro!$E$32</f>
        <v>76.375</v>
      </c>
      <c r="AD20" s="97">
        <f t="shared" si="2"/>
        <v>69.967261904761912</v>
      </c>
      <c r="AE20" s="11" t="s">
        <v>33</v>
      </c>
    </row>
    <row r="21" spans="1:34" hidden="1" x14ac:dyDescent="0.2">
      <c r="A21" s="48" t="s">
        <v>31</v>
      </c>
      <c r="B21" s="90" t="str">
        <f>[16]Fevereiro!$E$5</f>
        <v>*</v>
      </c>
      <c r="C21" s="90" t="str">
        <f>[16]Fevereiro!$E$6</f>
        <v>*</v>
      </c>
      <c r="D21" s="90" t="str">
        <f>[16]Fevereiro!$E$7</f>
        <v>*</v>
      </c>
      <c r="E21" s="90" t="str">
        <f>[16]Fevereiro!$E$8</f>
        <v>*</v>
      </c>
      <c r="F21" s="90" t="str">
        <f>[16]Fevereiro!$E$9</f>
        <v>*</v>
      </c>
      <c r="G21" s="90" t="str">
        <f>[16]Fevereiro!$E$10</f>
        <v>*</v>
      </c>
      <c r="H21" s="90" t="str">
        <f>[16]Fevereiro!$E$11</f>
        <v>*</v>
      </c>
      <c r="I21" s="90" t="str">
        <f>[16]Fevereiro!$E$12</f>
        <v>*</v>
      </c>
      <c r="J21" s="90" t="str">
        <f>[16]Fevereiro!$E$13</f>
        <v>*</v>
      </c>
      <c r="K21" s="90" t="str">
        <f>[16]Fevereiro!$E$14</f>
        <v>*</v>
      </c>
      <c r="L21" s="90" t="str">
        <f>[16]Fevereiro!$E$15</f>
        <v>*</v>
      </c>
      <c r="M21" s="90" t="str">
        <f>[16]Fevereiro!$E$16</f>
        <v>*</v>
      </c>
      <c r="N21" s="90" t="str">
        <f>[16]Fevereiro!$E$17</f>
        <v>*</v>
      </c>
      <c r="O21" s="90" t="str">
        <f>[16]Fevereiro!$E$18</f>
        <v>*</v>
      </c>
      <c r="P21" s="90" t="str">
        <f>[16]Fevereiro!$E$19</f>
        <v>*</v>
      </c>
      <c r="Q21" s="90" t="str">
        <f>[16]Fevereiro!$E$20</f>
        <v>*</v>
      </c>
      <c r="R21" s="90" t="str">
        <f>[16]Fevereiro!$E$21</f>
        <v>*</v>
      </c>
      <c r="S21" s="90" t="str">
        <f>[16]Fevereiro!$E$22</f>
        <v>*</v>
      </c>
      <c r="T21" s="90" t="str">
        <f>[16]Fevereiro!$E$23</f>
        <v>*</v>
      </c>
      <c r="U21" s="90" t="str">
        <f>[16]Fevereiro!$E$24</f>
        <v>*</v>
      </c>
      <c r="V21" s="90" t="str">
        <f>[16]Fevereiro!$E$25</f>
        <v>*</v>
      </c>
      <c r="W21" s="90" t="str">
        <f>[16]Fevereiro!$E$26</f>
        <v>*</v>
      </c>
      <c r="X21" s="90" t="str">
        <f>[16]Fevereiro!$E$27</f>
        <v>*</v>
      </c>
      <c r="Y21" s="90" t="str">
        <f>[16]Fevereiro!$E$28</f>
        <v>*</v>
      </c>
      <c r="Z21" s="90" t="str">
        <f>[16]Fevereiro!$E$29</f>
        <v>*</v>
      </c>
      <c r="AA21" s="90" t="str">
        <f>[16]Fevereiro!$E$30</f>
        <v>*</v>
      </c>
      <c r="AB21" s="90" t="str">
        <f>[16]Fevereiro!$E$31</f>
        <v>*</v>
      </c>
      <c r="AC21" s="90" t="str">
        <f>[16]Fevereiro!$E$32</f>
        <v>*</v>
      </c>
      <c r="AD21" s="97" t="s">
        <v>203</v>
      </c>
      <c r="AF21" t="s">
        <v>33</v>
      </c>
      <c r="AG21" t="s">
        <v>33</v>
      </c>
    </row>
    <row r="22" spans="1:34" x14ac:dyDescent="0.2">
      <c r="A22" s="48" t="s">
        <v>6</v>
      </c>
      <c r="B22" s="90">
        <f>[17]Fevereiro!$E$5</f>
        <v>80.466666666666669</v>
      </c>
      <c r="C22" s="90">
        <f>[17]Fevereiro!$E$6</f>
        <v>79.791666666666671</v>
      </c>
      <c r="D22" s="90">
        <f>[17]Fevereiro!$E$7</f>
        <v>87.857142857142861</v>
      </c>
      <c r="E22" s="90">
        <f>[17]Fevereiro!$E$8</f>
        <v>86.454545454545453</v>
      </c>
      <c r="F22" s="90">
        <f>[17]Fevereiro!$E$9</f>
        <v>81.38095238095238</v>
      </c>
      <c r="G22" s="90">
        <f>[17]Fevereiro!$E$10</f>
        <v>81.13636363636364</v>
      </c>
      <c r="H22" s="90">
        <f>[17]Fevereiro!$E$11</f>
        <v>78</v>
      </c>
      <c r="I22" s="90">
        <f>[17]Fevereiro!$E$12</f>
        <v>68.909090909090907</v>
      </c>
      <c r="J22" s="90">
        <f>[17]Fevereiro!$E$13</f>
        <v>70.666666666666671</v>
      </c>
      <c r="K22" s="90">
        <f>[17]Fevereiro!$E$14</f>
        <v>71.478260869565219</v>
      </c>
      <c r="L22" s="90">
        <f>[17]Fevereiro!$E$15</f>
        <v>83</v>
      </c>
      <c r="M22" s="90">
        <f>[17]Fevereiro!$E$16</f>
        <v>88.181818181818187</v>
      </c>
      <c r="N22" s="90">
        <f>[17]Fevereiro!$E$17</f>
        <v>84.272727272727266</v>
      </c>
      <c r="O22" s="90">
        <f>[17]Fevereiro!$E$18</f>
        <v>81.55</v>
      </c>
      <c r="P22" s="90">
        <f>[17]Fevereiro!$E$19</f>
        <v>77.36363636363636</v>
      </c>
      <c r="Q22" s="90">
        <f>[17]Fevereiro!$E$20</f>
        <v>86.238095238095241</v>
      </c>
      <c r="R22" s="90">
        <f>[17]Fevereiro!$E$21</f>
        <v>83.333333333333329</v>
      </c>
      <c r="S22" s="90">
        <f>[17]Fevereiro!$E$22</f>
        <v>72.409090909090907</v>
      </c>
      <c r="T22" s="90">
        <f>[17]Fevereiro!$E$23</f>
        <v>72.571428571428569</v>
      </c>
      <c r="U22" s="90">
        <f>[17]Fevereiro!$E$24</f>
        <v>73.695652173913047</v>
      </c>
      <c r="V22" s="90">
        <f>[17]Fevereiro!$E$25</f>
        <v>73</v>
      </c>
      <c r="W22" s="90">
        <f>[17]Fevereiro!$E$26</f>
        <v>74.63636363636364</v>
      </c>
      <c r="X22" s="90">
        <f>[17]Fevereiro!$E$27</f>
        <v>72.958333333333329</v>
      </c>
      <c r="Y22" s="90">
        <f>[17]Fevereiro!$E$28</f>
        <v>76.61904761904762</v>
      </c>
      <c r="Z22" s="90">
        <f>[17]Fevereiro!$E$29</f>
        <v>85.666666666666671</v>
      </c>
      <c r="AA22" s="90">
        <f>[17]Fevereiro!$E$30</f>
        <v>85.478260869565219</v>
      </c>
      <c r="AB22" s="90">
        <f>[17]Fevereiro!$E$31</f>
        <v>89.954545454545453</v>
      </c>
      <c r="AC22" s="90">
        <f>[17]Fevereiro!$E$32</f>
        <v>81.857142857142861</v>
      </c>
      <c r="AD22" s="97">
        <f>AVERAGE(B22:AC22)</f>
        <v>79.604553521013145</v>
      </c>
      <c r="AH22" t="s">
        <v>33</v>
      </c>
    </row>
    <row r="23" spans="1:34" hidden="1" x14ac:dyDescent="0.2">
      <c r="A23" s="48" t="s">
        <v>7</v>
      </c>
      <c r="B23" s="90" t="str">
        <f>[18]Fevereiro!$E$5</f>
        <v>*</v>
      </c>
      <c r="C23" s="90" t="str">
        <f>[18]Fevereiro!$E$6</f>
        <v>*</v>
      </c>
      <c r="D23" s="90" t="str">
        <f>[18]Fevereiro!$E$7</f>
        <v>*</v>
      </c>
      <c r="E23" s="90" t="str">
        <f>[18]Fevereiro!$E$8</f>
        <v>*</v>
      </c>
      <c r="F23" s="90" t="str">
        <f>[18]Fevereiro!$E$9</f>
        <v>*</v>
      </c>
      <c r="G23" s="90" t="str">
        <f>[18]Fevereiro!$E$10</f>
        <v>*</v>
      </c>
      <c r="H23" s="90" t="str">
        <f>[18]Fevereiro!$E$11</f>
        <v>*</v>
      </c>
      <c r="I23" s="90" t="str">
        <f>[18]Fevereiro!$E$12</f>
        <v>*</v>
      </c>
      <c r="J23" s="90" t="str">
        <f>[18]Fevereiro!$E$13</f>
        <v>*</v>
      </c>
      <c r="K23" s="90" t="str">
        <f>[18]Fevereiro!$E$14</f>
        <v>*</v>
      </c>
      <c r="L23" s="90" t="str">
        <f>[18]Fevereiro!$E$15</f>
        <v>*</v>
      </c>
      <c r="M23" s="90" t="str">
        <f>[18]Fevereiro!$E$16</f>
        <v>*</v>
      </c>
      <c r="N23" s="90" t="str">
        <f>[18]Fevereiro!$E$17</f>
        <v>*</v>
      </c>
      <c r="O23" s="90" t="str">
        <f>[18]Fevereiro!$E$18</f>
        <v>*</v>
      </c>
      <c r="P23" s="90" t="str">
        <f>[18]Fevereiro!$E$19</f>
        <v>*</v>
      </c>
      <c r="Q23" s="90" t="str">
        <f>[18]Fevereiro!$E$20</f>
        <v>*</v>
      </c>
      <c r="R23" s="90" t="str">
        <f>[18]Fevereiro!$E$21</f>
        <v>*</v>
      </c>
      <c r="S23" s="90" t="str">
        <f>[18]Fevereiro!$E$22</f>
        <v>*</v>
      </c>
      <c r="T23" s="90" t="str">
        <f>[18]Fevereiro!$E$23</f>
        <v>*</v>
      </c>
      <c r="U23" s="90" t="str">
        <f>[18]Fevereiro!$E$24</f>
        <v>*</v>
      </c>
      <c r="V23" s="90" t="str">
        <f>[18]Fevereiro!$E$25</f>
        <v>*</v>
      </c>
      <c r="W23" s="90" t="str">
        <f>[18]Fevereiro!$E$26</f>
        <v>*</v>
      </c>
      <c r="X23" s="90" t="str">
        <f>[18]Fevereiro!$E$27</f>
        <v>*</v>
      </c>
      <c r="Y23" s="90" t="str">
        <f>[18]Fevereiro!$E$28</f>
        <v>*</v>
      </c>
      <c r="Z23" s="90" t="str">
        <f>[18]Fevereiro!$E$29</f>
        <v>*</v>
      </c>
      <c r="AA23" s="90" t="str">
        <f>[18]Fevereiro!$E$30</f>
        <v>*</v>
      </c>
      <c r="AB23" s="90" t="str">
        <f>[18]Fevereiro!$E$31</f>
        <v>*</v>
      </c>
      <c r="AC23" s="90" t="str">
        <f>[18]Fevereiro!$E$32</f>
        <v>*</v>
      </c>
      <c r="AD23" s="97" t="s">
        <v>203</v>
      </c>
    </row>
    <row r="24" spans="1:34" x14ac:dyDescent="0.2">
      <c r="A24" s="48" t="s">
        <v>151</v>
      </c>
      <c r="B24" s="90">
        <f>[19]Fevereiro!$E$5</f>
        <v>83.041666666666671</v>
      </c>
      <c r="C24" s="90">
        <f>[19]Fevereiro!$E$6</f>
        <v>77.75</v>
      </c>
      <c r="D24" s="90">
        <f>[19]Fevereiro!$E$7</f>
        <v>75.416666666666671</v>
      </c>
      <c r="E24" s="90">
        <f>[19]Fevereiro!$E$8</f>
        <v>78.125</v>
      </c>
      <c r="F24" s="90">
        <f>[19]Fevereiro!$E$9</f>
        <v>92.208333333333329</v>
      </c>
      <c r="G24" s="90">
        <f>[19]Fevereiro!$E$10</f>
        <v>92.416666666666671</v>
      </c>
      <c r="H24" s="90">
        <f>[19]Fevereiro!$E$11</f>
        <v>82.666666666666671</v>
      </c>
      <c r="I24" s="90">
        <f>[19]Fevereiro!$E$12</f>
        <v>78.166666666666671</v>
      </c>
      <c r="J24" s="90">
        <f>[19]Fevereiro!$E$13</f>
        <v>71.166666666666671</v>
      </c>
      <c r="K24" s="90">
        <f>[19]Fevereiro!$E$14</f>
        <v>66.333333333333329</v>
      </c>
      <c r="L24" s="90">
        <f>[19]Fevereiro!$E$15</f>
        <v>64.458333333333329</v>
      </c>
      <c r="M24" s="90">
        <f>[19]Fevereiro!$E$16</f>
        <v>71.666666666666671</v>
      </c>
      <c r="N24" s="90">
        <f>[19]Fevereiro!$E$17</f>
        <v>82.291666666666671</v>
      </c>
      <c r="O24" s="90">
        <f>[19]Fevereiro!$E$18</f>
        <v>88.833333333333329</v>
      </c>
      <c r="P24" s="90">
        <f>[19]Fevereiro!$E$19</f>
        <v>82.708333333333329</v>
      </c>
      <c r="Q24" s="90">
        <f>[19]Fevereiro!$E$20</f>
        <v>79.666666666666671</v>
      </c>
      <c r="R24" s="90">
        <f>[19]Fevereiro!$E$21</f>
        <v>74.083333333333329</v>
      </c>
      <c r="S24" s="90">
        <f>[19]Fevereiro!$E$22</f>
        <v>84.791666666666671</v>
      </c>
      <c r="T24" s="90">
        <f>[19]Fevereiro!$E$23</f>
        <v>83.166666666666671</v>
      </c>
      <c r="U24" s="90">
        <f>[19]Fevereiro!$E$24</f>
        <v>79.208333333333329</v>
      </c>
      <c r="V24" s="90">
        <f>[19]Fevereiro!$E$25</f>
        <v>79.333333333333329</v>
      </c>
      <c r="W24" s="90">
        <f>[19]Fevereiro!$E$26</f>
        <v>76.625</v>
      </c>
      <c r="X24" s="90">
        <f>[19]Fevereiro!$E$27</f>
        <v>69.086956521739125</v>
      </c>
      <c r="Y24" s="90">
        <f>[19]Fevereiro!$E$28</f>
        <v>78.625</v>
      </c>
      <c r="Z24" s="90">
        <f>[19]Fevereiro!$E$29</f>
        <v>85.041666666666671</v>
      </c>
      <c r="AA24" s="90">
        <f>[19]Fevereiro!$E$30</f>
        <v>85.791666666666671</v>
      </c>
      <c r="AB24" s="90">
        <f>[19]Fevereiro!$E$31</f>
        <v>89.625</v>
      </c>
      <c r="AC24" s="90">
        <f>[19]Fevereiro!$E$32</f>
        <v>76.458333333333329</v>
      </c>
      <c r="AD24" s="97">
        <f>AVERAGE(B24:AC24)</f>
        <v>79.598343685300208</v>
      </c>
      <c r="AF24" t="s">
        <v>33</v>
      </c>
      <c r="AH24" t="s">
        <v>33</v>
      </c>
    </row>
    <row r="25" spans="1:34" x14ac:dyDescent="0.2">
      <c r="A25" s="48" t="s">
        <v>152</v>
      </c>
      <c r="B25" s="90">
        <f>[20]Fevereiro!$E5</f>
        <v>67.375</v>
      </c>
      <c r="C25" s="90">
        <f>[20]Fevereiro!$E6</f>
        <v>65.333333333333329</v>
      </c>
      <c r="D25" s="90">
        <f>[20]Fevereiro!$E7</f>
        <v>61.666666666666664</v>
      </c>
      <c r="E25" s="90">
        <f>[20]Fevereiro!$E8</f>
        <v>68.291666666666671</v>
      </c>
      <c r="F25" s="90">
        <f>[20]Fevereiro!$E9</f>
        <v>79.333333333333329</v>
      </c>
      <c r="G25" s="90">
        <f>[20]Fevereiro!$E10</f>
        <v>79.083333333333329</v>
      </c>
      <c r="H25" s="90">
        <f>[20]Fevereiro!$E11</f>
        <v>84.875</v>
      </c>
      <c r="I25" s="90">
        <f>[20]Fevereiro!$E12</f>
        <v>85.545454545454547</v>
      </c>
      <c r="J25" s="90">
        <f>[20]Fevereiro!$E13</f>
        <v>73.708333333333329</v>
      </c>
      <c r="K25" s="90">
        <f>[20]Fevereiro!$E14</f>
        <v>63.458333333333336</v>
      </c>
      <c r="L25" s="90">
        <f>[20]Fevereiro!$E15</f>
        <v>54.833333333333336</v>
      </c>
      <c r="M25" s="90">
        <f>[20]Fevereiro!$E16</f>
        <v>71.416666666666671</v>
      </c>
      <c r="N25" s="90">
        <f>[20]Fevereiro!$E17</f>
        <v>79</v>
      </c>
      <c r="O25" s="90">
        <f>[20]Fevereiro!$E18</f>
        <v>74.791666666666671</v>
      </c>
      <c r="P25" s="90">
        <f>[20]Fevereiro!$E19</f>
        <v>68.708333333333329</v>
      </c>
      <c r="Q25" s="90">
        <f>[20]Fevereiro!$E20</f>
        <v>67.75</v>
      </c>
      <c r="R25" s="90">
        <f>[20]Fevereiro!$E21</f>
        <v>62.541666666666664</v>
      </c>
      <c r="S25" s="90">
        <f>[20]Fevereiro!$E22</f>
        <v>74.708333333333329</v>
      </c>
      <c r="T25" s="90">
        <f>[20]Fevereiro!$E23</f>
        <v>84.625</v>
      </c>
      <c r="U25" s="90">
        <f>[20]Fevereiro!$E24</f>
        <v>75.333333333333329</v>
      </c>
      <c r="V25" s="90">
        <f>[20]Fevereiro!$E25</f>
        <v>71.958333333333329</v>
      </c>
      <c r="W25" s="90">
        <f>[20]Fevereiro!$E26</f>
        <v>68.625</v>
      </c>
      <c r="X25" s="90">
        <f>[20]Fevereiro!$E27</f>
        <v>68.458333333333329</v>
      </c>
      <c r="Y25" s="90">
        <f>[20]Fevereiro!$E28</f>
        <v>71.086956521739125</v>
      </c>
      <c r="Z25" s="90">
        <f>[20]Fevereiro!$E29</f>
        <v>66.625</v>
      </c>
      <c r="AA25" s="90">
        <f>[20]Fevereiro!$E30</f>
        <v>73.333333333333329</v>
      </c>
      <c r="AB25" s="90">
        <f>[20]Fevereiro!$E31</f>
        <v>68.875</v>
      </c>
      <c r="AC25" s="90">
        <f>[20]Fevereiro!$E32</f>
        <v>64.166666666666671</v>
      </c>
      <c r="AD25" s="97">
        <f>AVERAGE(B25:AC25)</f>
        <v>71.268121823828338</v>
      </c>
      <c r="AE25" s="11" t="s">
        <v>33</v>
      </c>
      <c r="AH25" t="s">
        <v>33</v>
      </c>
    </row>
    <row r="26" spans="1:34" x14ac:dyDescent="0.2">
      <c r="A26" s="48" t="s">
        <v>153</v>
      </c>
      <c r="B26" s="90">
        <f>[21]Fevereiro!$E$5</f>
        <v>83.041666666666671</v>
      </c>
      <c r="C26" s="90">
        <f>[21]Fevereiro!$E$6</f>
        <v>77.958333333333329</v>
      </c>
      <c r="D26" s="90">
        <f>[21]Fevereiro!$E$7</f>
        <v>77.625</v>
      </c>
      <c r="E26" s="90">
        <f>[21]Fevereiro!$E$8</f>
        <v>81.291666666666671</v>
      </c>
      <c r="F26" s="90">
        <f>[21]Fevereiro!$E$9</f>
        <v>84.583333333333329</v>
      </c>
      <c r="G26" s="90">
        <f>[21]Fevereiro!$E$10</f>
        <v>86.166666666666671</v>
      </c>
      <c r="H26" s="90">
        <f>[21]Fevereiro!$E$11</f>
        <v>79.666666666666671</v>
      </c>
      <c r="I26" s="90">
        <f>[21]Fevereiro!$E$12</f>
        <v>74.916666666666671</v>
      </c>
      <c r="J26" s="90">
        <f>[21]Fevereiro!$E$13</f>
        <v>65.791666666666671</v>
      </c>
      <c r="K26" s="90">
        <f>[21]Fevereiro!$E$14</f>
        <v>57.375</v>
      </c>
      <c r="L26" s="90">
        <f>[21]Fevereiro!$E$15</f>
        <v>57.666666666666664</v>
      </c>
      <c r="M26" s="90">
        <f>[21]Fevereiro!$E$16</f>
        <v>68.333333333333329</v>
      </c>
      <c r="N26" s="90">
        <f>[21]Fevereiro!$E$17</f>
        <v>76.916666666666671</v>
      </c>
      <c r="O26" s="90">
        <f>[21]Fevereiro!$E$18</f>
        <v>84.625</v>
      </c>
      <c r="P26" s="90">
        <f>[21]Fevereiro!$E$19</f>
        <v>81.125</v>
      </c>
      <c r="Q26" s="90">
        <f>[21]Fevereiro!$E$20</f>
        <v>73.166666666666671</v>
      </c>
      <c r="R26" s="90">
        <f>[21]Fevereiro!$E$21</f>
        <v>70.666666666666671</v>
      </c>
      <c r="S26" s="90">
        <f>[21]Fevereiro!$E$22</f>
        <v>79.541666666666671</v>
      </c>
      <c r="T26" s="90">
        <f>[21]Fevereiro!$E$23</f>
        <v>80.958333333333329</v>
      </c>
      <c r="U26" s="90">
        <f>[21]Fevereiro!$E$24</f>
        <v>78.125</v>
      </c>
      <c r="V26" s="90">
        <f>[21]Fevereiro!$E$25</f>
        <v>80.416666666666671</v>
      </c>
      <c r="W26" s="90">
        <f>[21]Fevereiro!$E$26</f>
        <v>73.25</v>
      </c>
      <c r="X26" s="90">
        <f>[21]Fevereiro!$E$27</f>
        <v>65.75</v>
      </c>
      <c r="Y26" s="90">
        <f>[21]Fevereiro!$E$28</f>
        <v>83.375</v>
      </c>
      <c r="Z26" s="90">
        <f>[21]Fevereiro!$E$29</f>
        <v>93.875</v>
      </c>
      <c r="AA26" s="90">
        <f>[21]Fevereiro!$E$30</f>
        <v>91.125</v>
      </c>
      <c r="AB26" s="90">
        <f>[21]Fevereiro!$E$31</f>
        <v>84.916666666666671</v>
      </c>
      <c r="AC26" s="90">
        <f>[21]Fevereiro!$E$32</f>
        <v>78.666666666666671</v>
      </c>
      <c r="AD26" s="97">
        <f>AVERAGE(B26:AC26)</f>
        <v>77.532738095238088</v>
      </c>
      <c r="AG26" t="s">
        <v>33</v>
      </c>
      <c r="AH26" t="s">
        <v>33</v>
      </c>
    </row>
    <row r="27" spans="1:34" x14ac:dyDescent="0.2">
      <c r="A27" s="48" t="s">
        <v>8</v>
      </c>
      <c r="B27" s="90">
        <f>[22]Fevereiro!$E$5</f>
        <v>70.888888888888886</v>
      </c>
      <c r="C27" s="90">
        <f>[22]Fevereiro!$E$6</f>
        <v>72.5</v>
      </c>
      <c r="D27" s="90">
        <f>[22]Fevereiro!$E$7</f>
        <v>68.695652173913047</v>
      </c>
      <c r="E27" s="90">
        <f>[22]Fevereiro!$E$8</f>
        <v>68.777777777777771</v>
      </c>
      <c r="F27" s="90">
        <f>[22]Fevereiro!$E$9</f>
        <v>79</v>
      </c>
      <c r="G27" s="90">
        <f>[22]Fevereiro!$E$10</f>
        <v>82.714285714285708</v>
      </c>
      <c r="H27" s="90">
        <f>[22]Fevereiro!$E$11</f>
        <v>82.3</v>
      </c>
      <c r="I27" s="90">
        <f>[22]Fevereiro!$E$12</f>
        <v>72.833333333333329</v>
      </c>
      <c r="J27" s="90">
        <f>[22]Fevereiro!$E$13</f>
        <v>70.86363636363636</v>
      </c>
      <c r="K27" s="90">
        <f>[22]Fevereiro!$E$14</f>
        <v>64.7</v>
      </c>
      <c r="L27" s="90">
        <f>[22]Fevereiro!$E$15</f>
        <v>62.625</v>
      </c>
      <c r="M27" s="90">
        <f>[22]Fevereiro!$E$16</f>
        <v>71.304347826086953</v>
      </c>
      <c r="N27" s="90">
        <f>[22]Fevereiro!$E$17</f>
        <v>72.25</v>
      </c>
      <c r="O27" s="90">
        <f>[22]Fevereiro!$E$18</f>
        <v>68.538461538461533</v>
      </c>
      <c r="P27" s="90">
        <f>[22]Fevereiro!$E$19</f>
        <v>70.944444444444443</v>
      </c>
      <c r="Q27" s="90">
        <f>[22]Fevereiro!$E$20</f>
        <v>72.80952380952381</v>
      </c>
      <c r="R27" s="90">
        <f>[22]Fevereiro!$E$21</f>
        <v>69.130434782608702</v>
      </c>
      <c r="S27" s="90">
        <f>[22]Fevereiro!$E$22</f>
        <v>82.19047619047619</v>
      </c>
      <c r="T27" s="90">
        <f>[22]Fevereiro!$E$23</f>
        <v>79.400000000000006</v>
      </c>
      <c r="U27" s="90">
        <f>[22]Fevereiro!$E$24</f>
        <v>64.583333333333329</v>
      </c>
      <c r="V27" s="90">
        <f>[22]Fevereiro!$E$25</f>
        <v>70</v>
      </c>
      <c r="W27" s="90">
        <f>[22]Fevereiro!$E$26</f>
        <v>74.400000000000006</v>
      </c>
      <c r="X27" s="90">
        <f>[22]Fevereiro!$E$27</f>
        <v>70.083333333333329</v>
      </c>
      <c r="Y27" s="90">
        <f>[22]Fevereiro!$E$28</f>
        <v>73.055555555555557</v>
      </c>
      <c r="Z27" s="90">
        <f>[22]Fevereiro!$E$29</f>
        <v>75.541666666666671</v>
      </c>
      <c r="AA27" s="90">
        <f>[22]Fevereiro!$E$30</f>
        <v>81.681818181818187</v>
      </c>
      <c r="AB27" s="90">
        <f>[22]Fevereiro!$E$31</f>
        <v>77</v>
      </c>
      <c r="AC27" s="90">
        <f>[22]Fevereiro!$E$32</f>
        <v>66.421052631578945</v>
      </c>
      <c r="AD27" s="97">
        <f>AVERAGE(B27:AC27)</f>
        <v>72.686893662347259</v>
      </c>
    </row>
    <row r="28" spans="1:34" x14ac:dyDescent="0.2">
      <c r="A28" s="48" t="s">
        <v>9</v>
      </c>
      <c r="B28" s="90">
        <f>[23]Fevereiro!$E5</f>
        <v>74.291666666666671</v>
      </c>
      <c r="C28" s="90">
        <f>[23]Fevereiro!$E6</f>
        <v>69.791666666666671</v>
      </c>
      <c r="D28" s="90">
        <f>[23]Fevereiro!$E7</f>
        <v>69.125</v>
      </c>
      <c r="E28" s="90">
        <f>[23]Fevereiro!$E8</f>
        <v>73.833333333333329</v>
      </c>
      <c r="F28" s="90">
        <f>[23]Fevereiro!$E9</f>
        <v>83.285714285714292</v>
      </c>
      <c r="G28" s="90">
        <f>[23]Fevereiro!$E10</f>
        <v>83.916666666666671</v>
      </c>
      <c r="H28" s="90">
        <f>[23]Fevereiro!$E11</f>
        <v>71.375</v>
      </c>
      <c r="I28" s="90">
        <f>[23]Fevereiro!$E12</f>
        <v>65.833333333333329</v>
      </c>
      <c r="J28" s="90">
        <f>[23]Fevereiro!$E13</f>
        <v>62.708333333333336</v>
      </c>
      <c r="K28" s="90">
        <f>[23]Fevereiro!$E14</f>
        <v>55.666666666666664</v>
      </c>
      <c r="L28" s="90">
        <f>[23]Fevereiro!$E15</f>
        <v>56.583333333333336</v>
      </c>
      <c r="M28" s="90">
        <f>[23]Fevereiro!$E16</f>
        <v>64.791666666666671</v>
      </c>
      <c r="N28" s="90">
        <f>[23]Fevereiro!$E17</f>
        <v>69.166666666666671</v>
      </c>
      <c r="O28" s="90">
        <f>[23]Fevereiro!$E18</f>
        <v>74.708333333333329</v>
      </c>
      <c r="P28" s="90">
        <f>[23]Fevereiro!$E19</f>
        <v>68.583333333333329</v>
      </c>
      <c r="Q28" s="90">
        <f>[23]Fevereiro!$E20</f>
        <v>69.208333333333329</v>
      </c>
      <c r="R28" s="90">
        <f>[23]Fevereiro!$E21</f>
        <v>65.333333333333329</v>
      </c>
      <c r="S28" s="90">
        <f>[23]Fevereiro!$E22</f>
        <v>73.75</v>
      </c>
      <c r="T28" s="90">
        <f>[23]Fevereiro!$E23</f>
        <v>80.416666666666671</v>
      </c>
      <c r="U28" s="90">
        <f>[23]Fevereiro!$E24</f>
        <v>72.541666666666671</v>
      </c>
      <c r="V28" s="90">
        <f>[23]Fevereiro!$E25</f>
        <v>70.875</v>
      </c>
      <c r="W28" s="90">
        <f>[23]Fevereiro!$E26</f>
        <v>73.25</v>
      </c>
      <c r="X28" s="90">
        <f>[23]Fevereiro!$E27</f>
        <v>63.708333333333336</v>
      </c>
      <c r="Y28" s="90">
        <f>[23]Fevereiro!$E28</f>
        <v>74.583333333333329</v>
      </c>
      <c r="Z28" s="90">
        <f>[23]Fevereiro!$E29</f>
        <v>79.166666666666671</v>
      </c>
      <c r="AA28" s="90">
        <f>[23]Fevereiro!$E30</f>
        <v>79.625</v>
      </c>
      <c r="AB28" s="90">
        <f>[23]Fevereiro!$E31</f>
        <v>80.916666666666671</v>
      </c>
      <c r="AC28" s="90">
        <f>[23]Fevereiro!$E32</f>
        <v>71.75</v>
      </c>
      <c r="AD28" s="97">
        <f>AVERAGE(B28:AC28)</f>
        <v>71.385204081632665</v>
      </c>
      <c r="AG28" t="s">
        <v>33</v>
      </c>
      <c r="AH28" t="s">
        <v>33</v>
      </c>
    </row>
    <row r="29" spans="1:34" hidden="1" x14ac:dyDescent="0.2">
      <c r="A29" s="48" t="s">
        <v>30</v>
      </c>
      <c r="B29" s="90" t="str">
        <f>[24]Fevereiro!$E$5</f>
        <v>*</v>
      </c>
      <c r="C29" s="90" t="str">
        <f>[24]Fevereiro!$E$6</f>
        <v>*</v>
      </c>
      <c r="D29" s="90" t="str">
        <f>[24]Fevereiro!$E$7</f>
        <v>*</v>
      </c>
      <c r="E29" s="90" t="str">
        <f>[24]Fevereiro!$E$8</f>
        <v>*</v>
      </c>
      <c r="F29" s="90" t="str">
        <f>[24]Fevereiro!$E$9</f>
        <v>*</v>
      </c>
      <c r="G29" s="90" t="str">
        <f>[24]Fevereiro!$E$10</f>
        <v>*</v>
      </c>
      <c r="H29" s="90" t="str">
        <f>[24]Fevereiro!$E$11</f>
        <v>*</v>
      </c>
      <c r="I29" s="90" t="str">
        <f>[24]Fevereiro!$E$12</f>
        <v>*</v>
      </c>
      <c r="J29" s="90" t="str">
        <f>[24]Fevereiro!$E$13</f>
        <v>*</v>
      </c>
      <c r="K29" s="90" t="str">
        <f>[24]Fevereiro!$E$14</f>
        <v>*</v>
      </c>
      <c r="L29" s="90" t="str">
        <f>[24]Fevereiro!$E$15</f>
        <v>*</v>
      </c>
      <c r="M29" s="90" t="str">
        <f>[24]Fevereiro!$E$16</f>
        <v>*</v>
      </c>
      <c r="N29" s="90" t="str">
        <f>[24]Fevereiro!$E$17</f>
        <v>*</v>
      </c>
      <c r="O29" s="90" t="str">
        <f>[24]Fevereiro!$E$18</f>
        <v>*</v>
      </c>
      <c r="P29" s="90" t="str">
        <f>[24]Fevereiro!$E$19</f>
        <v>*</v>
      </c>
      <c r="Q29" s="90" t="str">
        <f>[24]Fevereiro!$E$20</f>
        <v>*</v>
      </c>
      <c r="R29" s="90" t="str">
        <f>[24]Fevereiro!$E$21</f>
        <v>*</v>
      </c>
      <c r="S29" s="90" t="str">
        <f>[24]Fevereiro!$E$22</f>
        <v>*</v>
      </c>
      <c r="T29" s="90" t="str">
        <f>[24]Fevereiro!$E$23</f>
        <v>*</v>
      </c>
      <c r="U29" s="90" t="str">
        <f>[24]Fevereiro!$E$24</f>
        <v>*</v>
      </c>
      <c r="V29" s="90" t="str">
        <f>[24]Fevereiro!$E$25</f>
        <v>*</v>
      </c>
      <c r="W29" s="90" t="str">
        <f>[24]Fevereiro!$E$26</f>
        <v>*</v>
      </c>
      <c r="X29" s="90" t="str">
        <f>[24]Fevereiro!$E$27</f>
        <v>*</v>
      </c>
      <c r="Y29" s="90" t="str">
        <f>[24]Fevereiro!$E$28</f>
        <v>*</v>
      </c>
      <c r="Z29" s="90" t="str">
        <f>[24]Fevereiro!$E$29</f>
        <v>*</v>
      </c>
      <c r="AA29" s="90" t="str">
        <f>[24]Fevereiro!$E$30</f>
        <v>*</v>
      </c>
      <c r="AB29" s="90" t="str">
        <f>[24]Fevereiro!$E$31</f>
        <v>*</v>
      </c>
      <c r="AC29" s="90" t="str">
        <f>[24]Fevereiro!$E$32</f>
        <v>*</v>
      </c>
      <c r="AD29" s="97" t="s">
        <v>203</v>
      </c>
      <c r="AH29" t="s">
        <v>33</v>
      </c>
    </row>
    <row r="30" spans="1:34" x14ac:dyDescent="0.2">
      <c r="A30" s="48" t="s">
        <v>10</v>
      </c>
      <c r="B30" s="90">
        <f>[25]Fevereiro!$E$5</f>
        <v>72.166666666666671</v>
      </c>
      <c r="C30" s="90">
        <f>[25]Fevereiro!$E$6</f>
        <v>68.291666666666671</v>
      </c>
      <c r="D30" s="90">
        <f>[25]Fevereiro!$E$7</f>
        <v>67.208333333333329</v>
      </c>
      <c r="E30" s="90">
        <f>[25]Fevereiro!$E$8</f>
        <v>72.25</v>
      </c>
      <c r="F30" s="90">
        <f>[25]Fevereiro!$E$9</f>
        <v>80.208333333333329</v>
      </c>
      <c r="G30" s="90">
        <f>[25]Fevereiro!$E$10</f>
        <v>84.75</v>
      </c>
      <c r="H30" s="90">
        <f>[25]Fevereiro!$E$11</f>
        <v>82.416666666666671</v>
      </c>
      <c r="I30" s="90">
        <f>[25]Fevereiro!$E$12</f>
        <v>75.583333333333329</v>
      </c>
      <c r="J30" s="90">
        <f>[25]Fevereiro!$E$13</f>
        <v>67.416666666666671</v>
      </c>
      <c r="K30" s="90">
        <f>[25]Fevereiro!$E$14</f>
        <v>58.333333333333336</v>
      </c>
      <c r="L30" s="90">
        <f>[25]Fevereiro!$E$15</f>
        <v>53.666666666666664</v>
      </c>
      <c r="M30" s="90">
        <f>[25]Fevereiro!$E$16</f>
        <v>65.916666666666671</v>
      </c>
      <c r="N30" s="90">
        <f>[25]Fevereiro!$E$17</f>
        <v>83.583333333333329</v>
      </c>
      <c r="O30" s="90">
        <f>[25]Fevereiro!$E$18</f>
        <v>84</v>
      </c>
      <c r="P30" s="90">
        <f>[25]Fevereiro!$E$19</f>
        <v>74.041666666666671</v>
      </c>
      <c r="Q30" s="90">
        <f>[25]Fevereiro!$E$20</f>
        <v>70.25</v>
      </c>
      <c r="R30" s="90">
        <f>[25]Fevereiro!$E$21</f>
        <v>66.791666666666671</v>
      </c>
      <c r="S30" s="90">
        <f>[25]Fevereiro!$E$22</f>
        <v>74.375</v>
      </c>
      <c r="T30" s="90">
        <f>[25]Fevereiro!$E$23</f>
        <v>80.708333333333329</v>
      </c>
      <c r="U30" s="90">
        <f>[25]Fevereiro!$E$24</f>
        <v>77.125</v>
      </c>
      <c r="V30" s="90">
        <f>[25]Fevereiro!$E$25</f>
        <v>78.75</v>
      </c>
      <c r="W30" s="90">
        <f>[25]Fevereiro!$E$26</f>
        <v>74.958333333333329</v>
      </c>
      <c r="X30" s="90">
        <f>[25]Fevereiro!$E$27</f>
        <v>68.208333333333329</v>
      </c>
      <c r="Y30" s="90">
        <f>[25]Fevereiro!$E$28</f>
        <v>82.416666666666671</v>
      </c>
      <c r="Z30" s="90">
        <f>[25]Fevereiro!$E$29</f>
        <v>81.416666666666671</v>
      </c>
      <c r="AA30" s="90">
        <f>[25]Fevereiro!$E$30</f>
        <v>80.25</v>
      </c>
      <c r="AB30" s="90">
        <f>[25]Fevereiro!$E$31</f>
        <v>84.375</v>
      </c>
      <c r="AC30" s="90">
        <f>[25]Fevereiro!$E$32</f>
        <v>71.916666666666671</v>
      </c>
      <c r="AD30" s="97">
        <f t="shared" ref="AD30:AD44" si="3">AVERAGE(B30:AC30)</f>
        <v>74.334821428571431</v>
      </c>
      <c r="AG30" t="s">
        <v>33</v>
      </c>
      <c r="AH30" t="s">
        <v>33</v>
      </c>
    </row>
    <row r="31" spans="1:34" x14ac:dyDescent="0.2">
      <c r="A31" s="48" t="s">
        <v>154</v>
      </c>
      <c r="B31" s="90">
        <f>[26]Fevereiro!$E5</f>
        <v>77.958333333333329</v>
      </c>
      <c r="C31" s="90">
        <f>[26]Fevereiro!$E6</f>
        <v>74.125</v>
      </c>
      <c r="D31" s="90">
        <f>[26]Fevereiro!$E7</f>
        <v>74.583333333333329</v>
      </c>
      <c r="E31" s="90">
        <f>[26]Fevereiro!$E8</f>
        <v>82.166666666666671</v>
      </c>
      <c r="F31" s="90">
        <f>[26]Fevereiro!$E9</f>
        <v>88.083333333333329</v>
      </c>
      <c r="G31" s="90">
        <f>[26]Fevereiro!$E10</f>
        <v>87.583333333333329</v>
      </c>
      <c r="H31" s="90">
        <f>[26]Fevereiro!$E11</f>
        <v>81.875</v>
      </c>
      <c r="I31" s="90">
        <f>[26]Fevereiro!$E12</f>
        <v>81.083333333333329</v>
      </c>
      <c r="J31" s="90">
        <f>[26]Fevereiro!$E13</f>
        <v>71.583333333333329</v>
      </c>
      <c r="K31" s="90">
        <f>[26]Fevereiro!$E14</f>
        <v>61.291666666666664</v>
      </c>
      <c r="L31" s="90">
        <f>[26]Fevereiro!$E15</f>
        <v>62.958333333333336</v>
      </c>
      <c r="M31" s="90">
        <f>[26]Fevereiro!$E16</f>
        <v>75.916666666666671</v>
      </c>
      <c r="N31" s="90">
        <f>[26]Fevereiro!$E17</f>
        <v>80.958333333333329</v>
      </c>
      <c r="O31" s="90">
        <f>[26]Fevereiro!$E18</f>
        <v>81</v>
      </c>
      <c r="P31" s="90">
        <f>[26]Fevereiro!$E19</f>
        <v>73.291666666666671</v>
      </c>
      <c r="Q31" s="90">
        <f>[26]Fevereiro!$E20</f>
        <v>70.375</v>
      </c>
      <c r="R31" s="90">
        <f>[26]Fevereiro!$E21</f>
        <v>64.833333333333329</v>
      </c>
      <c r="S31" s="90">
        <f>[26]Fevereiro!$E22</f>
        <v>77.708333333333329</v>
      </c>
      <c r="T31" s="90">
        <f>[26]Fevereiro!$E23</f>
        <v>83.375</v>
      </c>
      <c r="U31" s="90">
        <f>[26]Fevereiro!$E24</f>
        <v>79.291666666666671</v>
      </c>
      <c r="V31" s="90">
        <f>[26]Fevereiro!$E25</f>
        <v>76.375</v>
      </c>
      <c r="W31" s="90">
        <f>[26]Fevereiro!$E26</f>
        <v>73.875</v>
      </c>
      <c r="X31" s="90">
        <f>[26]Fevereiro!$E27</f>
        <v>69.208333333333329</v>
      </c>
      <c r="Y31" s="90">
        <f>[26]Fevereiro!$E28</f>
        <v>76.291666666666671</v>
      </c>
      <c r="Z31" s="90">
        <f>[26]Fevereiro!$E29</f>
        <v>85.458333333333329</v>
      </c>
      <c r="AA31" s="90">
        <f>[26]Fevereiro!$E30</f>
        <v>90.541666666666671</v>
      </c>
      <c r="AB31" s="90">
        <f>[26]Fevereiro!$E31</f>
        <v>83.666666666666671</v>
      </c>
      <c r="AC31" s="90">
        <f>[26]Fevereiro!$E32</f>
        <v>78.416666666666671</v>
      </c>
      <c r="AD31" s="97">
        <f t="shared" si="3"/>
        <v>77.28125</v>
      </c>
      <c r="AE31" s="11" t="s">
        <v>33</v>
      </c>
      <c r="AG31" t="s">
        <v>33</v>
      </c>
    </row>
    <row r="32" spans="1:34" x14ac:dyDescent="0.2">
      <c r="A32" s="48" t="s">
        <v>11</v>
      </c>
      <c r="B32" s="90">
        <f>[27]Fevereiro!$E$5</f>
        <v>80.5</v>
      </c>
      <c r="C32" s="90">
        <f>[27]Fevereiro!$E$6</f>
        <v>77.416666666666671</v>
      </c>
      <c r="D32" s="90">
        <f>[27]Fevereiro!$E$7</f>
        <v>76.916666666666671</v>
      </c>
      <c r="E32" s="90">
        <f>[27]Fevereiro!$E$8</f>
        <v>78</v>
      </c>
      <c r="F32" s="90">
        <f>[27]Fevereiro!$E$9</f>
        <v>84.708333333333329</v>
      </c>
      <c r="G32" s="90">
        <f>[27]Fevereiro!$E$10</f>
        <v>84.083333333333329</v>
      </c>
      <c r="H32" s="90">
        <f>[27]Fevereiro!$E$11</f>
        <v>79.708333333333329</v>
      </c>
      <c r="I32" s="90">
        <f>[27]Fevereiro!$E$12</f>
        <v>76.916666666666671</v>
      </c>
      <c r="J32" s="90">
        <f>[27]Fevereiro!$E$13</f>
        <v>70.166666666666671</v>
      </c>
      <c r="K32" s="90">
        <f>[27]Fevereiro!$E$14</f>
        <v>64.083333333333329</v>
      </c>
      <c r="L32" s="90">
        <f>[27]Fevereiro!$E$15</f>
        <v>70.041666666666671</v>
      </c>
      <c r="M32" s="90">
        <f>[27]Fevereiro!$E$16</f>
        <v>73.291666666666671</v>
      </c>
      <c r="N32" s="90">
        <f>[27]Fevereiro!$E$17</f>
        <v>77.5</v>
      </c>
      <c r="O32" s="90">
        <f>[27]Fevereiro!$E$18</f>
        <v>76.333333333333329</v>
      </c>
      <c r="P32" s="90">
        <f>[27]Fevereiro!$E$19</f>
        <v>75.625</v>
      </c>
      <c r="Q32" s="90">
        <f>[27]Fevereiro!$E$20</f>
        <v>68.583333333333329</v>
      </c>
      <c r="R32" s="90">
        <f>[27]Fevereiro!$E$21</f>
        <v>67.875</v>
      </c>
      <c r="S32" s="90">
        <f>[27]Fevereiro!$E$22</f>
        <v>78.833333333333329</v>
      </c>
      <c r="T32" s="90">
        <f>[27]Fevereiro!$E$23</f>
        <v>74.791666666666671</v>
      </c>
      <c r="U32" s="90">
        <f>[27]Fevereiro!$E$24</f>
        <v>77.125</v>
      </c>
      <c r="V32" s="90">
        <f>[27]Fevereiro!$E$25</f>
        <v>78.458333333333329</v>
      </c>
      <c r="W32" s="90">
        <f>[27]Fevereiro!$E$26</f>
        <v>68.833333333333329</v>
      </c>
      <c r="X32" s="90">
        <f>[27]Fevereiro!$E$27</f>
        <v>66.916666666666671</v>
      </c>
      <c r="Y32" s="90">
        <f>[27]Fevereiro!$E$28</f>
        <v>75.041666666666671</v>
      </c>
      <c r="Z32" s="90">
        <f>[27]Fevereiro!$E$29</f>
        <v>82.75</v>
      </c>
      <c r="AA32" s="90">
        <f>[27]Fevereiro!$E$30</f>
        <v>83.458333333333329</v>
      </c>
      <c r="AB32" s="90">
        <f>[27]Fevereiro!$E$31</f>
        <v>79.375</v>
      </c>
      <c r="AC32" s="90">
        <f>[27]Fevereiro!$E$32</f>
        <v>75.541666666666671</v>
      </c>
      <c r="AD32" s="97">
        <f t="shared" si="3"/>
        <v>75.816964285714263</v>
      </c>
      <c r="AH32" t="s">
        <v>33</v>
      </c>
    </row>
    <row r="33" spans="1:35" s="5" customFormat="1" x14ac:dyDescent="0.2">
      <c r="A33" s="48" t="s">
        <v>12</v>
      </c>
      <c r="B33" s="90">
        <f>[28]Fevereiro!$E$5</f>
        <v>73.333333333333329</v>
      </c>
      <c r="C33" s="90">
        <f>[28]Fevereiro!$E$6</f>
        <v>69.708333333333329</v>
      </c>
      <c r="D33" s="90">
        <f>[28]Fevereiro!$E$7</f>
        <v>70.954545454545453</v>
      </c>
      <c r="E33" s="90">
        <f>[28]Fevereiro!$E$8</f>
        <v>76.227272727272734</v>
      </c>
      <c r="F33" s="90">
        <f>[28]Fevereiro!$E$9</f>
        <v>83.695652173913047</v>
      </c>
      <c r="G33" s="90">
        <f>[28]Fevereiro!$E$10</f>
        <v>78.181818181818187</v>
      </c>
      <c r="H33" s="90">
        <f>[28]Fevereiro!$E$11</f>
        <v>75.416666666666671</v>
      </c>
      <c r="I33" s="90">
        <f>[28]Fevereiro!$E$12</f>
        <v>72.61904761904762</v>
      </c>
      <c r="J33" s="90">
        <f>[28]Fevereiro!$E$13</f>
        <v>61.086956521739133</v>
      </c>
      <c r="K33" s="90">
        <f>[28]Fevereiro!$E$14</f>
        <v>65.666666666666671</v>
      </c>
      <c r="L33" s="90">
        <f>[28]Fevereiro!$E$15</f>
        <v>65.434782608695656</v>
      </c>
      <c r="M33" s="90">
        <f>[28]Fevereiro!$E$16</f>
        <v>68.349999999999994</v>
      </c>
      <c r="N33" s="90">
        <f>[28]Fevereiro!$E$17</f>
        <v>68.285714285714292</v>
      </c>
      <c r="O33" s="90">
        <f>[28]Fevereiro!$E$18</f>
        <v>62.38095238095238</v>
      </c>
      <c r="P33" s="90">
        <f>[28]Fevereiro!$E$19</f>
        <v>61.285714285714285</v>
      </c>
      <c r="Q33" s="90">
        <f>[28]Fevereiro!$E$20</f>
        <v>68.708333333333329</v>
      </c>
      <c r="R33" s="90">
        <f>[28]Fevereiro!$E$21</f>
        <v>72.541666666666671</v>
      </c>
      <c r="S33" s="90">
        <f>[28]Fevereiro!$E$22</f>
        <v>78.409090909090907</v>
      </c>
      <c r="T33" s="90">
        <f>[28]Fevereiro!$E$23</f>
        <v>79.666666666666671</v>
      </c>
      <c r="U33" s="90">
        <f>[28]Fevereiro!$E$24</f>
        <v>72.086956521739125</v>
      </c>
      <c r="V33" s="90">
        <f>[28]Fevereiro!$E$25</f>
        <v>73.5</v>
      </c>
      <c r="W33" s="90">
        <f>[28]Fevereiro!$E$26</f>
        <v>60.8</v>
      </c>
      <c r="X33" s="90">
        <f>[28]Fevereiro!$E$27</f>
        <v>78.478260869565219</v>
      </c>
      <c r="Y33" s="90">
        <f>[28]Fevereiro!$E$28</f>
        <v>76.347826086956516</v>
      </c>
      <c r="Z33" s="90">
        <f>[28]Fevereiro!$E$29</f>
        <v>80.857142857142861</v>
      </c>
      <c r="AA33" s="90">
        <f>[28]Fevereiro!$E$30</f>
        <v>87.043478260869563</v>
      </c>
      <c r="AB33" s="90">
        <f>[28]Fevereiro!$E$31</f>
        <v>86.5</v>
      </c>
      <c r="AC33" s="90">
        <f>[28]Fevereiro!$E$32</f>
        <v>77.727272727272734</v>
      </c>
      <c r="AD33" s="97">
        <f t="shared" si="3"/>
        <v>73.046219683525592</v>
      </c>
    </row>
    <row r="34" spans="1:35" x14ac:dyDescent="0.2">
      <c r="A34" s="48" t="s">
        <v>232</v>
      </c>
      <c r="B34" s="90">
        <f>[29]Fevereiro!$E$5</f>
        <v>80</v>
      </c>
      <c r="C34" s="90">
        <f>[29]Fevereiro!$E$6</f>
        <v>74</v>
      </c>
      <c r="D34" s="90">
        <f>[29]Fevereiro!$E$7</f>
        <v>76.625</v>
      </c>
      <c r="E34" s="90">
        <f>[29]Fevereiro!$E$8</f>
        <v>82.041666666666671</v>
      </c>
      <c r="F34" s="90">
        <f>[29]Fevereiro!$E$9</f>
        <v>76.625</v>
      </c>
      <c r="G34" s="90">
        <f>[29]Fevereiro!$E$10</f>
        <v>77.875</v>
      </c>
      <c r="H34" s="90">
        <f>[29]Fevereiro!$E$11</f>
        <v>74.958333333333329</v>
      </c>
      <c r="I34" s="90">
        <f>[29]Fevereiro!$E$12</f>
        <v>75.333333333333329</v>
      </c>
      <c r="J34" s="90">
        <f>[29]Fevereiro!$E$13</f>
        <v>72.583333333333329</v>
      </c>
      <c r="K34" s="90">
        <f>[29]Fevereiro!$E$14</f>
        <v>72.791666666666671</v>
      </c>
      <c r="L34" s="90">
        <f>[29]Fevereiro!$E$15</f>
        <v>73.75</v>
      </c>
      <c r="M34" s="90">
        <f>[29]Fevereiro!$E$16</f>
        <v>76.666666666666671</v>
      </c>
      <c r="N34" s="90">
        <f>[29]Fevereiro!$E$17</f>
        <v>74.166666666666671</v>
      </c>
      <c r="O34" s="90">
        <f>[29]Fevereiro!$E$18</f>
        <v>69.5</v>
      </c>
      <c r="P34" s="90">
        <f>[29]Fevereiro!$E$19</f>
        <v>70.541666666666671</v>
      </c>
      <c r="Q34" s="90">
        <f>[29]Fevereiro!$E$20</f>
        <v>79.291666666666671</v>
      </c>
      <c r="R34" s="90">
        <f>[29]Fevereiro!$E$21</f>
        <v>76.083333333333329</v>
      </c>
      <c r="S34" s="90">
        <f>[29]Fevereiro!$E$22</f>
        <v>78.375</v>
      </c>
      <c r="T34" s="90">
        <f>[29]Fevereiro!$E$23</f>
        <v>77.541666666666671</v>
      </c>
      <c r="U34" s="90">
        <f>[29]Fevereiro!$E$24</f>
        <v>69.625</v>
      </c>
      <c r="V34" s="90">
        <f>[29]Fevereiro!$E$25</f>
        <v>75.333333333333329</v>
      </c>
      <c r="W34" s="90">
        <f>[29]Fevereiro!$E$26</f>
        <v>75.666666666666671</v>
      </c>
      <c r="X34" s="90">
        <f>[29]Fevereiro!$E$27</f>
        <v>80.958333333333329</v>
      </c>
      <c r="Y34" s="90">
        <f>[29]Fevereiro!$E$28</f>
        <v>77.708333333333329</v>
      </c>
      <c r="Z34" s="90">
        <f>[29]Fevereiro!$E$29</f>
        <v>77.166666666666671</v>
      </c>
      <c r="AA34" s="90">
        <f>[29]Fevereiro!$E$30</f>
        <v>79.875</v>
      </c>
      <c r="AB34" s="90">
        <f>[29]Fevereiro!$E$31</f>
        <v>80.75</v>
      </c>
      <c r="AC34" s="90">
        <f>[29]Fevereiro!$E$32</f>
        <v>78.125</v>
      </c>
      <c r="AD34" s="97">
        <f t="shared" si="3"/>
        <v>76.212797619047606</v>
      </c>
      <c r="AG34" t="s">
        <v>33</v>
      </c>
    </row>
    <row r="35" spans="1:35" x14ac:dyDescent="0.2">
      <c r="A35" s="48" t="s">
        <v>231</v>
      </c>
      <c r="B35" s="90">
        <f>[30]Fevereiro!$E$5</f>
        <v>82.166666666666671</v>
      </c>
      <c r="C35" s="90">
        <f>[30]Fevereiro!$E$6</f>
        <v>80.333333333333329</v>
      </c>
      <c r="D35" s="90">
        <f>[30]Fevereiro!$E$7</f>
        <v>80</v>
      </c>
      <c r="E35" s="90">
        <f>[30]Fevereiro!$E$8</f>
        <v>77.708333333333329</v>
      </c>
      <c r="F35" s="90">
        <f>[30]Fevereiro!$E$9</f>
        <v>86.708333333333329</v>
      </c>
      <c r="G35" s="90">
        <f>[30]Fevereiro!$E$10</f>
        <v>86.333333333333329</v>
      </c>
      <c r="H35" s="90">
        <f>[30]Fevereiro!$E$11</f>
        <v>80.458333333333329</v>
      </c>
      <c r="I35" s="90">
        <f>[30]Fevereiro!$E$12</f>
        <v>71.5</v>
      </c>
      <c r="J35" s="90">
        <f>[30]Fevereiro!$E$13</f>
        <v>71.75</v>
      </c>
      <c r="K35" s="90">
        <f>[30]Fevereiro!$E$14</f>
        <v>65.875</v>
      </c>
      <c r="L35" s="90">
        <f>[30]Fevereiro!$E$15</f>
        <v>68.416666666666671</v>
      </c>
      <c r="M35" s="90">
        <f>[30]Fevereiro!$E$16</f>
        <v>78.083333333333329</v>
      </c>
      <c r="N35" s="90">
        <f>[30]Fevereiro!$E$17</f>
        <v>81.5</v>
      </c>
      <c r="O35" s="90">
        <f>[30]Fevereiro!$E$18</f>
        <v>84.416666666666671</v>
      </c>
      <c r="P35" s="90">
        <f>[30]Fevereiro!$E$19</f>
        <v>76.291666666666671</v>
      </c>
      <c r="Q35" s="90">
        <f>[30]Fevereiro!$E$20</f>
        <v>79.5</v>
      </c>
      <c r="R35" s="90">
        <f>[30]Fevereiro!$E$21</f>
        <v>74.875</v>
      </c>
      <c r="S35" s="90">
        <f>[30]Fevereiro!$E$22</f>
        <v>85.625</v>
      </c>
      <c r="T35" s="90">
        <f>[30]Fevereiro!$E$23</f>
        <v>75.125</v>
      </c>
      <c r="U35" s="90">
        <f>[30]Fevereiro!$E$24</f>
        <v>79.86363636363636</v>
      </c>
      <c r="V35" s="90">
        <f>[30]Fevereiro!$E$25</f>
        <v>78</v>
      </c>
      <c r="W35" s="90">
        <f>[30]Fevereiro!$E$26</f>
        <v>77.666666666666671</v>
      </c>
      <c r="X35" s="90">
        <f>[30]Fevereiro!$E$27</f>
        <v>73.083333333333329</v>
      </c>
      <c r="Y35" s="90">
        <f>[30]Fevereiro!$E$28</f>
        <v>71.5</v>
      </c>
      <c r="Z35" s="90">
        <f>[30]Fevereiro!$E$29</f>
        <v>85.541666666666671</v>
      </c>
      <c r="AA35" s="90">
        <f>[30]Fevereiro!$E$30</f>
        <v>81.708333333333329</v>
      </c>
      <c r="AB35" s="90">
        <f>[30]Fevereiro!$E$31</f>
        <v>77.791666666666671</v>
      </c>
      <c r="AC35" s="90">
        <f>[30]Fevereiro!$E$32</f>
        <v>77.833333333333329</v>
      </c>
      <c r="AD35" s="97">
        <f t="shared" si="3"/>
        <v>78.201975108225113</v>
      </c>
      <c r="AH35" t="s">
        <v>33</v>
      </c>
    </row>
    <row r="36" spans="1:35" x14ac:dyDescent="0.2">
      <c r="A36" s="48" t="s">
        <v>126</v>
      </c>
      <c r="B36" s="90">
        <f>[31]Fevereiro!$E$5</f>
        <v>79.416666666666671</v>
      </c>
      <c r="C36" s="90">
        <f>[31]Fevereiro!$E$6</f>
        <v>74.666666666666671</v>
      </c>
      <c r="D36" s="90">
        <f>[31]Fevereiro!$E$7</f>
        <v>80.083333333333329</v>
      </c>
      <c r="E36" s="90">
        <f>[31]Fevereiro!$E$8</f>
        <v>82.458333333333329</v>
      </c>
      <c r="F36" s="90">
        <f>[31]Fevereiro!$E$9</f>
        <v>90.75</v>
      </c>
      <c r="G36" s="90">
        <f>[31]Fevereiro!$E$10</f>
        <v>84.708333333333329</v>
      </c>
      <c r="H36" s="90">
        <f>[31]Fevereiro!$E$11</f>
        <v>72.791666666666671</v>
      </c>
      <c r="I36" s="90">
        <f>[31]Fevereiro!$E$12</f>
        <v>72</v>
      </c>
      <c r="J36" s="90">
        <f>[31]Fevereiro!$E$13</f>
        <v>66.625</v>
      </c>
      <c r="K36" s="90">
        <f>[31]Fevereiro!$E$14</f>
        <v>58.958333333333336</v>
      </c>
      <c r="L36" s="90">
        <f>[31]Fevereiro!$E$15</f>
        <v>58.791666666666664</v>
      </c>
      <c r="M36" s="90">
        <f>[31]Fevereiro!$E$16</f>
        <v>66.208333333333329</v>
      </c>
      <c r="N36" s="90">
        <f>[31]Fevereiro!$E$17</f>
        <v>70.875</v>
      </c>
      <c r="O36" s="90">
        <f>[31]Fevereiro!$E$18</f>
        <v>78.708333333333329</v>
      </c>
      <c r="P36" s="90">
        <f>[31]Fevereiro!$E$19</f>
        <v>72.875</v>
      </c>
      <c r="Q36" s="90">
        <f>[31]Fevereiro!$E$20</f>
        <v>71.833333333333329</v>
      </c>
      <c r="R36" s="90">
        <f>[31]Fevereiro!$E$21</f>
        <v>64.875</v>
      </c>
      <c r="S36" s="90">
        <f>[31]Fevereiro!$E$22</f>
        <v>84.666666666666671</v>
      </c>
      <c r="T36" s="90">
        <f>[31]Fevereiro!$E$23</f>
        <v>81.083333333333329</v>
      </c>
      <c r="U36" s="90">
        <f>[31]Fevereiro!$E$24</f>
        <v>82.5</v>
      </c>
      <c r="V36" s="90">
        <f>[31]Fevereiro!$E$25</f>
        <v>81.666666666666671</v>
      </c>
      <c r="W36" s="90">
        <f>[31]Fevereiro!$E$26</f>
        <v>75.375</v>
      </c>
      <c r="X36" s="90">
        <f>[31]Fevereiro!$E$27</f>
        <v>70.458333333333329</v>
      </c>
      <c r="Y36" s="90">
        <f>[31]Fevereiro!$E$28</f>
        <v>79.333333333333329</v>
      </c>
      <c r="Z36" s="90">
        <f>[31]Fevereiro!$E$29</f>
        <v>76.333333333333329</v>
      </c>
      <c r="AA36" s="90">
        <f>[31]Fevereiro!$E$30</f>
        <v>82.625</v>
      </c>
      <c r="AB36" s="90">
        <f>[31]Fevereiro!$E$31</f>
        <v>89.5</v>
      </c>
      <c r="AC36" s="90">
        <f>[31]Fevereiro!$E$32</f>
        <v>78.916666666666671</v>
      </c>
      <c r="AD36" s="97">
        <f t="shared" si="3"/>
        <v>76.038690476190467</v>
      </c>
      <c r="AH36" t="s">
        <v>33</v>
      </c>
    </row>
    <row r="37" spans="1:35" x14ac:dyDescent="0.2">
      <c r="A37" s="48" t="s">
        <v>13</v>
      </c>
      <c r="B37" s="90">
        <f>[32]Fevereiro!$E$5</f>
        <v>79.666666666666671</v>
      </c>
      <c r="C37" s="90">
        <f>[32]Fevereiro!$E$6</f>
        <v>73.875</v>
      </c>
      <c r="D37" s="90">
        <f>[32]Fevereiro!$E$7</f>
        <v>83.875</v>
      </c>
      <c r="E37" s="90">
        <f>[32]Fevereiro!$E$8</f>
        <v>84.875</v>
      </c>
      <c r="F37" s="90">
        <f>[32]Fevereiro!$E$9</f>
        <v>84.208333333333329</v>
      </c>
      <c r="G37" s="90">
        <f>[32]Fevereiro!$E$10</f>
        <v>79.333333333333329</v>
      </c>
      <c r="H37" s="90">
        <f>[32]Fevereiro!$E$11</f>
        <v>73.625</v>
      </c>
      <c r="I37" s="90">
        <f>[32]Fevereiro!$E$12</f>
        <v>67.416666666666671</v>
      </c>
      <c r="J37" s="90">
        <f>[32]Fevereiro!$E$13</f>
        <v>64.5</v>
      </c>
      <c r="K37" s="90">
        <f>[32]Fevereiro!$E$14</f>
        <v>66.565217391304344</v>
      </c>
      <c r="L37" s="90">
        <f>[32]Fevereiro!$E$15</f>
        <v>70.916666666666671</v>
      </c>
      <c r="M37" s="90">
        <f>[32]Fevereiro!$E$16</f>
        <v>70.75</v>
      </c>
      <c r="N37" s="90">
        <f>[32]Fevereiro!$E$17</f>
        <v>67.25</v>
      </c>
      <c r="O37" s="90">
        <f>[32]Fevereiro!$E$18</f>
        <v>74.541666666666671</v>
      </c>
      <c r="P37" s="90">
        <f>[32]Fevereiro!$E$19</f>
        <v>72.833333333333329</v>
      </c>
      <c r="Q37" s="90">
        <f>[32]Fevereiro!$E$20</f>
        <v>66.791666666666671</v>
      </c>
      <c r="R37" s="90">
        <f>[32]Fevereiro!$E$21</f>
        <v>66.833333333333329</v>
      </c>
      <c r="S37" s="90">
        <f>[32]Fevereiro!$E$22</f>
        <v>70.458333333333329</v>
      </c>
      <c r="T37" s="90">
        <f>[32]Fevereiro!$E$23</f>
        <v>73.25</v>
      </c>
      <c r="U37" s="90">
        <f>[32]Fevereiro!$E$24</f>
        <v>67.583333333333329</v>
      </c>
      <c r="V37" s="90">
        <f>[32]Fevereiro!$E$25</f>
        <v>68.208333333333329</v>
      </c>
      <c r="W37" s="90">
        <f>[32]Fevereiro!$E$26</f>
        <v>72.083333333333329</v>
      </c>
      <c r="X37" s="90">
        <f>[32]Fevereiro!$E$27</f>
        <v>78.958333333333329</v>
      </c>
      <c r="Y37" s="90">
        <f>[32]Fevereiro!$E$28</f>
        <v>77.541666666666671</v>
      </c>
      <c r="Z37" s="90">
        <f>[32]Fevereiro!$E$29</f>
        <v>71.791666666666671</v>
      </c>
      <c r="AA37" s="90">
        <f>[32]Fevereiro!$E$30</f>
        <v>69.958333333333329</v>
      </c>
      <c r="AB37" s="90">
        <f>[32]Fevereiro!$E$31</f>
        <v>69.590909090909093</v>
      </c>
      <c r="AC37" s="90">
        <f>[32]Fevereiro!$E$32</f>
        <v>66.458333333333329</v>
      </c>
      <c r="AD37" s="97">
        <f t="shared" si="3"/>
        <v>72.6335521362695</v>
      </c>
      <c r="AF37" t="s">
        <v>33</v>
      </c>
      <c r="AH37" t="s">
        <v>33</v>
      </c>
    </row>
    <row r="38" spans="1:35" x14ac:dyDescent="0.2">
      <c r="A38" s="48" t="s">
        <v>155</v>
      </c>
      <c r="B38" s="90">
        <f>[33]Fevereiro!$E5</f>
        <v>94.15</v>
      </c>
      <c r="C38" s="90">
        <f>[33]Fevereiro!$E6</f>
        <v>89.84210526315789</v>
      </c>
      <c r="D38" s="90">
        <f>[33]Fevereiro!$E7</f>
        <v>94.65</v>
      </c>
      <c r="E38" s="90">
        <f>[33]Fevereiro!$E8</f>
        <v>91.684210526315795</v>
      </c>
      <c r="F38" s="90">
        <f>[33]Fevereiro!$E9</f>
        <v>85.318181818181813</v>
      </c>
      <c r="G38" s="90">
        <f>[33]Fevereiro!$E10</f>
        <v>84.55</v>
      </c>
      <c r="H38" s="90">
        <f>[33]Fevereiro!$E11</f>
        <v>87.333333333333329</v>
      </c>
      <c r="I38" s="90">
        <f>[33]Fevereiro!$E12</f>
        <v>75.19047619047619</v>
      </c>
      <c r="J38" s="90">
        <f>[33]Fevereiro!$E13</f>
        <v>75.571428571428569</v>
      </c>
      <c r="K38" s="90">
        <f>[33]Fevereiro!$E14</f>
        <v>80.954545454545453</v>
      </c>
      <c r="L38" s="90">
        <f>[33]Fevereiro!$E15</f>
        <v>92.36363636363636</v>
      </c>
      <c r="M38" s="90">
        <f>[33]Fevereiro!$E16</f>
        <v>93.65</v>
      </c>
      <c r="N38" s="90">
        <f>[33]Fevereiro!$E17</f>
        <v>91.2</v>
      </c>
      <c r="O38" s="90">
        <f>[33]Fevereiro!$E18</f>
        <v>95</v>
      </c>
      <c r="P38" s="90">
        <f>[33]Fevereiro!$E19</f>
        <v>90.84210526315789</v>
      </c>
      <c r="Q38" s="90">
        <f>[33]Fevereiro!$E20</f>
        <v>95.368421052631575</v>
      </c>
      <c r="R38" s="90">
        <f>[33]Fevereiro!$E21</f>
        <v>85.523809523809518</v>
      </c>
      <c r="S38" s="90">
        <f>[33]Fevereiro!$E22</f>
        <v>83.695652173913047</v>
      </c>
      <c r="T38" s="90">
        <f>[33]Fevereiro!$E23</f>
        <v>84.333333333333329</v>
      </c>
      <c r="U38" s="90">
        <f>[33]Fevereiro!$E24</f>
        <v>87.625</v>
      </c>
      <c r="V38" s="90">
        <f>[33]Fevereiro!$E25</f>
        <v>79.565217391304344</v>
      </c>
      <c r="W38" s="90">
        <f>[33]Fevereiro!$E26</f>
        <v>84.238095238095241</v>
      </c>
      <c r="X38" s="90">
        <f>[33]Fevereiro!$E27</f>
        <v>82.684210526315795</v>
      </c>
      <c r="Y38" s="90">
        <f>[33]Fevereiro!$E28</f>
        <v>84.65</v>
      </c>
      <c r="Z38" s="90">
        <f>[33]Fevereiro!$E29</f>
        <v>91.5625</v>
      </c>
      <c r="AA38" s="90">
        <f>[33]Fevereiro!$E30</f>
        <v>88.227272727272734</v>
      </c>
      <c r="AB38" s="90">
        <f>[33]Fevereiro!$E31</f>
        <v>97.2</v>
      </c>
      <c r="AC38" s="90">
        <f>[33]Fevereiro!$E32</f>
        <v>93.13636363636364</v>
      </c>
      <c r="AD38" s="97">
        <f t="shared" si="3"/>
        <v>87.86106779954541</v>
      </c>
      <c r="AF38" t="s">
        <v>33</v>
      </c>
      <c r="AG38" t="s">
        <v>33</v>
      </c>
    </row>
    <row r="39" spans="1:35" x14ac:dyDescent="0.2">
      <c r="A39" s="48" t="s">
        <v>14</v>
      </c>
      <c r="B39" s="90">
        <f>[34]Fevereiro!$E$5</f>
        <v>60.958333333333336</v>
      </c>
      <c r="C39" s="90">
        <f>[34]Fevereiro!$E$6</f>
        <v>58.583333333333336</v>
      </c>
      <c r="D39" s="90">
        <f>[34]Fevereiro!$E$7</f>
        <v>63.5</v>
      </c>
      <c r="E39" s="90">
        <f>[34]Fevereiro!$E$8</f>
        <v>73.125</v>
      </c>
      <c r="F39" s="90">
        <f>[34]Fevereiro!$E$9</f>
        <v>75.5</v>
      </c>
      <c r="G39" s="90">
        <f>[34]Fevereiro!$E$10</f>
        <v>81.416666666666671</v>
      </c>
      <c r="H39" s="90">
        <f>[34]Fevereiro!$E$11</f>
        <v>77.041666666666671</v>
      </c>
      <c r="I39" s="90">
        <f>[34]Fevereiro!$E$12</f>
        <v>77.916666666666671</v>
      </c>
      <c r="J39" s="90">
        <f>[34]Fevereiro!$E$13</f>
        <v>67.75</v>
      </c>
      <c r="K39" s="90">
        <f>[34]Fevereiro!$E$14</f>
        <v>56.541666666666664</v>
      </c>
      <c r="L39" s="90">
        <f>[34]Fevereiro!$E$15</f>
        <v>54</v>
      </c>
      <c r="M39" s="90">
        <f>[34]Fevereiro!$E$16</f>
        <v>74.5</v>
      </c>
      <c r="N39" s="90">
        <f>[34]Fevereiro!$E$17</f>
        <v>78</v>
      </c>
      <c r="O39" s="90">
        <f>[34]Fevereiro!$E$18</f>
        <v>74.25</v>
      </c>
      <c r="P39" s="90">
        <f>[34]Fevereiro!$E$19</f>
        <v>73.125</v>
      </c>
      <c r="Q39" s="90">
        <f>[34]Fevereiro!$E$20</f>
        <v>61.375</v>
      </c>
      <c r="R39" s="90">
        <f>[34]Fevereiro!$E$21</f>
        <v>51.458333333333336</v>
      </c>
      <c r="S39" s="90">
        <f>[34]Fevereiro!$E$22</f>
        <v>69.083333333333329</v>
      </c>
      <c r="T39" s="90">
        <f>[34]Fevereiro!$E$23</f>
        <v>81</v>
      </c>
      <c r="U39" s="90">
        <f>[34]Fevereiro!$E$24</f>
        <v>71.791666666666671</v>
      </c>
      <c r="V39" s="90">
        <f>[34]Fevereiro!$E$25</f>
        <v>78.208333333333329</v>
      </c>
      <c r="W39" s="90">
        <f>[34]Fevereiro!$E$26</f>
        <v>65.625</v>
      </c>
      <c r="X39" s="90">
        <f>[34]Fevereiro!$E$27</f>
        <v>65.208333333333329</v>
      </c>
      <c r="Y39" s="90">
        <f>[34]Fevereiro!$E$28</f>
        <v>71.625</v>
      </c>
      <c r="Z39" s="90">
        <f>[34]Fevereiro!$E$29</f>
        <v>80.125</v>
      </c>
      <c r="AA39" s="90">
        <f>[34]Fevereiro!$E$30</f>
        <v>88.916666666666671</v>
      </c>
      <c r="AB39" s="90">
        <f>[34]Fevereiro!$E$31</f>
        <v>81.583333333333329</v>
      </c>
      <c r="AC39" s="90">
        <f>[34]Fevereiro!$E$32</f>
        <v>77.458333333333329</v>
      </c>
      <c r="AD39" s="97">
        <f t="shared" si="3"/>
        <v>71.05952380952381</v>
      </c>
      <c r="AE39" s="11" t="s">
        <v>33</v>
      </c>
      <c r="AF39" t="s">
        <v>33</v>
      </c>
      <c r="AH39" t="s">
        <v>33</v>
      </c>
    </row>
    <row r="40" spans="1:35" x14ac:dyDescent="0.2">
      <c r="A40" s="48" t="s">
        <v>15</v>
      </c>
      <c r="B40" s="90">
        <f>[35]Fevereiro!$E$5</f>
        <v>58.583333333333336</v>
      </c>
      <c r="C40" s="90">
        <f>[35]Fevereiro!$E$6</f>
        <v>53.041666666666664</v>
      </c>
      <c r="D40" s="90">
        <f>[35]Fevereiro!$E$7</f>
        <v>52.875</v>
      </c>
      <c r="E40" s="90">
        <f>[35]Fevereiro!$E$8</f>
        <v>58.916666666666664</v>
      </c>
      <c r="F40" s="90">
        <f>[35]Fevereiro!$E$9</f>
        <v>63.208333333333336</v>
      </c>
      <c r="G40" s="90">
        <f>[35]Fevereiro!$E$10</f>
        <v>66.833333333333329</v>
      </c>
      <c r="H40" s="90">
        <f>[35]Fevereiro!$E$11</f>
        <v>82.75</v>
      </c>
      <c r="I40" s="90">
        <f>[35]Fevereiro!$E$12</f>
        <v>77.333333333333329</v>
      </c>
      <c r="J40" s="90">
        <f>[35]Fevereiro!$E$13</f>
        <v>61.625</v>
      </c>
      <c r="K40" s="90">
        <f>[35]Fevereiro!$E$14</f>
        <v>54.083333333333336</v>
      </c>
      <c r="L40" s="90">
        <f>[35]Fevereiro!$E$15</f>
        <v>50.416666666666664</v>
      </c>
      <c r="M40" s="90">
        <f>[35]Fevereiro!$E$16</f>
        <v>55.666666666666664</v>
      </c>
      <c r="N40" s="90">
        <f>[35]Fevereiro!$E$17</f>
        <v>56.791666666666664</v>
      </c>
      <c r="O40" s="90">
        <f>[35]Fevereiro!$E$18</f>
        <v>75.333333333333329</v>
      </c>
      <c r="P40" s="90">
        <f>[35]Fevereiro!$E$19</f>
        <v>65.375</v>
      </c>
      <c r="Q40" s="90">
        <f>[35]Fevereiro!$E$20</f>
        <v>54.791666666666664</v>
      </c>
      <c r="R40" s="90">
        <f>[35]Fevereiro!$E$21</f>
        <v>56.666666666666664</v>
      </c>
      <c r="S40" s="90">
        <f>[35]Fevereiro!$E$22</f>
        <v>61.541666666666664</v>
      </c>
      <c r="T40" s="90">
        <f>[35]Fevereiro!$E$23</f>
        <v>79.375</v>
      </c>
      <c r="U40" s="90">
        <f>[35]Fevereiro!$E$24</f>
        <v>75.5</v>
      </c>
      <c r="V40" s="90">
        <f>[35]Fevereiro!$E$25</f>
        <v>61.333333333333336</v>
      </c>
      <c r="W40" s="90">
        <f>[35]Fevereiro!$E$26</f>
        <v>57.958333333333336</v>
      </c>
      <c r="X40" s="90">
        <f>[35]Fevereiro!$E$27</f>
        <v>56.083333333333336</v>
      </c>
      <c r="Y40" s="90">
        <f>[35]Fevereiro!$E$28</f>
        <v>59.75</v>
      </c>
      <c r="Z40" s="90">
        <f>[35]Fevereiro!$E$29</f>
        <v>58.916666666666664</v>
      </c>
      <c r="AA40" s="90">
        <f>[35]Fevereiro!$E$30</f>
        <v>73.375</v>
      </c>
      <c r="AB40" s="90">
        <f>[35]Fevereiro!$E$31</f>
        <v>72</v>
      </c>
      <c r="AC40" s="90">
        <f>[35]Fevereiro!$E$32</f>
        <v>65.625</v>
      </c>
      <c r="AD40" s="97">
        <f t="shared" si="3"/>
        <v>63.062499999999993</v>
      </c>
      <c r="AG40" t="s">
        <v>33</v>
      </c>
      <c r="AH40" t="s">
        <v>33</v>
      </c>
    </row>
    <row r="41" spans="1:35" x14ac:dyDescent="0.2">
      <c r="A41" s="48" t="s">
        <v>156</v>
      </c>
      <c r="B41" s="90">
        <f>[36]Fevereiro!$E$5</f>
        <v>85.875</v>
      </c>
      <c r="C41" s="90">
        <f>[36]Fevereiro!$E$6</f>
        <v>80</v>
      </c>
      <c r="D41" s="90">
        <f>[36]Fevereiro!$E$7</f>
        <v>81.416666666666671</v>
      </c>
      <c r="E41" s="90">
        <f>[36]Fevereiro!$E$8</f>
        <v>83.833333333333329</v>
      </c>
      <c r="F41" s="90">
        <f>[36]Fevereiro!$E$9</f>
        <v>87.791666666666671</v>
      </c>
      <c r="G41" s="90">
        <f>[36]Fevereiro!$E$10</f>
        <v>80.041666666666671</v>
      </c>
      <c r="H41" s="90">
        <f>[36]Fevereiro!$E$11</f>
        <v>86.583333333333329</v>
      </c>
      <c r="I41" s="90">
        <f>[36]Fevereiro!$E$12</f>
        <v>71.416666666666671</v>
      </c>
      <c r="J41" s="90">
        <f>[36]Fevereiro!$E$13</f>
        <v>73.041666666666671</v>
      </c>
      <c r="K41" s="90">
        <f>[36]Fevereiro!$E$14</f>
        <v>72.708333333333329</v>
      </c>
      <c r="L41" s="90">
        <f>[36]Fevereiro!$E$15</f>
        <v>71.458333333333329</v>
      </c>
      <c r="M41" s="90">
        <f>[36]Fevereiro!$E$16</f>
        <v>74.333333333333329</v>
      </c>
      <c r="N41" s="90">
        <f>[36]Fevereiro!$E$17</f>
        <v>79.125</v>
      </c>
      <c r="O41" s="90">
        <f>[36]Fevereiro!$E$18</f>
        <v>78.25</v>
      </c>
      <c r="P41" s="90">
        <f>[36]Fevereiro!$E$19</f>
        <v>75.916666666666671</v>
      </c>
      <c r="Q41" s="90">
        <f>[36]Fevereiro!$E$20</f>
        <v>77.25</v>
      </c>
      <c r="R41" s="90">
        <f>[36]Fevereiro!$E$21</f>
        <v>71.583333333333329</v>
      </c>
      <c r="S41" s="90">
        <f>[36]Fevereiro!$E$22</f>
        <v>79.166666666666671</v>
      </c>
      <c r="T41" s="90">
        <f>[36]Fevereiro!$E$23</f>
        <v>79.791666666666671</v>
      </c>
      <c r="U41" s="90">
        <f>[36]Fevereiro!$E$24</f>
        <v>76.541666666666671</v>
      </c>
      <c r="V41" s="90">
        <f>[36]Fevereiro!$E$25</f>
        <v>78.333333333333329</v>
      </c>
      <c r="W41" s="90">
        <f>[36]Fevereiro!$E$26</f>
        <v>71.458333333333329</v>
      </c>
      <c r="X41" s="90">
        <f>[36]Fevereiro!$E$27</f>
        <v>72.25</v>
      </c>
      <c r="Y41" s="90">
        <f>[36]Fevereiro!$E$28</f>
        <v>73</v>
      </c>
      <c r="Z41" s="90">
        <f>[36]Fevereiro!$E$29</f>
        <v>76.208333333333329</v>
      </c>
      <c r="AA41" s="90">
        <f>[36]Fevereiro!$E$30</f>
        <v>88.791666666666671</v>
      </c>
      <c r="AB41" s="90">
        <f>[36]Fevereiro!$E$31</f>
        <v>82.166666666666671</v>
      </c>
      <c r="AC41" s="90">
        <f>[36]Fevereiro!$E$32</f>
        <v>75.666666666666671</v>
      </c>
      <c r="AD41" s="97">
        <f t="shared" si="3"/>
        <v>78</v>
      </c>
      <c r="AF41" t="s">
        <v>33</v>
      </c>
      <c r="AG41" t="s">
        <v>33</v>
      </c>
    </row>
    <row r="42" spans="1:35" x14ac:dyDescent="0.2">
      <c r="A42" s="48" t="s">
        <v>16</v>
      </c>
      <c r="B42" s="90">
        <f>[37]Fevereiro!$E$5</f>
        <v>85.458333333333329</v>
      </c>
      <c r="C42" s="90">
        <f>[37]Fevereiro!$E$6</f>
        <v>78.541666666666671</v>
      </c>
      <c r="D42" s="90">
        <f>[37]Fevereiro!$E$7</f>
        <v>80.208333333333329</v>
      </c>
      <c r="E42" s="90">
        <f>[37]Fevereiro!$E$8</f>
        <v>80.458333333333329</v>
      </c>
      <c r="F42" s="90">
        <f>[37]Fevereiro!$E$9</f>
        <v>83.375</v>
      </c>
      <c r="G42" s="90">
        <f>[37]Fevereiro!$E$10</f>
        <v>81.208333333333329</v>
      </c>
      <c r="H42" s="90">
        <f>[37]Fevereiro!$E$11</f>
        <v>81.25</v>
      </c>
      <c r="I42" s="90">
        <f>[37]Fevereiro!$E$12</f>
        <v>73.041666666666671</v>
      </c>
      <c r="J42" s="90">
        <f>[37]Fevereiro!$E$13</f>
        <v>69.916666666666671</v>
      </c>
      <c r="K42" s="90">
        <f>[37]Fevereiro!$E$14</f>
        <v>62.916666666666664</v>
      </c>
      <c r="L42" s="90">
        <f>[37]Fevereiro!$E$15</f>
        <v>61.958333333333336</v>
      </c>
      <c r="M42" s="90">
        <f>[37]Fevereiro!$E$16</f>
        <v>69.083333333333329</v>
      </c>
      <c r="N42" s="90">
        <f>[37]Fevereiro!$E$17</f>
        <v>76.75</v>
      </c>
      <c r="O42" s="90">
        <f>[37]Fevereiro!$E$18</f>
        <v>84.375</v>
      </c>
      <c r="P42" s="90">
        <f>[37]Fevereiro!$E$19</f>
        <v>78.875</v>
      </c>
      <c r="Q42" s="90">
        <f>[37]Fevereiro!$E$20</f>
        <v>76.916666666666671</v>
      </c>
      <c r="R42" s="90">
        <f>[37]Fevereiro!$E$21</f>
        <v>69.958333333333329</v>
      </c>
      <c r="S42" s="90">
        <f>[37]Fevereiro!$E$22</f>
        <v>85.916666666666671</v>
      </c>
      <c r="T42" s="90">
        <f>[37]Fevereiro!$E$23</f>
        <v>75.166666666666671</v>
      </c>
      <c r="U42" s="90">
        <f>[37]Fevereiro!$E$24</f>
        <v>81.083333333333329</v>
      </c>
      <c r="V42" s="90">
        <f>[37]Fevereiro!$E$25</f>
        <v>79.458333333333329</v>
      </c>
      <c r="W42" s="90">
        <f>[37]Fevereiro!$E$26</f>
        <v>75.208333333333329</v>
      </c>
      <c r="X42" s="90">
        <f>[37]Fevereiro!$E$27</f>
        <v>68.916666666666671</v>
      </c>
      <c r="Y42" s="90">
        <f>[37]Fevereiro!$E$28</f>
        <v>72.291666666666671</v>
      </c>
      <c r="Z42" s="90">
        <f>[37]Fevereiro!$E$29</f>
        <v>85.5</v>
      </c>
      <c r="AA42" s="90">
        <f>[37]Fevereiro!$E$30</f>
        <v>86.291666666666671</v>
      </c>
      <c r="AB42" s="90">
        <f>[37]Fevereiro!$E$31</f>
        <v>80.208333333333329</v>
      </c>
      <c r="AC42" s="90">
        <f>[37]Fevereiro!$E$32</f>
        <v>74.75</v>
      </c>
      <c r="AD42" s="97">
        <f t="shared" si="3"/>
        <v>77.110119047619051</v>
      </c>
      <c r="AG42" t="s">
        <v>33</v>
      </c>
      <c r="AH42" t="s">
        <v>33</v>
      </c>
    </row>
    <row r="43" spans="1:35" x14ac:dyDescent="0.2">
      <c r="A43" s="48" t="s">
        <v>139</v>
      </c>
      <c r="B43" s="90">
        <f>[38]Fevereiro!$E$5</f>
        <v>82.916666666666671</v>
      </c>
      <c r="C43" s="90">
        <f>[38]Fevereiro!$E$6</f>
        <v>82.541666666666671</v>
      </c>
      <c r="D43" s="90">
        <f>[38]Fevereiro!$E$7</f>
        <v>86.833333333333329</v>
      </c>
      <c r="E43" s="90">
        <f>[38]Fevereiro!$E$8</f>
        <v>89.458333333333329</v>
      </c>
      <c r="F43" s="90">
        <f>[38]Fevereiro!$E$9</f>
        <v>85.833333333333329</v>
      </c>
      <c r="G43" s="90">
        <f>[38]Fevereiro!$E$10</f>
        <v>85.708333333333329</v>
      </c>
      <c r="H43" s="90">
        <f>[38]Fevereiro!$E$11</f>
        <v>87.541666666666671</v>
      </c>
      <c r="I43" s="90">
        <f>[38]Fevereiro!$E$12</f>
        <v>76.5</v>
      </c>
      <c r="J43" s="90">
        <f>[38]Fevereiro!$E$13</f>
        <v>75.958333333333329</v>
      </c>
      <c r="K43" s="90">
        <f>[38]Fevereiro!$E$14</f>
        <v>71.791666666666671</v>
      </c>
      <c r="L43" s="90">
        <f>[38]Fevereiro!$E$15</f>
        <v>70.916666666666671</v>
      </c>
      <c r="M43" s="90">
        <f>[38]Fevereiro!$E$16</f>
        <v>73.25</v>
      </c>
      <c r="N43" s="90">
        <f>[38]Fevereiro!$E$17</f>
        <v>81.916666666666671</v>
      </c>
      <c r="O43" s="90">
        <f>[38]Fevereiro!$E$18</f>
        <v>80.333333333333329</v>
      </c>
      <c r="P43" s="90">
        <f>[38]Fevereiro!$E$19</f>
        <v>82.958333333333329</v>
      </c>
      <c r="Q43" s="90">
        <f>[38]Fevereiro!$E$20</f>
        <v>77.333333333333329</v>
      </c>
      <c r="R43" s="90">
        <f>[38]Fevereiro!$E$21</f>
        <v>74.875</v>
      </c>
      <c r="S43" s="90">
        <f>[38]Fevereiro!$E$22</f>
        <v>77.125</v>
      </c>
      <c r="T43" s="90">
        <f>[38]Fevereiro!$E$23</f>
        <v>76.5</v>
      </c>
      <c r="U43" s="90">
        <f>[38]Fevereiro!$E$24</f>
        <v>74.625</v>
      </c>
      <c r="V43" s="90">
        <f>[38]Fevereiro!$E$25</f>
        <v>75.083333333333329</v>
      </c>
      <c r="W43" s="90">
        <f>[38]Fevereiro!$E$26</f>
        <v>68.521739130434781</v>
      </c>
      <c r="X43" s="90">
        <f>[38]Fevereiro!$E$27</f>
        <v>76.125</v>
      </c>
      <c r="Y43" s="90">
        <f>[38]Fevereiro!$E$28</f>
        <v>78.541666666666671</v>
      </c>
      <c r="Z43" s="90">
        <f>[38]Fevereiro!$E$29</f>
        <v>80.041666666666671</v>
      </c>
      <c r="AA43" s="90">
        <f>[38]Fevereiro!$E$30</f>
        <v>86.375</v>
      </c>
      <c r="AB43" s="90">
        <f>[38]Fevereiro!$E$31</f>
        <v>82.333333333333329</v>
      </c>
      <c r="AC43" s="90">
        <f>[38]Fevereiro!$E$32</f>
        <v>79.875</v>
      </c>
      <c r="AD43" s="97">
        <f t="shared" si="3"/>
        <v>79.350478778467917</v>
      </c>
      <c r="AH43" t="s">
        <v>33</v>
      </c>
    </row>
    <row r="44" spans="1:35" x14ac:dyDescent="0.2">
      <c r="A44" s="48" t="s">
        <v>17</v>
      </c>
      <c r="B44" s="90">
        <f>[39]Fevereiro!$E$5</f>
        <v>87.083333333333329</v>
      </c>
      <c r="C44" s="90">
        <f>[39]Fevereiro!$E$6</f>
        <v>83.75</v>
      </c>
      <c r="D44" s="90">
        <f>[39]Fevereiro!$E$7</f>
        <v>87.375</v>
      </c>
      <c r="E44" s="90">
        <f>[39]Fevereiro!$E$8</f>
        <v>88.291666666666671</v>
      </c>
      <c r="F44" s="90">
        <f>[39]Fevereiro!$E$9</f>
        <v>82.75</v>
      </c>
      <c r="G44" s="90">
        <f>[39]Fevereiro!$E$10</f>
        <v>85</v>
      </c>
      <c r="H44" s="90">
        <f>[39]Fevereiro!$E$11</f>
        <v>84.458333333333329</v>
      </c>
      <c r="I44" s="90">
        <f>[39]Fevereiro!$E$12</f>
        <v>71.416666666666671</v>
      </c>
      <c r="J44" s="90">
        <f>[39]Fevereiro!$E$13</f>
        <v>73.25</v>
      </c>
      <c r="K44" s="90">
        <f>[39]Fevereiro!$E$14</f>
        <v>74.916666666666671</v>
      </c>
      <c r="L44" s="90">
        <f>[39]Fevereiro!$E$15</f>
        <v>76.708333333333329</v>
      </c>
      <c r="M44" s="90">
        <f>[39]Fevereiro!$E$16</f>
        <v>83.208333333333329</v>
      </c>
      <c r="N44" s="90">
        <f>[39]Fevereiro!$E$17</f>
        <v>83.416666666666671</v>
      </c>
      <c r="O44" s="90">
        <f>[39]Fevereiro!$E$18</f>
        <v>83.958333333333329</v>
      </c>
      <c r="P44" s="90">
        <f>[39]Fevereiro!$E$19</f>
        <v>78.75</v>
      </c>
      <c r="Q44" s="90">
        <f>[39]Fevereiro!$E$20</f>
        <v>81.041666666666671</v>
      </c>
      <c r="R44" s="90">
        <f>[39]Fevereiro!$E$21</f>
        <v>83.083333333333329</v>
      </c>
      <c r="S44" s="90">
        <f>[39]Fevereiro!$E$22</f>
        <v>84.083333333333329</v>
      </c>
      <c r="T44" s="90">
        <f>[39]Fevereiro!$E$23</f>
        <v>81.541666666666671</v>
      </c>
      <c r="U44" s="90">
        <f>[39]Fevereiro!$E$24</f>
        <v>81.125</v>
      </c>
      <c r="V44" s="90">
        <f>[39]Fevereiro!$E$25</f>
        <v>77.625</v>
      </c>
      <c r="W44" s="90">
        <f>[39]Fevereiro!$E$26</f>
        <v>76</v>
      </c>
      <c r="X44" s="90">
        <f>[39]Fevereiro!$E$27</f>
        <v>77.166666666666671</v>
      </c>
      <c r="Y44" s="90">
        <f>[39]Fevereiro!$E$28</f>
        <v>79.625</v>
      </c>
      <c r="Z44" s="90">
        <f>[39]Fevereiro!$E$29</f>
        <v>85.875</v>
      </c>
      <c r="AA44" s="90">
        <f>[39]Fevereiro!$E$30</f>
        <v>84</v>
      </c>
      <c r="AB44" s="90">
        <f>[39]Fevereiro!$E$31</f>
        <v>87.625</v>
      </c>
      <c r="AC44" s="90">
        <f>[39]Fevereiro!$E$32</f>
        <v>77.5</v>
      </c>
      <c r="AD44" s="97">
        <f t="shared" si="3"/>
        <v>81.450892857142861</v>
      </c>
      <c r="AF44" s="11" t="s">
        <v>33</v>
      </c>
      <c r="AH44" t="s">
        <v>33</v>
      </c>
    </row>
    <row r="45" spans="1:35" x14ac:dyDescent="0.2">
      <c r="A45" s="48" t="s">
        <v>18</v>
      </c>
      <c r="B45" s="90">
        <f>[42]Fevereiro!$E$5</f>
        <v>75.625</v>
      </c>
      <c r="C45" s="90">
        <f>[42]Fevereiro!$E$6</f>
        <v>73.625</v>
      </c>
      <c r="D45" s="90">
        <f>[42]Fevereiro!$E$7</f>
        <v>67.75</v>
      </c>
      <c r="E45" s="90">
        <f>[42]Fevereiro!$E$8</f>
        <v>84.416666666666671</v>
      </c>
      <c r="F45" s="90">
        <f>[42]Fevereiro!$E$9</f>
        <v>87.333333333333329</v>
      </c>
      <c r="G45" s="90">
        <f>[42]Fevereiro!$E$10</f>
        <v>86.791666666666671</v>
      </c>
      <c r="H45" s="90">
        <f>[42]Fevereiro!$E$11</f>
        <v>89.416666666666671</v>
      </c>
      <c r="I45" s="90">
        <f>[42]Fevereiro!$E$12</f>
        <v>83.583333333333329</v>
      </c>
      <c r="J45" s="90">
        <f>[42]Fevereiro!$E$13</f>
        <v>74.041666666666671</v>
      </c>
      <c r="K45" s="90">
        <f>[42]Fevereiro!$E$14</f>
        <v>67</v>
      </c>
      <c r="L45" s="90">
        <f>[42]Fevereiro!$E$15</f>
        <v>58.416666666666664</v>
      </c>
      <c r="M45" s="90">
        <f>[42]Fevereiro!$E$16</f>
        <v>77.75</v>
      </c>
      <c r="N45" s="90">
        <f>[42]Fevereiro!$E$17</f>
        <v>88.25</v>
      </c>
      <c r="O45" s="90">
        <f>[42]Fevereiro!$E$18</f>
        <v>81.291666666666671</v>
      </c>
      <c r="P45" s="90">
        <f>[42]Fevereiro!$E$19</f>
        <v>76.791666666666671</v>
      </c>
      <c r="Q45" s="90">
        <f>[42]Fevereiro!$E$20</f>
        <v>71.958333333333329</v>
      </c>
      <c r="R45" s="90">
        <f>[42]Fevereiro!$E$21</f>
        <v>67.958333333333329</v>
      </c>
      <c r="S45" s="90">
        <f>[42]Fevereiro!$E$22</f>
        <v>83.458333333333329</v>
      </c>
      <c r="T45" s="90">
        <f>[42]Fevereiro!$E$23</f>
        <v>87.125</v>
      </c>
      <c r="U45" s="90">
        <f>[42]Fevereiro!$E$24</f>
        <v>75.875</v>
      </c>
      <c r="V45" s="90">
        <f>[42]Fevereiro!$E$25</f>
        <v>72.666666666666671</v>
      </c>
      <c r="W45" s="90">
        <f>[42]Fevereiro!$E$26</f>
        <v>70.416666666666671</v>
      </c>
      <c r="X45" s="90">
        <f>[42]Fevereiro!$E$27</f>
        <v>76.166666666666671</v>
      </c>
      <c r="Y45" s="90">
        <f>[42]Fevereiro!$E$28</f>
        <v>78.5</v>
      </c>
      <c r="Z45" s="90">
        <f>[42]Fevereiro!$E$29</f>
        <v>73.541666666666671</v>
      </c>
      <c r="AA45" s="90">
        <f>[42]Fevereiro!$E$30</f>
        <v>78.458333333333329</v>
      </c>
      <c r="AB45" s="90">
        <f>[42]Fevereiro!$E$31</f>
        <v>78.708333333333329</v>
      </c>
      <c r="AC45" s="90">
        <f>[42]Fevereiro!$E$32</f>
        <v>70.416666666666671</v>
      </c>
      <c r="AD45" s="97">
        <f>AVERAGE(B45:AC45)</f>
        <v>77.047619047619051</v>
      </c>
      <c r="AE45" s="11" t="s">
        <v>33</v>
      </c>
      <c r="AG45" t="s">
        <v>33</v>
      </c>
      <c r="AH45" t="s">
        <v>33</v>
      </c>
      <c r="AI45" t="s">
        <v>33</v>
      </c>
    </row>
    <row r="46" spans="1:35" hidden="1" x14ac:dyDescent="0.2">
      <c r="A46" s="48" t="s">
        <v>21</v>
      </c>
      <c r="B46" s="90" t="str">
        <f>[43]Fevereiro!$E$5</f>
        <v>*</v>
      </c>
      <c r="C46" s="90" t="str">
        <f>[43]Fevereiro!$E$6</f>
        <v>*</v>
      </c>
      <c r="D46" s="90" t="str">
        <f>[43]Fevereiro!$E$7</f>
        <v>*</v>
      </c>
      <c r="E46" s="90" t="str">
        <f>[43]Fevereiro!$E$8</f>
        <v>*</v>
      </c>
      <c r="F46" s="90" t="str">
        <f>[43]Fevereiro!$E$9</f>
        <v>*</v>
      </c>
      <c r="G46" s="90" t="str">
        <f>[43]Fevereiro!$E$10</f>
        <v>*</v>
      </c>
      <c r="H46" s="90" t="str">
        <f>[43]Fevereiro!$E$11</f>
        <v>*</v>
      </c>
      <c r="I46" s="90" t="str">
        <f>[43]Fevereiro!$E$12</f>
        <v>*</v>
      </c>
      <c r="J46" s="90" t="str">
        <f>[43]Fevereiro!$E$13</f>
        <v>*</v>
      </c>
      <c r="K46" s="90" t="str">
        <f>[43]Fevereiro!$E$14</f>
        <v>*</v>
      </c>
      <c r="L46" s="90" t="str">
        <f>[43]Fevereiro!$E$15</f>
        <v>*</v>
      </c>
      <c r="M46" s="90" t="str">
        <f>[43]Fevereiro!$E$16</f>
        <v>*</v>
      </c>
      <c r="N46" s="90" t="str">
        <f>[43]Fevereiro!$E$17</f>
        <v>*</v>
      </c>
      <c r="O46" s="90" t="str">
        <f>[43]Fevereiro!$E$18</f>
        <v>*</v>
      </c>
      <c r="P46" s="90" t="str">
        <f>[43]Fevereiro!$E$19</f>
        <v>*</v>
      </c>
      <c r="Q46" s="90" t="str">
        <f>[43]Fevereiro!$E$20</f>
        <v>*</v>
      </c>
      <c r="R46" s="90" t="str">
        <f>[43]Fevereiro!$E$21</f>
        <v>*</v>
      </c>
      <c r="S46" s="90" t="str">
        <f>[43]Fevereiro!$E$22</f>
        <v>*</v>
      </c>
      <c r="T46" s="90" t="str">
        <f>[43]Fevereiro!$E$23</f>
        <v>*</v>
      </c>
      <c r="U46" s="90" t="str">
        <f>[43]Fevereiro!$E$24</f>
        <v>*</v>
      </c>
      <c r="V46" s="90" t="str">
        <f>[43]Fevereiro!$E$25</f>
        <v>*</v>
      </c>
      <c r="W46" s="90" t="str">
        <f>[43]Fevereiro!$E$26</f>
        <v>*</v>
      </c>
      <c r="X46" s="90" t="str">
        <f>[43]Fevereiro!$E$27</f>
        <v>*</v>
      </c>
      <c r="Y46" s="90" t="str">
        <f>[43]Fevereiro!$E$28</f>
        <v>*</v>
      </c>
      <c r="Z46" s="90" t="str">
        <f>[43]Fevereiro!$E$29</f>
        <v>*</v>
      </c>
      <c r="AA46" s="90" t="str">
        <f>[43]Fevereiro!$E$30</f>
        <v>*</v>
      </c>
      <c r="AB46" s="90" t="str">
        <f>[43]Fevereiro!$E$31</f>
        <v>*</v>
      </c>
      <c r="AC46" s="90" t="str">
        <f>[43]Fevereiro!$E$32</f>
        <v>*</v>
      </c>
      <c r="AD46" s="97" t="s">
        <v>203</v>
      </c>
      <c r="AH46" t="s">
        <v>33</v>
      </c>
    </row>
    <row r="47" spans="1:35" x14ac:dyDescent="0.2">
      <c r="A47" s="48" t="s">
        <v>32</v>
      </c>
      <c r="B47" s="90">
        <f>[44]Fevereiro!$E$5</f>
        <v>84.333333333333329</v>
      </c>
      <c r="C47" s="90">
        <f>[44]Fevereiro!$E$6</f>
        <v>82.25</v>
      </c>
      <c r="D47" s="90">
        <f>[44]Fevereiro!$E$7</f>
        <v>89.55</v>
      </c>
      <c r="E47" s="90">
        <f>[44]Fevereiro!$E$8</f>
        <v>83.13636363636364</v>
      </c>
      <c r="F47" s="90">
        <f>[44]Fevereiro!$E$9</f>
        <v>81.291666666666671</v>
      </c>
      <c r="G47" s="90">
        <f>[44]Fevereiro!$E$10</f>
        <v>78.708333333333329</v>
      </c>
      <c r="H47" s="90">
        <f>[44]Fevereiro!$E$11</f>
        <v>78.333333333333329</v>
      </c>
      <c r="I47" s="90">
        <f>[44]Fevereiro!$E$12</f>
        <v>71.291666666666671</v>
      </c>
      <c r="J47" s="90">
        <f>[44]Fevereiro!$E$13</f>
        <v>73.791666666666671</v>
      </c>
      <c r="K47" s="90">
        <f>[44]Fevereiro!$E$14</f>
        <v>72.047619047619051</v>
      </c>
      <c r="L47" s="90">
        <f>[44]Fevereiro!$E$15</f>
        <v>79.727272727272734</v>
      </c>
      <c r="M47" s="90">
        <f>[44]Fevereiro!$E$16</f>
        <v>82.708333333333329</v>
      </c>
      <c r="N47" s="90">
        <f>[44]Fevereiro!$E$17</f>
        <v>78.416666666666671</v>
      </c>
      <c r="O47" s="90">
        <f>[44]Fevereiro!$E$18</f>
        <v>81.583333333333329</v>
      </c>
      <c r="P47" s="90">
        <f>[44]Fevereiro!$E$19</f>
        <v>81</v>
      </c>
      <c r="Q47" s="90">
        <f>[44]Fevereiro!$E$20</f>
        <v>86.041666666666671</v>
      </c>
      <c r="R47" s="90">
        <f>[44]Fevereiro!$E$21</f>
        <v>78.125</v>
      </c>
      <c r="S47" s="90">
        <f>[44]Fevereiro!$E$22</f>
        <v>77</v>
      </c>
      <c r="T47" s="90">
        <f>[44]Fevereiro!$E$23</f>
        <v>77.041666666666671</v>
      </c>
      <c r="U47" s="90">
        <f>[44]Fevereiro!$E$24</f>
        <v>80.833333333333329</v>
      </c>
      <c r="V47" s="90">
        <f>[44]Fevereiro!$E$25</f>
        <v>77.833333333333329</v>
      </c>
      <c r="W47" s="90">
        <f>[44]Fevereiro!$E$26</f>
        <v>74.333333333333329</v>
      </c>
      <c r="X47" s="90">
        <f>[44]Fevereiro!$E$27</f>
        <v>77.166666666666671</v>
      </c>
      <c r="Y47" s="90">
        <f>[44]Fevereiro!$E$28</f>
        <v>81.916666666666671</v>
      </c>
      <c r="Z47" s="90" t="str">
        <f>[43]Fevereiro!$E$29</f>
        <v>*</v>
      </c>
      <c r="AA47" s="90">
        <f>[44]Fevereiro!$E$30</f>
        <v>81.25</v>
      </c>
      <c r="AB47" s="90">
        <f>[44]Fevereiro!$E$31</f>
        <v>89.416666666666671</v>
      </c>
      <c r="AC47" s="90">
        <f>[44]Fevereiro!$E$32</f>
        <v>87.291666666666671</v>
      </c>
      <c r="AD47" s="97">
        <f>AVERAGE(B47:AC47)</f>
        <v>80.237762546095865</v>
      </c>
      <c r="AE47" s="11" t="s">
        <v>33</v>
      </c>
      <c r="AG47" t="s">
        <v>33</v>
      </c>
      <c r="AH47" t="s">
        <v>33</v>
      </c>
    </row>
    <row r="48" spans="1:35" x14ac:dyDescent="0.2">
      <c r="A48" s="48" t="s">
        <v>19</v>
      </c>
      <c r="B48" s="90">
        <f>[45]Fevereiro!$E$5</f>
        <v>70.958333333333329</v>
      </c>
      <c r="C48" s="90">
        <f>[45]Fevereiro!$E$6</f>
        <v>73.625</v>
      </c>
      <c r="D48" s="90">
        <f>[45]Fevereiro!$E$7</f>
        <v>89.125</v>
      </c>
      <c r="E48" s="90">
        <f>[45]Fevereiro!$E$8</f>
        <v>84.708333333333329</v>
      </c>
      <c r="F48" s="90">
        <f>[45]Fevereiro!$E$9</f>
        <v>86.708333333333329</v>
      </c>
      <c r="G48" s="90">
        <f>[45]Fevereiro!$E$10</f>
        <v>75.208333333333329</v>
      </c>
      <c r="H48" s="90">
        <f>[45]Fevereiro!$E$11</f>
        <v>69.166666666666671</v>
      </c>
      <c r="I48" s="90">
        <f>[45]Fevereiro!$E$12</f>
        <v>72.75</v>
      </c>
      <c r="J48" s="90">
        <f>[45]Fevereiro!$E$13</f>
        <v>64.791666666666671</v>
      </c>
      <c r="K48" s="90">
        <f>[45]Fevereiro!$E$14</f>
        <v>62.958333333333336</v>
      </c>
      <c r="L48" s="90">
        <f>[45]Fevereiro!$E$15</f>
        <v>66.875</v>
      </c>
      <c r="M48" s="90">
        <f>[45]Fevereiro!$E$16</f>
        <v>76.541666666666671</v>
      </c>
      <c r="N48" s="90">
        <f>[45]Fevereiro!$E$17</f>
        <v>69.333333333333329</v>
      </c>
      <c r="O48" s="90">
        <f>[45]Fevereiro!$E$18</f>
        <v>75.208333333333329</v>
      </c>
      <c r="P48" s="90">
        <f>[45]Fevereiro!$E$19</f>
        <v>64.583333333333329</v>
      </c>
      <c r="Q48" s="90">
        <f>[45]Fevereiro!$E$20</f>
        <v>60.75</v>
      </c>
      <c r="R48" s="90">
        <f>[45]Fevereiro!$E$21</f>
        <v>63.458333333333336</v>
      </c>
      <c r="S48" s="90">
        <f>[45]Fevereiro!$E$22</f>
        <v>63.166666666666664</v>
      </c>
      <c r="T48" s="90">
        <f>[45]Fevereiro!$E$23</f>
        <v>69.375</v>
      </c>
      <c r="U48" s="90">
        <f>[45]Fevereiro!$E$24</f>
        <v>61.791666666666664</v>
      </c>
      <c r="V48" s="90">
        <f>[45]Fevereiro!$E$25</f>
        <v>62.25</v>
      </c>
      <c r="W48" s="90">
        <f>[45]Fevereiro!$E$26</f>
        <v>58.875</v>
      </c>
      <c r="X48" s="90">
        <f>[45]Fevereiro!$E$27</f>
        <v>66.625</v>
      </c>
      <c r="Y48" s="90">
        <f>[45]Fevereiro!$E$28</f>
        <v>72.958333333333329</v>
      </c>
      <c r="Z48" s="90">
        <f>[45]Fevereiro!$E$29</f>
        <v>73.083333333333329</v>
      </c>
      <c r="AA48" s="90">
        <f>[45]Fevereiro!$E$30</f>
        <v>67.833333333333329</v>
      </c>
      <c r="AB48" s="90">
        <f>[45]Fevereiro!$E$31</f>
        <v>67.958333333333329</v>
      </c>
      <c r="AC48" s="90">
        <f>[45]Fevereiro!$E$32</f>
        <v>63.083333333333336</v>
      </c>
      <c r="AD48" s="97">
        <f>AVERAGE(B48:AC48)</f>
        <v>69.776785714285694</v>
      </c>
      <c r="AF48" t="s">
        <v>33</v>
      </c>
      <c r="AG48" t="s">
        <v>33</v>
      </c>
      <c r="AH48" t="s">
        <v>33</v>
      </c>
    </row>
    <row r="49" spans="1:34" s="5" customFormat="1" ht="17.100000000000001" customHeight="1" x14ac:dyDescent="0.2">
      <c r="A49" s="49" t="s">
        <v>204</v>
      </c>
      <c r="B49" s="91">
        <f t="shared" ref="B49:AC49" si="4">AVERAGE(B5:B48)</f>
        <v>77.446846846846881</v>
      </c>
      <c r="C49" s="91">
        <f t="shared" si="4"/>
        <v>73.724899241346591</v>
      </c>
      <c r="D49" s="91">
        <f t="shared" si="4"/>
        <v>76.146744938049295</v>
      </c>
      <c r="E49" s="91">
        <f t="shared" si="4"/>
        <v>79.342599584189983</v>
      </c>
      <c r="F49" s="91">
        <f t="shared" si="4"/>
        <v>82.705237450889626</v>
      </c>
      <c r="G49" s="91">
        <f t="shared" si="4"/>
        <v>81.617324869298585</v>
      </c>
      <c r="H49" s="91">
        <f t="shared" si="4"/>
        <v>79.605336105336121</v>
      </c>
      <c r="I49" s="91">
        <f t="shared" si="4"/>
        <v>73.877952069128526</v>
      </c>
      <c r="J49" s="91">
        <f t="shared" si="4"/>
        <v>69.668506506893223</v>
      </c>
      <c r="K49" s="91">
        <f t="shared" si="4"/>
        <v>64.460556844252508</v>
      </c>
      <c r="L49" s="91">
        <f t="shared" si="4"/>
        <v>65.982739303391483</v>
      </c>
      <c r="M49" s="91">
        <f t="shared" si="4"/>
        <v>73.286314112115051</v>
      </c>
      <c r="N49" s="91">
        <f t="shared" si="4"/>
        <v>77.479237439020039</v>
      </c>
      <c r="O49" s="91">
        <f t="shared" si="4"/>
        <v>77.402946344858123</v>
      </c>
      <c r="P49" s="91">
        <f t="shared" si="4"/>
        <v>73.629797502862516</v>
      </c>
      <c r="Q49" s="91">
        <f t="shared" si="4"/>
        <v>72.320341467652682</v>
      </c>
      <c r="R49" s="91">
        <f t="shared" si="4"/>
        <v>69.899026355548116</v>
      </c>
      <c r="S49" s="91">
        <f t="shared" si="4"/>
        <v>76.349279115583457</v>
      </c>
      <c r="T49" s="91">
        <f t="shared" si="4"/>
        <v>77.300567600567589</v>
      </c>
      <c r="U49" s="91">
        <f t="shared" si="4"/>
        <v>75.423283255257886</v>
      </c>
      <c r="V49" s="91">
        <f t="shared" si="4"/>
        <v>73.828096949708225</v>
      </c>
      <c r="W49" s="91">
        <f t="shared" si="4"/>
        <v>72.206428774907053</v>
      </c>
      <c r="X49" s="91">
        <f t="shared" si="4"/>
        <v>71.714007002336487</v>
      </c>
      <c r="Y49" s="91">
        <f t="shared" si="4"/>
        <v>75.890874647939867</v>
      </c>
      <c r="Z49" s="91">
        <f t="shared" si="4"/>
        <v>79.491439694564704</v>
      </c>
      <c r="AA49" s="91">
        <f t="shared" si="4"/>
        <v>82.418760870934776</v>
      </c>
      <c r="AB49" s="91">
        <f t="shared" si="4"/>
        <v>81.725632881611148</v>
      </c>
      <c r="AC49" s="91">
        <f t="shared" si="4"/>
        <v>75.165322623918172</v>
      </c>
      <c r="AD49" s="97">
        <f>AVERAGE(B49:AC49)</f>
        <v>75.361075014250304</v>
      </c>
      <c r="AF49" s="5" t="s">
        <v>33</v>
      </c>
    </row>
    <row r="50" spans="1:34" x14ac:dyDescent="0.2">
      <c r="A50" s="74" t="s">
        <v>207</v>
      </c>
      <c r="B50" s="42"/>
      <c r="C50" s="42"/>
      <c r="D50" s="42"/>
      <c r="E50" s="42"/>
      <c r="F50" s="42"/>
      <c r="G50" s="42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67"/>
    </row>
    <row r="51" spans="1:34" x14ac:dyDescent="0.2">
      <c r="A51" s="74" t="s">
        <v>208</v>
      </c>
      <c r="B51" s="43"/>
      <c r="C51" s="43"/>
      <c r="D51" s="43"/>
      <c r="E51" s="43"/>
      <c r="F51" s="43"/>
      <c r="G51" s="43"/>
      <c r="H51" s="43"/>
      <c r="I51" s="4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112"/>
      <c r="U51" s="112"/>
      <c r="V51" s="112"/>
      <c r="W51" s="112"/>
      <c r="X51" s="112"/>
      <c r="Y51" s="93"/>
      <c r="Z51" s="93"/>
      <c r="AA51" s="93"/>
      <c r="AB51" s="93"/>
      <c r="AC51" s="93"/>
      <c r="AD51" s="67"/>
      <c r="AG51" t="s">
        <v>33</v>
      </c>
      <c r="AH51" t="s">
        <v>33</v>
      </c>
    </row>
    <row r="52" spans="1:34" x14ac:dyDescent="0.2">
      <c r="A52" s="44"/>
      <c r="B52" s="93"/>
      <c r="C52" s="93"/>
      <c r="D52" s="93"/>
      <c r="E52" s="93"/>
      <c r="F52" s="93"/>
      <c r="G52" s="93"/>
      <c r="H52" s="93"/>
      <c r="I52" s="93"/>
      <c r="J52" s="94"/>
      <c r="K52" s="94"/>
      <c r="L52" s="94"/>
      <c r="M52" s="94"/>
      <c r="N52" s="94"/>
      <c r="O52" s="94"/>
      <c r="P52" s="94"/>
      <c r="Q52" s="93"/>
      <c r="R52" s="93"/>
      <c r="S52" s="93"/>
      <c r="T52" s="113"/>
      <c r="U52" s="113"/>
      <c r="V52" s="113"/>
      <c r="W52" s="113"/>
      <c r="X52" s="113"/>
      <c r="Y52" s="93"/>
      <c r="Z52" s="93"/>
      <c r="AA52" s="93"/>
      <c r="AB52" s="93"/>
      <c r="AC52" s="93"/>
      <c r="AD52" s="67"/>
    </row>
    <row r="53" spans="1:34" x14ac:dyDescent="0.2">
      <c r="A53" s="41"/>
      <c r="B53" s="42"/>
      <c r="C53" s="42"/>
      <c r="D53" s="42"/>
      <c r="E53" s="42"/>
      <c r="F53" s="42"/>
      <c r="G53" s="42"/>
      <c r="H53" s="42"/>
      <c r="I53" s="42"/>
      <c r="J53" s="42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67"/>
    </row>
    <row r="54" spans="1:34" x14ac:dyDescent="0.2">
      <c r="A54" s="44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67"/>
    </row>
    <row r="55" spans="1:34" x14ac:dyDescent="0.2">
      <c r="A55" s="44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67"/>
    </row>
    <row r="56" spans="1:34" ht="13.5" thickBot="1" x14ac:dyDescent="0.25">
      <c r="A56" s="50"/>
      <c r="B56" s="51"/>
      <c r="C56" s="51"/>
      <c r="D56" s="51"/>
      <c r="E56" s="51"/>
      <c r="F56" s="51"/>
      <c r="G56" s="51" t="s">
        <v>33</v>
      </c>
      <c r="H56" s="51"/>
      <c r="I56" s="51"/>
      <c r="J56" s="51"/>
      <c r="K56" s="51"/>
      <c r="L56" s="51" t="s">
        <v>33</v>
      </c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68"/>
      <c r="AF56" t="s">
        <v>33</v>
      </c>
    </row>
    <row r="58" spans="1:34" x14ac:dyDescent="0.2">
      <c r="AF58" t="s">
        <v>33</v>
      </c>
    </row>
    <row r="59" spans="1:34" x14ac:dyDescent="0.2">
      <c r="K59" s="2" t="s">
        <v>33</v>
      </c>
    </row>
    <row r="61" spans="1:34" x14ac:dyDescent="0.2">
      <c r="M61" s="2" t="s">
        <v>33</v>
      </c>
      <c r="T61" s="2" t="s">
        <v>33</v>
      </c>
    </row>
    <row r="62" spans="1:34" x14ac:dyDescent="0.2">
      <c r="AB62" s="2" t="s">
        <v>33</v>
      </c>
      <c r="AC62" s="2" t="s">
        <v>33</v>
      </c>
      <c r="AD62" s="7" t="s">
        <v>33</v>
      </c>
    </row>
    <row r="63" spans="1:34" x14ac:dyDescent="0.2">
      <c r="P63" s="2" t="s">
        <v>33</v>
      </c>
      <c r="R63" s="2" t="s">
        <v>33</v>
      </c>
    </row>
    <row r="65" spans="11:31" x14ac:dyDescent="0.2">
      <c r="AE65" t="s">
        <v>33</v>
      </c>
    </row>
    <row r="68" spans="11:31" x14ac:dyDescent="0.2">
      <c r="T68" s="2" t="s">
        <v>33</v>
      </c>
    </row>
    <row r="71" spans="11:31" x14ac:dyDescent="0.2">
      <c r="K71" s="2" t="s">
        <v>33</v>
      </c>
    </row>
  </sheetData>
  <mergeCells count="34">
    <mergeCell ref="B2:AD2"/>
    <mergeCell ref="M3:M4"/>
    <mergeCell ref="A1:AD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N3:N4"/>
    <mergeCell ref="O3:O4"/>
    <mergeCell ref="P3:P4"/>
    <mergeCell ref="Q3:Q4"/>
    <mergeCell ref="R3:R4"/>
    <mergeCell ref="AD3:AD4"/>
    <mergeCell ref="T51:X51"/>
    <mergeCell ref="T52:X52"/>
    <mergeCell ref="Z3:Z4"/>
    <mergeCell ref="AA3:AA4"/>
    <mergeCell ref="AB3:AB4"/>
    <mergeCell ref="AC3:AC4"/>
    <mergeCell ref="Y3:Y4"/>
    <mergeCell ref="X3:X4"/>
    <mergeCell ref="T3:T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5"/>
  <sheetViews>
    <sheetView showGridLines="0" zoomScale="90" zoomScaleNormal="90" workbookViewId="0">
      <selection activeCell="AH18" sqref="AH18"/>
    </sheetView>
  </sheetViews>
  <sheetFormatPr defaultRowHeight="12.75" x14ac:dyDescent="0.2"/>
  <cols>
    <col min="1" max="1" width="23.4257812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29" width="6" style="2" customWidth="1"/>
    <col min="30" max="30" width="7.5703125" style="7" bestFit="1" customWidth="1"/>
    <col min="31" max="31" width="7.7109375" style="1" customWidth="1"/>
  </cols>
  <sheetData>
    <row r="1" spans="1:33" ht="20.100000000000001" customHeight="1" x14ac:dyDescent="0.2">
      <c r="A1" s="117" t="s">
        <v>215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9"/>
    </row>
    <row r="2" spans="1:33" s="4" customFormat="1" ht="20.100000000000001" customHeight="1" x14ac:dyDescent="0.2">
      <c r="A2" s="120" t="s">
        <v>20</v>
      </c>
      <c r="B2" s="115" t="s">
        <v>241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6"/>
    </row>
    <row r="3" spans="1:33" s="5" customFormat="1" ht="20.100000000000001" customHeight="1" x14ac:dyDescent="0.2">
      <c r="A3" s="120"/>
      <c r="B3" s="114">
        <v>1</v>
      </c>
      <c r="C3" s="114">
        <f>SUM(B3+1)</f>
        <v>2</v>
      </c>
      <c r="D3" s="114">
        <f t="shared" ref="D3:AC3" si="0">SUM(C3+1)</f>
        <v>3</v>
      </c>
      <c r="E3" s="114">
        <f t="shared" si="0"/>
        <v>4</v>
      </c>
      <c r="F3" s="114">
        <f t="shared" si="0"/>
        <v>5</v>
      </c>
      <c r="G3" s="114">
        <f t="shared" si="0"/>
        <v>6</v>
      </c>
      <c r="H3" s="114">
        <f t="shared" si="0"/>
        <v>7</v>
      </c>
      <c r="I3" s="114">
        <f t="shared" si="0"/>
        <v>8</v>
      </c>
      <c r="J3" s="114">
        <f t="shared" si="0"/>
        <v>9</v>
      </c>
      <c r="K3" s="114">
        <f t="shared" si="0"/>
        <v>10</v>
      </c>
      <c r="L3" s="114">
        <f t="shared" si="0"/>
        <v>11</v>
      </c>
      <c r="M3" s="114">
        <f t="shared" si="0"/>
        <v>12</v>
      </c>
      <c r="N3" s="114">
        <f t="shared" si="0"/>
        <v>13</v>
      </c>
      <c r="O3" s="114">
        <f t="shared" si="0"/>
        <v>14</v>
      </c>
      <c r="P3" s="114">
        <f t="shared" si="0"/>
        <v>15</v>
      </c>
      <c r="Q3" s="114">
        <f t="shared" si="0"/>
        <v>16</v>
      </c>
      <c r="R3" s="114">
        <f t="shared" si="0"/>
        <v>17</v>
      </c>
      <c r="S3" s="114">
        <f t="shared" si="0"/>
        <v>18</v>
      </c>
      <c r="T3" s="114">
        <f t="shared" si="0"/>
        <v>19</v>
      </c>
      <c r="U3" s="114">
        <f t="shared" si="0"/>
        <v>20</v>
      </c>
      <c r="V3" s="114">
        <f t="shared" si="0"/>
        <v>21</v>
      </c>
      <c r="W3" s="114">
        <f t="shared" si="0"/>
        <v>22</v>
      </c>
      <c r="X3" s="114">
        <f t="shared" si="0"/>
        <v>23</v>
      </c>
      <c r="Y3" s="114">
        <f t="shared" si="0"/>
        <v>24</v>
      </c>
      <c r="Z3" s="114">
        <f t="shared" si="0"/>
        <v>25</v>
      </c>
      <c r="AA3" s="114">
        <f t="shared" si="0"/>
        <v>26</v>
      </c>
      <c r="AB3" s="114">
        <f t="shared" si="0"/>
        <v>27</v>
      </c>
      <c r="AC3" s="114">
        <f t="shared" si="0"/>
        <v>28</v>
      </c>
      <c r="AD3" s="75" t="s">
        <v>25</v>
      </c>
      <c r="AE3" s="76" t="s">
        <v>24</v>
      </c>
    </row>
    <row r="4" spans="1:33" s="5" customFormat="1" ht="20.100000000000001" customHeight="1" x14ac:dyDescent="0.2">
      <c r="A4" s="120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75" t="s">
        <v>23</v>
      </c>
      <c r="AE4" s="76" t="s">
        <v>23</v>
      </c>
    </row>
    <row r="5" spans="1:33" s="5" customFormat="1" x14ac:dyDescent="0.2">
      <c r="A5" s="48" t="s">
        <v>28</v>
      </c>
      <c r="B5" s="87">
        <f>[1]Fevereiro!$F$5</f>
        <v>100</v>
      </c>
      <c r="C5" s="87">
        <f>[1]Fevereiro!$F$6</f>
        <v>100</v>
      </c>
      <c r="D5" s="87">
        <f>[1]Fevereiro!$F$7</f>
        <v>99</v>
      </c>
      <c r="E5" s="87">
        <f>[1]Fevereiro!$F$8</f>
        <v>100</v>
      </c>
      <c r="F5" s="87">
        <f>[1]Fevereiro!$F$9</f>
        <v>100</v>
      </c>
      <c r="G5" s="87">
        <f>[1]Fevereiro!$F$10</f>
        <v>97</v>
      </c>
      <c r="H5" s="87">
        <f>[1]Fevereiro!$F$11</f>
        <v>100</v>
      </c>
      <c r="I5" s="87">
        <f>[1]Fevereiro!$F$12</f>
        <v>97</v>
      </c>
      <c r="J5" s="87">
        <f>[1]Fevereiro!$F$13</f>
        <v>100</v>
      </c>
      <c r="K5" s="87">
        <f>[1]Fevereiro!$F$14</f>
        <v>100</v>
      </c>
      <c r="L5" s="87">
        <f>[1]Fevereiro!$F$15</f>
        <v>100</v>
      </c>
      <c r="M5" s="87">
        <f>[1]Fevereiro!$F$16</f>
        <v>95</v>
      </c>
      <c r="N5" s="87">
        <f>[1]Fevereiro!$F$17</f>
        <v>100</v>
      </c>
      <c r="O5" s="87">
        <f>[1]Fevereiro!$F$18</f>
        <v>100</v>
      </c>
      <c r="P5" s="87">
        <f>[1]Fevereiro!$F$19</f>
        <v>99</v>
      </c>
      <c r="Q5" s="87">
        <f>[1]Fevereiro!$F$20</f>
        <v>99</v>
      </c>
      <c r="R5" s="87">
        <f>[1]Fevereiro!$F$21</f>
        <v>100</v>
      </c>
      <c r="S5" s="87">
        <f>[1]Fevereiro!$F$22</f>
        <v>96</v>
      </c>
      <c r="T5" s="87">
        <f>[1]Fevereiro!$F$23</f>
        <v>100</v>
      </c>
      <c r="U5" s="87">
        <f>[1]Fevereiro!$F$24</f>
        <v>98</v>
      </c>
      <c r="V5" s="87">
        <f>[1]Fevereiro!$F$25</f>
        <v>99</v>
      </c>
      <c r="W5" s="87">
        <f>[1]Fevereiro!$F$26</f>
        <v>99</v>
      </c>
      <c r="X5" s="87">
        <f>[1]Fevereiro!$F$27</f>
        <v>100</v>
      </c>
      <c r="Y5" s="87">
        <f>[1]Fevereiro!$F$28</f>
        <v>100</v>
      </c>
      <c r="Z5" s="87">
        <f>[1]Fevereiro!$F$29</f>
        <v>97</v>
      </c>
      <c r="AA5" s="87">
        <f>[1]Fevereiro!$F$30</f>
        <v>100</v>
      </c>
      <c r="AB5" s="87">
        <f>[1]Fevereiro!$F$31</f>
        <v>100</v>
      </c>
      <c r="AC5" s="87">
        <f>[1]Fevereiro!$F$32</f>
        <v>100</v>
      </c>
      <c r="AD5" s="78">
        <f t="shared" ref="AD5:AD11" si="1">MAX(B5:AC5)</f>
        <v>100</v>
      </c>
      <c r="AE5" s="89">
        <f t="shared" ref="AE5:AE11" si="2">AVERAGE(B5:AC5)</f>
        <v>99.107142857142861</v>
      </c>
    </row>
    <row r="6" spans="1:33" x14ac:dyDescent="0.2">
      <c r="A6" s="48" t="s">
        <v>0</v>
      </c>
      <c r="B6" s="90">
        <f>[2]Fevereiro!$F$5</f>
        <v>99</v>
      </c>
      <c r="C6" s="90">
        <f>[2]Fevereiro!$F$6</f>
        <v>95</v>
      </c>
      <c r="D6" s="90">
        <f>[2]Fevereiro!$F$7</f>
        <v>93</v>
      </c>
      <c r="E6" s="90">
        <f>[2]Fevereiro!$F$8</f>
        <v>100</v>
      </c>
      <c r="F6" s="90">
        <f>[2]Fevereiro!$F$9</f>
        <v>100</v>
      </c>
      <c r="G6" s="90">
        <f>[2]Fevereiro!$F$10</f>
        <v>100</v>
      </c>
      <c r="H6" s="90">
        <f>[2]Fevereiro!$F$11</f>
        <v>93</v>
      </c>
      <c r="I6" s="90">
        <f>[2]Fevereiro!$F$12</f>
        <v>100</v>
      </c>
      <c r="J6" s="90">
        <f>[2]Fevereiro!$F$13</f>
        <v>100</v>
      </c>
      <c r="K6" s="90">
        <f>[2]Fevereiro!$F$14</f>
        <v>93</v>
      </c>
      <c r="L6" s="90">
        <f>[2]Fevereiro!$F$15</f>
        <v>86</v>
      </c>
      <c r="M6" s="90">
        <f>[2]Fevereiro!$F$16</f>
        <v>90</v>
      </c>
      <c r="N6" s="90">
        <f>[2]Fevereiro!$F$17</f>
        <v>100</v>
      </c>
      <c r="O6" s="90">
        <f>[2]Fevereiro!$F$18</f>
        <v>100</v>
      </c>
      <c r="P6" s="90">
        <f>[2]Fevereiro!$F$19</f>
        <v>92</v>
      </c>
      <c r="Q6" s="90">
        <f>[2]Fevereiro!$F$20</f>
        <v>94</v>
      </c>
      <c r="R6" s="90">
        <f>[2]Fevereiro!$F$21</f>
        <v>86</v>
      </c>
      <c r="S6" s="90">
        <f>[2]Fevereiro!$F$22</f>
        <v>100</v>
      </c>
      <c r="T6" s="90">
        <f>[2]Fevereiro!$F$23</f>
        <v>100</v>
      </c>
      <c r="U6" s="90">
        <f>[2]Fevereiro!$F$24</f>
        <v>96</v>
      </c>
      <c r="V6" s="90">
        <f>[2]Fevereiro!$F$25</f>
        <v>100</v>
      </c>
      <c r="W6" s="90">
        <f>[2]Fevereiro!$F$26</f>
        <v>92</v>
      </c>
      <c r="X6" s="90">
        <f>[2]Fevereiro!$F$27</f>
        <v>95</v>
      </c>
      <c r="Y6" s="90">
        <f>[2]Fevereiro!$F$28</f>
        <v>100</v>
      </c>
      <c r="Z6" s="90">
        <f>[2]Fevereiro!$F$29</f>
        <v>100</v>
      </c>
      <c r="AA6" s="90">
        <f>[2]Fevereiro!$F$30</f>
        <v>100</v>
      </c>
      <c r="AB6" s="90">
        <f>[2]Fevereiro!$F$31</f>
        <v>100</v>
      </c>
      <c r="AC6" s="90">
        <f>[2]Fevereiro!$F$32</f>
        <v>98</v>
      </c>
      <c r="AD6" s="78">
        <f t="shared" si="1"/>
        <v>100</v>
      </c>
      <c r="AE6" s="89">
        <f t="shared" si="2"/>
        <v>96.5</v>
      </c>
    </row>
    <row r="7" spans="1:33" x14ac:dyDescent="0.2">
      <c r="A7" s="48" t="s">
        <v>86</v>
      </c>
      <c r="B7" s="90">
        <f>[3]Fevereiro!$F$5</f>
        <v>98</v>
      </c>
      <c r="C7" s="90">
        <f>[3]Fevereiro!$F$6</f>
        <v>98</v>
      </c>
      <c r="D7" s="90">
        <f>[3]Fevereiro!$F$7</f>
        <v>92</v>
      </c>
      <c r="E7" s="90">
        <f>[3]Fevereiro!$F$8</f>
        <v>97</v>
      </c>
      <c r="F7" s="90">
        <f>[3]Fevereiro!$F$9</f>
        <v>98</v>
      </c>
      <c r="G7" s="90">
        <f>[3]Fevereiro!$F$10</f>
        <v>99</v>
      </c>
      <c r="H7" s="90">
        <f>[3]Fevereiro!$F$11</f>
        <v>95</v>
      </c>
      <c r="I7" s="90">
        <f>[3]Fevereiro!$F$12</f>
        <v>98</v>
      </c>
      <c r="J7" s="90">
        <f>[3]Fevereiro!$F$13</f>
        <v>89</v>
      </c>
      <c r="K7" s="90">
        <f>[3]Fevereiro!$F$14</f>
        <v>92</v>
      </c>
      <c r="L7" s="90">
        <f>[3]Fevereiro!$F$15</f>
        <v>87</v>
      </c>
      <c r="M7" s="90">
        <f>[3]Fevereiro!$F$16</f>
        <v>90</v>
      </c>
      <c r="N7" s="90">
        <f>[3]Fevereiro!$F$17</f>
        <v>96</v>
      </c>
      <c r="O7" s="90">
        <f>[3]Fevereiro!$F$18</f>
        <v>98</v>
      </c>
      <c r="P7" s="90">
        <f>[3]Fevereiro!$F$19</f>
        <v>95</v>
      </c>
      <c r="Q7" s="90">
        <f>[3]Fevereiro!$F$20</f>
        <v>90</v>
      </c>
      <c r="R7" s="90">
        <f>[3]Fevereiro!$F$21</f>
        <v>95</v>
      </c>
      <c r="S7" s="90">
        <f>[3]Fevereiro!$F$22</f>
        <v>96</v>
      </c>
      <c r="T7" s="90">
        <f>[3]Fevereiro!$F$23</f>
        <v>99</v>
      </c>
      <c r="U7" s="90">
        <f>[3]Fevereiro!$F$24</f>
        <v>97</v>
      </c>
      <c r="V7" s="90">
        <f>[3]Fevereiro!$F$25</f>
        <v>98</v>
      </c>
      <c r="W7" s="90">
        <f>[3]Fevereiro!$F$26</f>
        <v>90</v>
      </c>
      <c r="X7" s="90">
        <f>[3]Fevereiro!$F$27</f>
        <v>90</v>
      </c>
      <c r="Y7" s="90">
        <f>[3]Fevereiro!$F$28</f>
        <v>92</v>
      </c>
      <c r="Z7" s="90">
        <f>[3]Fevereiro!$F$29</f>
        <v>95</v>
      </c>
      <c r="AA7" s="90">
        <f>[3]Fevereiro!$F$30</f>
        <v>98</v>
      </c>
      <c r="AB7" s="90">
        <f>[3]Fevereiro!$F$31</f>
        <v>98</v>
      </c>
      <c r="AC7" s="90">
        <f>[3]Fevereiro!$F$32</f>
        <v>97</v>
      </c>
      <c r="AD7" s="78">
        <f t="shared" si="1"/>
        <v>99</v>
      </c>
      <c r="AE7" s="89">
        <f t="shared" si="2"/>
        <v>94.892857142857139</v>
      </c>
    </row>
    <row r="8" spans="1:33" x14ac:dyDescent="0.2">
      <c r="A8" s="48" t="s">
        <v>1</v>
      </c>
      <c r="B8" s="90">
        <f>[4]Fevereiro!$F$5</f>
        <v>93</v>
      </c>
      <c r="C8" s="90">
        <f>[4]Fevereiro!$F$6</f>
        <v>92</v>
      </c>
      <c r="D8" s="90">
        <f>[4]Fevereiro!$F$7</f>
        <v>92</v>
      </c>
      <c r="E8" s="90">
        <f>[4]Fevereiro!$F$8</f>
        <v>91</v>
      </c>
      <c r="F8" s="90">
        <f>[4]Fevereiro!$F$9</f>
        <v>93</v>
      </c>
      <c r="G8" s="90">
        <f>[4]Fevereiro!$F$10</f>
        <v>93</v>
      </c>
      <c r="H8" s="90">
        <f>[4]Fevereiro!$F$11</f>
        <v>92</v>
      </c>
      <c r="I8" s="90">
        <f>[4]Fevereiro!$F$12</f>
        <v>92</v>
      </c>
      <c r="J8" s="90">
        <f>[4]Fevereiro!$F$13</f>
        <v>90</v>
      </c>
      <c r="K8" s="90">
        <f>[4]Fevereiro!$F$14</f>
        <v>90</v>
      </c>
      <c r="L8" s="90">
        <f>[4]Fevereiro!$F$15</f>
        <v>89</v>
      </c>
      <c r="M8" s="90">
        <f>[4]Fevereiro!$F$16</f>
        <v>92</v>
      </c>
      <c r="N8" s="90">
        <f>[4]Fevereiro!$F$17</f>
        <v>91</v>
      </c>
      <c r="O8" s="90">
        <f>[4]Fevereiro!$F$18</f>
        <v>90</v>
      </c>
      <c r="P8" s="90">
        <f>[4]Fevereiro!$F$19</f>
        <v>86</v>
      </c>
      <c r="Q8" s="90">
        <f>[4]Fevereiro!$F$20</f>
        <v>87</v>
      </c>
      <c r="R8" s="90">
        <f>[4]Fevereiro!$F$21</f>
        <v>93</v>
      </c>
      <c r="S8" s="90">
        <f>[4]Fevereiro!$F$22</f>
        <v>94</v>
      </c>
      <c r="T8" s="90">
        <f>[4]Fevereiro!$F$23</f>
        <v>93</v>
      </c>
      <c r="U8" s="90">
        <f>[4]Fevereiro!$F$24</f>
        <v>91</v>
      </c>
      <c r="V8" s="90">
        <f>[4]Fevereiro!$F$25</f>
        <v>89</v>
      </c>
      <c r="W8" s="90">
        <f>[4]Fevereiro!$F$26</f>
        <v>85</v>
      </c>
      <c r="X8" s="90">
        <f>[4]Fevereiro!$F$27</f>
        <v>88</v>
      </c>
      <c r="Y8" s="90">
        <f>[4]Fevereiro!$F$28</f>
        <v>92</v>
      </c>
      <c r="Z8" s="90">
        <f>[4]Fevereiro!$F$29</f>
        <v>93</v>
      </c>
      <c r="AA8" s="90">
        <f>[4]Fevereiro!$F$30</f>
        <v>91</v>
      </c>
      <c r="AB8" s="90" t="str">
        <f>[4]Fevereiro!$F$31</f>
        <v>*</v>
      </c>
      <c r="AC8" s="90" t="str">
        <f>[4]Fevereiro!$F$32</f>
        <v>*</v>
      </c>
      <c r="AD8" s="78">
        <f t="shared" si="1"/>
        <v>94</v>
      </c>
      <c r="AE8" s="89">
        <f t="shared" si="2"/>
        <v>90.84615384615384</v>
      </c>
    </row>
    <row r="9" spans="1:33" x14ac:dyDescent="0.2">
      <c r="A9" s="48" t="s">
        <v>149</v>
      </c>
      <c r="B9" s="90">
        <f>[5]Fevereiro!$F$5</f>
        <v>93</v>
      </c>
      <c r="C9" s="90">
        <f>[5]Fevereiro!$F$6</f>
        <v>83</v>
      </c>
      <c r="D9" s="90">
        <f>[5]Fevereiro!$F$7</f>
        <v>85</v>
      </c>
      <c r="E9" s="90">
        <f>[5]Fevereiro!$F$8</f>
        <v>99</v>
      </c>
      <c r="F9" s="90">
        <f>[5]Fevereiro!$F$9</f>
        <v>99</v>
      </c>
      <c r="G9" s="90">
        <f>[5]Fevereiro!$F$10</f>
        <v>99</v>
      </c>
      <c r="H9" s="90">
        <f>[5]Fevereiro!$F$11</f>
        <v>98</v>
      </c>
      <c r="I9" s="90">
        <f>[5]Fevereiro!$F$12</f>
        <v>98</v>
      </c>
      <c r="J9" s="90">
        <f>[5]Fevereiro!$F$13</f>
        <v>95</v>
      </c>
      <c r="K9" s="90">
        <f>[5]Fevereiro!$F$14</f>
        <v>86</v>
      </c>
      <c r="L9" s="90">
        <f>[5]Fevereiro!$F$15</f>
        <v>79</v>
      </c>
      <c r="M9" s="90">
        <f>[5]Fevereiro!$F$16</f>
        <v>96</v>
      </c>
      <c r="N9" s="90">
        <f>[5]Fevereiro!$F$17</f>
        <v>97</v>
      </c>
      <c r="O9" s="90">
        <f>[5]Fevereiro!$F$18</f>
        <v>97</v>
      </c>
      <c r="P9" s="90">
        <f>[5]Fevereiro!$F$19</f>
        <v>94</v>
      </c>
      <c r="Q9" s="90">
        <f>[5]Fevereiro!$F$20</f>
        <v>92</v>
      </c>
      <c r="R9" s="90">
        <f>[5]Fevereiro!$F$21</f>
        <v>75</v>
      </c>
      <c r="S9" s="90">
        <f>[5]Fevereiro!$F$22</f>
        <v>93</v>
      </c>
      <c r="T9" s="90">
        <f>[5]Fevereiro!$F$23</f>
        <v>95</v>
      </c>
      <c r="U9" s="90">
        <f>[5]Fevereiro!$F$24</f>
        <v>96</v>
      </c>
      <c r="V9" s="90">
        <f>[5]Fevereiro!$F$25</f>
        <v>97</v>
      </c>
      <c r="W9" s="90">
        <f>[5]Fevereiro!$F$26</f>
        <v>94</v>
      </c>
      <c r="X9" s="90">
        <f>[5]Fevereiro!$F$27</f>
        <v>97</v>
      </c>
      <c r="Y9" s="90">
        <f>[5]Fevereiro!$F$28</f>
        <v>98</v>
      </c>
      <c r="Z9" s="90">
        <f>[5]Fevereiro!$F$29</f>
        <v>99</v>
      </c>
      <c r="AA9" s="90">
        <f>[5]Fevereiro!$F$30</f>
        <v>97</v>
      </c>
      <c r="AB9" s="90">
        <f>[5]Fevereiro!$F$31</f>
        <v>99</v>
      </c>
      <c r="AC9" s="90">
        <f>[5]Fevereiro!$F$32</f>
        <v>94</v>
      </c>
      <c r="AD9" s="78">
        <f t="shared" si="1"/>
        <v>99</v>
      </c>
      <c r="AE9" s="89">
        <f t="shared" si="2"/>
        <v>93.714285714285708</v>
      </c>
    </row>
    <row r="10" spans="1:33" x14ac:dyDescent="0.2">
      <c r="A10" s="48" t="s">
        <v>93</v>
      </c>
      <c r="B10" s="90">
        <f>[6]Fevereiro!$F$5</f>
        <v>100</v>
      </c>
      <c r="C10" s="90">
        <f>[6]Fevereiro!$F$6</f>
        <v>100</v>
      </c>
      <c r="D10" s="90">
        <f>[6]Fevereiro!$F$7</f>
        <v>100</v>
      </c>
      <c r="E10" s="90">
        <f>[6]Fevereiro!$F$8</f>
        <v>100</v>
      </c>
      <c r="F10" s="90">
        <f>[6]Fevereiro!$F$9</f>
        <v>100</v>
      </c>
      <c r="G10" s="90">
        <f>[6]Fevereiro!$F$10</f>
        <v>100</v>
      </c>
      <c r="H10" s="90">
        <f>[6]Fevereiro!$F$11</f>
        <v>100</v>
      </c>
      <c r="I10" s="90">
        <f>[6]Fevereiro!$F$12</f>
        <v>100</v>
      </c>
      <c r="J10" s="90">
        <f>[6]Fevereiro!$F$13</f>
        <v>100</v>
      </c>
      <c r="K10" s="90">
        <f>[6]Fevereiro!$F$14</f>
        <v>100</v>
      </c>
      <c r="L10" s="90">
        <f>[6]Fevereiro!$F$15</f>
        <v>100</v>
      </c>
      <c r="M10" s="90">
        <f>[6]Fevereiro!$F$16</f>
        <v>99</v>
      </c>
      <c r="N10" s="90">
        <f>[6]Fevereiro!$F$17</f>
        <v>100</v>
      </c>
      <c r="O10" s="90">
        <f>[6]Fevereiro!$F$18</f>
        <v>100</v>
      </c>
      <c r="P10" s="90">
        <f>[6]Fevereiro!$F$19</f>
        <v>100</v>
      </c>
      <c r="Q10" s="90">
        <f>[6]Fevereiro!$F$20</f>
        <v>100</v>
      </c>
      <c r="R10" s="90">
        <f>[6]Fevereiro!$F$21</f>
        <v>100</v>
      </c>
      <c r="S10" s="90">
        <f>[6]Fevereiro!$F$22</f>
        <v>100</v>
      </c>
      <c r="T10" s="90">
        <f>[6]Fevereiro!$F$23</f>
        <v>100</v>
      </c>
      <c r="U10" s="90">
        <f>[6]Fevereiro!$F$24</f>
        <v>100</v>
      </c>
      <c r="V10" s="90">
        <f>[6]Fevereiro!$F$25</f>
        <v>100</v>
      </c>
      <c r="W10" s="90">
        <f>[6]Fevereiro!$F$26</f>
        <v>100</v>
      </c>
      <c r="X10" s="90">
        <f>[6]Fevereiro!$F$27</f>
        <v>100</v>
      </c>
      <c r="Y10" s="90">
        <f>[6]Fevereiro!$F$28</f>
        <v>98</v>
      </c>
      <c r="Z10" s="90">
        <f>[6]Fevereiro!$F$29</f>
        <v>100</v>
      </c>
      <c r="AA10" s="90">
        <f>[6]Fevereiro!$F$30</f>
        <v>100</v>
      </c>
      <c r="AB10" s="90">
        <f>[6]Fevereiro!$F$31</f>
        <v>100</v>
      </c>
      <c r="AC10" s="90">
        <f>[6]Fevereiro!$F$32</f>
        <v>100</v>
      </c>
      <c r="AD10" s="78">
        <f t="shared" si="1"/>
        <v>100</v>
      </c>
      <c r="AE10" s="89">
        <f t="shared" si="2"/>
        <v>99.892857142857139</v>
      </c>
    </row>
    <row r="11" spans="1:33" x14ac:dyDescent="0.2">
      <c r="A11" s="48" t="s">
        <v>50</v>
      </c>
      <c r="B11" s="90">
        <f>[7]Fevereiro!$F$5</f>
        <v>100</v>
      </c>
      <c r="C11" s="90">
        <f>[7]Fevereiro!$F$6</f>
        <v>100</v>
      </c>
      <c r="D11" s="90">
        <f>[7]Fevereiro!$F$7</f>
        <v>100</v>
      </c>
      <c r="E11" s="90">
        <f>[7]Fevereiro!$F$8</f>
        <v>100</v>
      </c>
      <c r="F11" s="90">
        <f>[7]Fevereiro!$F$9</f>
        <v>100</v>
      </c>
      <c r="G11" s="90">
        <f>[7]Fevereiro!$F$10</f>
        <v>100</v>
      </c>
      <c r="H11" s="90">
        <f>[7]Fevereiro!$F$11</f>
        <v>97</v>
      </c>
      <c r="I11" s="90">
        <f>[7]Fevereiro!$F$12</f>
        <v>100</v>
      </c>
      <c r="J11" s="90">
        <f>[7]Fevereiro!$F$13</f>
        <v>100</v>
      </c>
      <c r="K11" s="90">
        <f>[7]Fevereiro!$F$14</f>
        <v>100</v>
      </c>
      <c r="L11" s="90">
        <f>[7]Fevereiro!$F$15</f>
        <v>100</v>
      </c>
      <c r="M11" s="90">
        <f>[7]Fevereiro!$F$16</f>
        <v>100</v>
      </c>
      <c r="N11" s="90">
        <f>[7]Fevereiro!$F$17</f>
        <v>99</v>
      </c>
      <c r="O11" s="90">
        <f>[7]Fevereiro!$F$18</f>
        <v>94</v>
      </c>
      <c r="P11" s="90">
        <f>[7]Fevereiro!$F$19</f>
        <v>100</v>
      </c>
      <c r="Q11" s="90">
        <f>[7]Fevereiro!$F$20</f>
        <v>100</v>
      </c>
      <c r="R11" s="90">
        <f>[7]Fevereiro!$F$21</f>
        <v>93</v>
      </c>
      <c r="S11" s="90">
        <f>[7]Fevereiro!$F$22</f>
        <v>97</v>
      </c>
      <c r="T11" s="90">
        <f>[7]Fevereiro!$F$23</f>
        <v>100</v>
      </c>
      <c r="U11" s="90">
        <f>[7]Fevereiro!$F$24</f>
        <v>100</v>
      </c>
      <c r="V11" s="90">
        <f>[7]Fevereiro!$F$25</f>
        <v>100</v>
      </c>
      <c r="W11" s="90">
        <f>[7]Fevereiro!$F$26</f>
        <v>85</v>
      </c>
      <c r="X11" s="90">
        <f>[7]Fevereiro!$F$27</f>
        <v>84</v>
      </c>
      <c r="Y11" s="90">
        <f>[7]Fevereiro!$F$28</f>
        <v>89</v>
      </c>
      <c r="Z11" s="90">
        <f>[7]Fevereiro!$F$29</f>
        <v>100</v>
      </c>
      <c r="AA11" s="90">
        <f>[7]Fevereiro!$F$30</f>
        <v>100</v>
      </c>
      <c r="AB11" s="90">
        <f>[7]Fevereiro!$F$31</f>
        <v>100</v>
      </c>
      <c r="AC11" s="90">
        <f>[7]Fevereiro!$F$32</f>
        <v>100</v>
      </c>
      <c r="AD11" s="78">
        <f t="shared" si="1"/>
        <v>100</v>
      </c>
      <c r="AE11" s="89">
        <f t="shared" si="2"/>
        <v>97.785714285714292</v>
      </c>
    </row>
    <row r="12" spans="1:33" hidden="1" x14ac:dyDescent="0.2">
      <c r="A12" s="48" t="s">
        <v>29</v>
      </c>
      <c r="B12" s="90" t="s">
        <v>203</v>
      </c>
      <c r="C12" s="90" t="s">
        <v>203</v>
      </c>
      <c r="D12" s="90" t="s">
        <v>203</v>
      </c>
      <c r="E12" s="90" t="s">
        <v>203</v>
      </c>
      <c r="F12" s="90" t="s">
        <v>203</v>
      </c>
      <c r="G12" s="90" t="s">
        <v>203</v>
      </c>
      <c r="H12" s="90" t="s">
        <v>203</v>
      </c>
      <c r="I12" s="90" t="s">
        <v>203</v>
      </c>
      <c r="J12" s="90" t="s">
        <v>203</v>
      </c>
      <c r="K12" s="90" t="s">
        <v>203</v>
      </c>
      <c r="L12" s="90" t="s">
        <v>203</v>
      </c>
      <c r="M12" s="90" t="s">
        <v>203</v>
      </c>
      <c r="N12" s="90" t="s">
        <v>203</v>
      </c>
      <c r="O12" s="90" t="s">
        <v>203</v>
      </c>
      <c r="P12" s="90" t="s">
        <v>203</v>
      </c>
      <c r="Q12" s="90" t="s">
        <v>203</v>
      </c>
      <c r="R12" s="90" t="s">
        <v>203</v>
      </c>
      <c r="S12" s="90" t="s">
        <v>203</v>
      </c>
      <c r="T12" s="90" t="s">
        <v>203</v>
      </c>
      <c r="U12" s="90" t="s">
        <v>203</v>
      </c>
      <c r="V12" s="90" t="s">
        <v>203</v>
      </c>
      <c r="W12" s="90" t="s">
        <v>203</v>
      </c>
      <c r="X12" s="90" t="s">
        <v>203</v>
      </c>
      <c r="Y12" s="90" t="s">
        <v>203</v>
      </c>
      <c r="Z12" s="90" t="s">
        <v>203</v>
      </c>
      <c r="AA12" s="90" t="s">
        <v>203</v>
      </c>
      <c r="AB12" s="90" t="s">
        <v>203</v>
      </c>
      <c r="AC12" s="90" t="s">
        <v>203</v>
      </c>
      <c r="AD12" s="78" t="s">
        <v>203</v>
      </c>
      <c r="AE12" s="89" t="s">
        <v>203</v>
      </c>
    </row>
    <row r="13" spans="1:33" x14ac:dyDescent="0.2">
      <c r="A13" s="48" t="s">
        <v>96</v>
      </c>
      <c r="B13" s="90">
        <f>[8]Fevereiro!$F$5</f>
        <v>100</v>
      </c>
      <c r="C13" s="90">
        <f>[8]Fevereiro!$F$6</f>
        <v>98</v>
      </c>
      <c r="D13" s="90">
        <f>[8]Fevereiro!$F$7</f>
        <v>100</v>
      </c>
      <c r="E13" s="90">
        <f>[8]Fevereiro!$F$8</f>
        <v>99</v>
      </c>
      <c r="F13" s="90">
        <f>[8]Fevereiro!$F$9</f>
        <v>100</v>
      </c>
      <c r="G13" s="90">
        <f>[8]Fevereiro!$F$10</f>
        <v>99</v>
      </c>
      <c r="H13" s="90">
        <f>[8]Fevereiro!$F$11</f>
        <v>100</v>
      </c>
      <c r="I13" s="90">
        <f>[8]Fevereiro!$F$12</f>
        <v>100</v>
      </c>
      <c r="J13" s="90">
        <f>[8]Fevereiro!$F$13</f>
        <v>99</v>
      </c>
      <c r="K13" s="90">
        <f>[8]Fevereiro!$F$14</f>
        <v>100</v>
      </c>
      <c r="L13" s="90">
        <f>[8]Fevereiro!$F$15</f>
        <v>91</v>
      </c>
      <c r="M13" s="90">
        <f>[8]Fevereiro!$F$16</f>
        <v>97</v>
      </c>
      <c r="N13" s="90">
        <f>[8]Fevereiro!$F$17</f>
        <v>100</v>
      </c>
      <c r="O13" s="90">
        <f>[8]Fevereiro!$F$18</f>
        <v>99</v>
      </c>
      <c r="P13" s="90">
        <f>[8]Fevereiro!$F$19</f>
        <v>100</v>
      </c>
      <c r="Q13" s="90">
        <f>[8]Fevereiro!$F$20</f>
        <v>99</v>
      </c>
      <c r="R13" s="90">
        <f>[8]Fevereiro!$F$21</f>
        <v>100</v>
      </c>
      <c r="S13" s="90">
        <f>[8]Fevereiro!$F$22</f>
        <v>99</v>
      </c>
      <c r="T13" s="90">
        <f>[8]Fevereiro!$F$23</f>
        <v>100</v>
      </c>
      <c r="U13" s="90">
        <f>[8]Fevereiro!$F$24</f>
        <v>100</v>
      </c>
      <c r="V13" s="90">
        <f>[8]Fevereiro!$F$25</f>
        <v>100</v>
      </c>
      <c r="W13" s="90">
        <f>[8]Fevereiro!$F$26</f>
        <v>97</v>
      </c>
      <c r="X13" s="90">
        <f>[8]Fevereiro!$F$27</f>
        <v>99</v>
      </c>
      <c r="Y13" s="90">
        <f>[8]Fevereiro!$F$28</f>
        <v>100</v>
      </c>
      <c r="Z13" s="90">
        <f>[8]Fevereiro!$F$29</f>
        <v>99</v>
      </c>
      <c r="AA13" s="90">
        <f>[8]Fevereiro!$F$30</f>
        <v>100</v>
      </c>
      <c r="AB13" s="90">
        <f>[8]Fevereiro!$F$31</f>
        <v>100</v>
      </c>
      <c r="AC13" s="90">
        <f>[8]Fevereiro!$F$32</f>
        <v>100</v>
      </c>
      <c r="AD13" s="78">
        <f>MAX(B13:AC13)</f>
        <v>100</v>
      </c>
      <c r="AE13" s="89">
        <f>AVERAGE(B13:AC13)</f>
        <v>99.107142857142861</v>
      </c>
    </row>
    <row r="14" spans="1:33" hidden="1" x14ac:dyDescent="0.2">
      <c r="A14" s="48" t="s">
        <v>100</v>
      </c>
      <c r="B14" s="90" t="str">
        <f>[9]Fevereiro!$F$5</f>
        <v>*</v>
      </c>
      <c r="C14" s="90" t="str">
        <f>[9]Fevereiro!$F$6</f>
        <v>*</v>
      </c>
      <c r="D14" s="90" t="str">
        <f>[9]Fevereiro!$F$7</f>
        <v>*</v>
      </c>
      <c r="E14" s="90" t="str">
        <f>[9]Fevereiro!$F$8</f>
        <v>*</v>
      </c>
      <c r="F14" s="90" t="str">
        <f>[9]Fevereiro!$F$9</f>
        <v>*</v>
      </c>
      <c r="G14" s="90" t="str">
        <f>[9]Fevereiro!$F$10</f>
        <v>*</v>
      </c>
      <c r="H14" s="90" t="str">
        <f>[9]Fevereiro!$F$11</f>
        <v>*</v>
      </c>
      <c r="I14" s="90" t="str">
        <f>[9]Fevereiro!$F$12</f>
        <v>*</v>
      </c>
      <c r="J14" s="90" t="str">
        <f>[9]Fevereiro!$F$13</f>
        <v>*</v>
      </c>
      <c r="K14" s="90" t="str">
        <f>[9]Fevereiro!$F$14</f>
        <v>*</v>
      </c>
      <c r="L14" s="90" t="str">
        <f>[9]Fevereiro!$F$15</f>
        <v>*</v>
      </c>
      <c r="M14" s="90" t="str">
        <f>[9]Fevereiro!$F$16</f>
        <v>*</v>
      </c>
      <c r="N14" s="90" t="str">
        <f>[9]Fevereiro!$F$17</f>
        <v>*</v>
      </c>
      <c r="O14" s="90" t="str">
        <f>[9]Fevereiro!$F$18</f>
        <v>*</v>
      </c>
      <c r="P14" s="90" t="str">
        <f>[9]Fevereiro!$F$19</f>
        <v>*</v>
      </c>
      <c r="Q14" s="90" t="str">
        <f>[9]Fevereiro!$F$20</f>
        <v>*</v>
      </c>
      <c r="R14" s="90" t="str">
        <f>[9]Fevereiro!$F$21</f>
        <v>*</v>
      </c>
      <c r="S14" s="90" t="str">
        <f>[9]Fevereiro!$F$22</f>
        <v>*</v>
      </c>
      <c r="T14" s="90" t="str">
        <f>[9]Fevereiro!$F$23</f>
        <v>*</v>
      </c>
      <c r="U14" s="90" t="str">
        <f>[9]Fevereiro!$F$24</f>
        <v>*</v>
      </c>
      <c r="V14" s="90" t="str">
        <f>[9]Fevereiro!$F$25</f>
        <v>*</v>
      </c>
      <c r="W14" s="90" t="str">
        <f>[9]Fevereiro!$F$26</f>
        <v>*</v>
      </c>
      <c r="X14" s="90" t="str">
        <f>[9]Fevereiro!$F$27</f>
        <v>*</v>
      </c>
      <c r="Y14" s="90" t="str">
        <f>[9]Fevereiro!$F$28</f>
        <v>*</v>
      </c>
      <c r="Z14" s="90" t="str">
        <f>[9]Fevereiro!$F$29</f>
        <v>*</v>
      </c>
      <c r="AA14" s="90" t="str">
        <f>[9]Fevereiro!$F$30</f>
        <v>*</v>
      </c>
      <c r="AB14" s="90" t="str">
        <f>[9]Fevereiro!$F$31</f>
        <v>*</v>
      </c>
      <c r="AC14" s="90" t="str">
        <f>[9]Fevereiro!$F$32</f>
        <v>*</v>
      </c>
      <c r="AD14" s="78" t="s">
        <v>203</v>
      </c>
      <c r="AE14" s="89" t="s">
        <v>203</v>
      </c>
    </row>
    <row r="15" spans="1:33" x14ac:dyDescent="0.2">
      <c r="A15" s="48" t="s">
        <v>103</v>
      </c>
      <c r="B15" s="90">
        <f>[10]Fevereiro!$F$5</f>
        <v>96</v>
      </c>
      <c r="C15" s="90">
        <f>[10]Fevereiro!$F$6</f>
        <v>97</v>
      </c>
      <c r="D15" s="90">
        <f>[10]Fevereiro!$F$7</f>
        <v>92</v>
      </c>
      <c r="E15" s="90">
        <f>[10]Fevereiro!$F$8</f>
        <v>99</v>
      </c>
      <c r="F15" s="90">
        <f>[10]Fevereiro!$F$9</f>
        <v>99</v>
      </c>
      <c r="G15" s="90">
        <f>[10]Fevereiro!$F$10</f>
        <v>99</v>
      </c>
      <c r="H15" s="90">
        <f>[10]Fevereiro!$F$11</f>
        <v>99</v>
      </c>
      <c r="I15" s="90">
        <f>[10]Fevereiro!$F$12</f>
        <v>98</v>
      </c>
      <c r="J15" s="90">
        <f>[10]Fevereiro!$F$13</f>
        <v>99</v>
      </c>
      <c r="K15" s="90">
        <f>[10]Fevereiro!$F$14</f>
        <v>95</v>
      </c>
      <c r="L15" s="90">
        <f>[10]Fevereiro!$F$15</f>
        <v>77</v>
      </c>
      <c r="M15" s="90">
        <f>[10]Fevereiro!$F$16</f>
        <v>99</v>
      </c>
      <c r="N15" s="90">
        <f>[10]Fevereiro!$F$17</f>
        <v>99</v>
      </c>
      <c r="O15" s="90">
        <f>[10]Fevereiro!$F$18</f>
        <v>100</v>
      </c>
      <c r="P15" s="90">
        <f>[10]Fevereiro!$F$19</f>
        <v>94</v>
      </c>
      <c r="Q15" s="90">
        <f>[10]Fevereiro!$F$20</f>
        <v>93</v>
      </c>
      <c r="R15" s="90">
        <f>[10]Fevereiro!$F$21</f>
        <v>84</v>
      </c>
      <c r="S15" s="90">
        <f>[10]Fevereiro!$F$22</f>
        <v>99</v>
      </c>
      <c r="T15" s="90">
        <f>[10]Fevereiro!$F$23</f>
        <v>98</v>
      </c>
      <c r="U15" s="90">
        <f>[10]Fevereiro!$F$24</f>
        <v>99</v>
      </c>
      <c r="V15" s="90">
        <f>[10]Fevereiro!$F$25</f>
        <v>99</v>
      </c>
      <c r="W15" s="90">
        <f>[10]Fevereiro!$F$26</f>
        <v>99</v>
      </c>
      <c r="X15" s="90">
        <f>[10]Fevereiro!$F$27</f>
        <v>91</v>
      </c>
      <c r="Y15" s="90">
        <f>[10]Fevereiro!$F$28</f>
        <v>97</v>
      </c>
      <c r="Z15" s="90">
        <f>[10]Fevereiro!$F$29</f>
        <v>97</v>
      </c>
      <c r="AA15" s="90">
        <f>[10]Fevereiro!$F$30</f>
        <v>98</v>
      </c>
      <c r="AB15" s="90">
        <f>[10]Fevereiro!$F$31</f>
        <v>98</v>
      </c>
      <c r="AC15" s="90">
        <f>[10]Fevereiro!$F$32</f>
        <v>97</v>
      </c>
      <c r="AD15" s="78">
        <f>MAX(B15:AC15)</f>
        <v>100</v>
      </c>
      <c r="AE15" s="89">
        <f>AVERAGE(B15:AC15)</f>
        <v>96.107142857142861</v>
      </c>
      <c r="AG15" t="s">
        <v>33</v>
      </c>
    </row>
    <row r="16" spans="1:33" x14ac:dyDescent="0.2">
      <c r="A16" s="48" t="s">
        <v>150</v>
      </c>
      <c r="B16" s="90">
        <f>[11]Fevereiro!$F$5</f>
        <v>100</v>
      </c>
      <c r="C16" s="90">
        <f>[11]Fevereiro!$F$6</f>
        <v>100</v>
      </c>
      <c r="D16" s="90">
        <f>[11]Fevereiro!$F$7</f>
        <v>100</v>
      </c>
      <c r="E16" s="90">
        <f>[11]Fevereiro!$F$8</f>
        <v>100</v>
      </c>
      <c r="F16" s="90">
        <f>[11]Fevereiro!$F$9</f>
        <v>100</v>
      </c>
      <c r="G16" s="90">
        <f>[11]Fevereiro!$F$10</f>
        <v>100</v>
      </c>
      <c r="H16" s="90">
        <f>[11]Fevereiro!$F$11</f>
        <v>100</v>
      </c>
      <c r="I16" s="90">
        <f>[11]Fevereiro!$F$12</f>
        <v>100</v>
      </c>
      <c r="J16" s="90">
        <f>[11]Fevereiro!$F$13</f>
        <v>100</v>
      </c>
      <c r="K16" s="90">
        <f>[11]Fevereiro!$F$14</f>
        <v>100</v>
      </c>
      <c r="L16" s="90">
        <f>[11]Fevereiro!$F$15</f>
        <v>100</v>
      </c>
      <c r="M16" s="90">
        <f>[11]Fevereiro!$F$16</f>
        <v>100</v>
      </c>
      <c r="N16" s="90">
        <f>[11]Fevereiro!$F$17</f>
        <v>100</v>
      </c>
      <c r="O16" s="90">
        <f>[11]Fevereiro!$F$18</f>
        <v>100</v>
      </c>
      <c r="P16" s="90">
        <f>[11]Fevereiro!$F$19</f>
        <v>100</v>
      </c>
      <c r="Q16" s="90">
        <f>[11]Fevereiro!$F$20</f>
        <v>100</v>
      </c>
      <c r="R16" s="90">
        <f>[11]Fevereiro!$F$21</f>
        <v>100</v>
      </c>
      <c r="S16" s="90">
        <f>[11]Fevereiro!$F$22</f>
        <v>100</v>
      </c>
      <c r="T16" s="90">
        <f>[11]Fevereiro!$F$23</f>
        <v>53</v>
      </c>
      <c r="U16" s="90">
        <f>[11]Fevereiro!$F$24</f>
        <v>92</v>
      </c>
      <c r="V16" s="90">
        <f>[11]Fevereiro!$F$25</f>
        <v>78</v>
      </c>
      <c r="W16" s="90">
        <f>[11]Fevereiro!$F$26</f>
        <v>90</v>
      </c>
      <c r="X16" s="90">
        <f>[11]Fevereiro!$F$27</f>
        <v>91</v>
      </c>
      <c r="Y16" s="90">
        <f>[11]Fevereiro!$F$28</f>
        <v>93</v>
      </c>
      <c r="Z16" s="90">
        <f>[11]Fevereiro!$F$29</f>
        <v>93</v>
      </c>
      <c r="AA16" s="90">
        <f>[11]Fevereiro!$F$30</f>
        <v>93</v>
      </c>
      <c r="AB16" s="90">
        <f>[11]Fevereiro!$F$31</f>
        <v>94</v>
      </c>
      <c r="AC16" s="90">
        <f>[11]Fevereiro!$F$32</f>
        <v>94</v>
      </c>
      <c r="AD16" s="78">
        <f>MAX(B16:AC16)</f>
        <v>100</v>
      </c>
      <c r="AE16" s="89">
        <f>AVERAGE(B16:AC16)</f>
        <v>95.392857142857139</v>
      </c>
    </row>
    <row r="17" spans="1:34" x14ac:dyDescent="0.2">
      <c r="A17" s="48" t="s">
        <v>2</v>
      </c>
      <c r="B17" s="90">
        <f>[12]Fevereiro!$F$5</f>
        <v>92</v>
      </c>
      <c r="C17" s="90">
        <f>[12]Fevereiro!$F$6</f>
        <v>90</v>
      </c>
      <c r="D17" s="90">
        <f>[12]Fevereiro!$F$7</f>
        <v>90</v>
      </c>
      <c r="E17" s="90">
        <f>[12]Fevereiro!$F$8</f>
        <v>92</v>
      </c>
      <c r="F17" s="90">
        <f>[12]Fevereiro!$F$9</f>
        <v>93</v>
      </c>
      <c r="G17" s="90">
        <f>[12]Fevereiro!$F$10</f>
        <v>88</v>
      </c>
      <c r="H17" s="90">
        <f>[12]Fevereiro!$F$11</f>
        <v>91</v>
      </c>
      <c r="I17" s="90">
        <f>[12]Fevereiro!$F$12</f>
        <v>88</v>
      </c>
      <c r="J17" s="90">
        <f>[12]Fevereiro!$F$13</f>
        <v>89</v>
      </c>
      <c r="K17" s="90">
        <f>[12]Fevereiro!$F$14</f>
        <v>87</v>
      </c>
      <c r="L17" s="90">
        <f>[12]Fevereiro!$F$15</f>
        <v>87</v>
      </c>
      <c r="M17" s="90">
        <f>[12]Fevereiro!$F$16</f>
        <v>84</v>
      </c>
      <c r="N17" s="90">
        <f>[12]Fevereiro!$F$17</f>
        <v>87</v>
      </c>
      <c r="O17" s="90">
        <f>[12]Fevereiro!$F$18</f>
        <v>91</v>
      </c>
      <c r="P17" s="90">
        <f>[12]Fevereiro!$F$19</f>
        <v>88</v>
      </c>
      <c r="Q17" s="90">
        <f>[12]Fevereiro!$F$20</f>
        <v>86</v>
      </c>
      <c r="R17" s="90">
        <f>[12]Fevereiro!$F$21</f>
        <v>89</v>
      </c>
      <c r="S17" s="90">
        <f>[12]Fevereiro!$F$22</f>
        <v>92</v>
      </c>
      <c r="T17" s="90">
        <f>[12]Fevereiro!$F$23</f>
        <v>92</v>
      </c>
      <c r="U17" s="90">
        <f>[12]Fevereiro!$F$24</f>
        <v>91</v>
      </c>
      <c r="V17" s="90">
        <f>[12]Fevereiro!$F$25</f>
        <v>91</v>
      </c>
      <c r="W17" s="90">
        <f>[12]Fevereiro!$F$26</f>
        <v>91</v>
      </c>
      <c r="X17" s="90">
        <f>[12]Fevereiro!$F$27</f>
        <v>89</v>
      </c>
      <c r="Y17" s="90">
        <f>[12]Fevereiro!$F$28</f>
        <v>90</v>
      </c>
      <c r="Z17" s="90">
        <f>[12]Fevereiro!$F$29</f>
        <v>93</v>
      </c>
      <c r="AA17" s="90">
        <f>[12]Fevereiro!$F$30</f>
        <v>92</v>
      </c>
      <c r="AB17" s="90">
        <f>[12]Fevereiro!$F$31</f>
        <v>92</v>
      </c>
      <c r="AC17" s="90">
        <f>[12]Fevereiro!$F$32</f>
        <v>91</v>
      </c>
      <c r="AD17" s="78">
        <f>MAX(B17:AC17)</f>
        <v>93</v>
      </c>
      <c r="AE17" s="89">
        <f>AVERAGE(B17:AC17)</f>
        <v>89.857142857142861</v>
      </c>
      <c r="AG17" s="11" t="s">
        <v>33</v>
      </c>
    </row>
    <row r="18" spans="1:34" x14ac:dyDescent="0.2">
      <c r="A18" s="48" t="s">
        <v>3</v>
      </c>
      <c r="B18" s="90">
        <f>[13]Fevereiro!$F5</f>
        <v>100</v>
      </c>
      <c r="C18" s="90">
        <f>[13]Fevereiro!$F6</f>
        <v>100</v>
      </c>
      <c r="D18" s="90">
        <f>[13]Fevereiro!$F7</f>
        <v>100</v>
      </c>
      <c r="E18" s="90">
        <f>[13]Fevereiro!$F8</f>
        <v>100</v>
      </c>
      <c r="F18" s="90">
        <f>[13]Fevereiro!$F9</f>
        <v>99</v>
      </c>
      <c r="G18" s="90">
        <f>[13]Fevereiro!$F10</f>
        <v>91</v>
      </c>
      <c r="H18" s="90">
        <f>[13]Fevereiro!$F11</f>
        <v>100</v>
      </c>
      <c r="I18" s="90">
        <f>[13]Fevereiro!$F12</f>
        <v>100</v>
      </c>
      <c r="J18" s="90">
        <f>[13]Fevereiro!$F13</f>
        <v>100</v>
      </c>
      <c r="K18" s="90">
        <f>[13]Fevereiro!$F14</f>
        <v>74</v>
      </c>
      <c r="L18" s="90">
        <f>[13]Fevereiro!$F15</f>
        <v>100</v>
      </c>
      <c r="M18" s="90">
        <f>[13]Fevereiro!$F16</f>
        <v>100</v>
      </c>
      <c r="N18" s="90">
        <f>[13]Fevereiro!$F17</f>
        <v>100</v>
      </c>
      <c r="O18" s="90">
        <f>[13]Fevereiro!$F18</f>
        <v>100</v>
      </c>
      <c r="P18" s="90">
        <f>[13]Fevereiro!$F19</f>
        <v>100</v>
      </c>
      <c r="Q18" s="90">
        <f>[13]Fevereiro!$F20</f>
        <v>100</v>
      </c>
      <c r="R18" s="90">
        <f>[13]Fevereiro!$F21</f>
        <v>100</v>
      </c>
      <c r="S18" s="90">
        <f>[13]Fevereiro!$F22</f>
        <v>96</v>
      </c>
      <c r="T18" s="90">
        <f>[13]Fevereiro!$F23</f>
        <v>100</v>
      </c>
      <c r="U18" s="90">
        <f>[13]Fevereiro!$F24</f>
        <v>100</v>
      </c>
      <c r="V18" s="90">
        <f>[13]Fevereiro!$F25</f>
        <v>100</v>
      </c>
      <c r="W18" s="90">
        <f>[13]Fevereiro!$F26</f>
        <v>100</v>
      </c>
      <c r="X18" s="90">
        <f>[13]Fevereiro!$F27</f>
        <v>100</v>
      </c>
      <c r="Y18" s="90">
        <f>[13]Fevereiro!$F28</f>
        <v>100</v>
      </c>
      <c r="Z18" s="90">
        <f>[13]Fevereiro!$F29</f>
        <v>100</v>
      </c>
      <c r="AA18" s="90">
        <f>[13]Fevereiro!$F30</f>
        <v>100</v>
      </c>
      <c r="AB18" s="90">
        <f>[13]Fevereiro!$F31</f>
        <v>100</v>
      </c>
      <c r="AC18" s="90">
        <f>[13]Fevereiro!$F32</f>
        <v>98</v>
      </c>
      <c r="AD18" s="78">
        <f>MAX(B18:AC18)</f>
        <v>100</v>
      </c>
      <c r="AE18" s="89">
        <f>AVERAGE(B18:AC18)</f>
        <v>98.5</v>
      </c>
      <c r="AF18" s="11" t="s">
        <v>33</v>
      </c>
      <c r="AG18" s="11" t="s">
        <v>33</v>
      </c>
    </row>
    <row r="19" spans="1:34" hidden="1" x14ac:dyDescent="0.2">
      <c r="A19" s="48" t="s">
        <v>4</v>
      </c>
      <c r="B19" s="90" t="str">
        <f>[14]Fevereiro!$F$5</f>
        <v>*</v>
      </c>
      <c r="C19" s="90" t="str">
        <f>[14]Fevereiro!$F$6</f>
        <v>*</v>
      </c>
      <c r="D19" s="90" t="str">
        <f>[14]Fevereiro!$F$7</f>
        <v>*</v>
      </c>
      <c r="E19" s="90" t="str">
        <f>[14]Fevereiro!$F$8</f>
        <v>*</v>
      </c>
      <c r="F19" s="90" t="str">
        <f>[14]Fevereiro!$F$9</f>
        <v>*</v>
      </c>
      <c r="G19" s="90" t="str">
        <f>[14]Fevereiro!$F$10</f>
        <v>*</v>
      </c>
      <c r="H19" s="90" t="str">
        <f>[14]Fevereiro!$F$11</f>
        <v>*</v>
      </c>
      <c r="I19" s="90" t="str">
        <f>[14]Fevereiro!$F$12</f>
        <v>*</v>
      </c>
      <c r="J19" s="90" t="str">
        <f>[14]Fevereiro!$F$13</f>
        <v>*</v>
      </c>
      <c r="K19" s="90" t="str">
        <f>[14]Fevereiro!$F$14</f>
        <v>*</v>
      </c>
      <c r="L19" s="90" t="str">
        <f>[14]Fevereiro!$F$15</f>
        <v>*</v>
      </c>
      <c r="M19" s="90" t="str">
        <f>[14]Fevereiro!$F$16</f>
        <v>*</v>
      </c>
      <c r="N19" s="90" t="str">
        <f>[14]Fevereiro!$F$17</f>
        <v>*</v>
      </c>
      <c r="O19" s="90" t="str">
        <f>[14]Fevereiro!$F$18</f>
        <v>*</v>
      </c>
      <c r="P19" s="90" t="str">
        <f>[14]Fevereiro!$F$19</f>
        <v>*</v>
      </c>
      <c r="Q19" s="90" t="str">
        <f>[14]Fevereiro!$F$20</f>
        <v>*</v>
      </c>
      <c r="R19" s="90" t="str">
        <f>[14]Fevereiro!$F$21</f>
        <v>*</v>
      </c>
      <c r="S19" s="90" t="str">
        <f>[14]Fevereiro!$F$22</f>
        <v>*</v>
      </c>
      <c r="T19" s="90" t="str">
        <f>[14]Fevereiro!$F$23</f>
        <v>*</v>
      </c>
      <c r="U19" s="90" t="str">
        <f>[14]Fevereiro!$F$24</f>
        <v>*</v>
      </c>
      <c r="V19" s="90" t="str">
        <f>[14]Fevereiro!$F$25</f>
        <v>*</v>
      </c>
      <c r="W19" s="90" t="str">
        <f>[14]Fevereiro!$F$26</f>
        <v>*</v>
      </c>
      <c r="X19" s="90" t="str">
        <f>[14]Fevereiro!$F$27</f>
        <v>*</v>
      </c>
      <c r="Y19" s="90" t="str">
        <f>[14]Fevereiro!$F$28</f>
        <v>*</v>
      </c>
      <c r="Z19" s="90" t="str">
        <f>[14]Fevereiro!$F$29</f>
        <v>*</v>
      </c>
      <c r="AA19" s="90" t="str">
        <f>[14]Fevereiro!$F$30</f>
        <v>*</v>
      </c>
      <c r="AB19" s="90" t="str">
        <f>[14]Fevereiro!$F$31</f>
        <v>*</v>
      </c>
      <c r="AC19" s="90" t="str">
        <f>[14]Fevereiro!$F$32</f>
        <v>*</v>
      </c>
      <c r="AD19" s="78" t="s">
        <v>203</v>
      </c>
      <c r="AE19" s="89" t="s">
        <v>203</v>
      </c>
      <c r="AG19" t="s">
        <v>33</v>
      </c>
    </row>
    <row r="20" spans="1:34" x14ac:dyDescent="0.2">
      <c r="A20" s="48" t="s">
        <v>5</v>
      </c>
      <c r="B20" s="90">
        <f>[15]Fevereiro!$F$5</f>
        <v>89</v>
      </c>
      <c r="C20" s="90">
        <f>[15]Fevereiro!$F$6</f>
        <v>90</v>
      </c>
      <c r="D20" s="90">
        <f>[15]Fevereiro!$F$7</f>
        <v>85</v>
      </c>
      <c r="E20" s="90">
        <f>[15]Fevereiro!$F$8</f>
        <v>82</v>
      </c>
      <c r="F20" s="90">
        <f>[15]Fevereiro!$F$9</f>
        <v>81</v>
      </c>
      <c r="G20" s="90">
        <f>[15]Fevereiro!$F$10</f>
        <v>89</v>
      </c>
      <c r="H20" s="90">
        <f>[15]Fevereiro!$F$11</f>
        <v>90</v>
      </c>
      <c r="I20" s="90">
        <f>[15]Fevereiro!$F$12</f>
        <v>89</v>
      </c>
      <c r="J20" s="90">
        <f>[15]Fevereiro!$F$13</f>
        <v>89</v>
      </c>
      <c r="K20" s="90">
        <f>[15]Fevereiro!$F$14</f>
        <v>86</v>
      </c>
      <c r="L20" s="90">
        <f>[15]Fevereiro!$F$15</f>
        <v>85</v>
      </c>
      <c r="M20" s="90">
        <f>[15]Fevereiro!$F$16</f>
        <v>85</v>
      </c>
      <c r="N20" s="90">
        <f>[15]Fevereiro!$F$17</f>
        <v>89</v>
      </c>
      <c r="O20" s="90">
        <f>[15]Fevereiro!$F$18</f>
        <v>86</v>
      </c>
      <c r="P20" s="90">
        <f>[15]Fevereiro!$F$19</f>
        <v>86</v>
      </c>
      <c r="Q20" s="90">
        <f>[15]Fevereiro!$F$20</f>
        <v>78</v>
      </c>
      <c r="R20" s="90">
        <f>[15]Fevereiro!$F$21</f>
        <v>88</v>
      </c>
      <c r="S20" s="90">
        <f>[15]Fevereiro!$F$22</f>
        <v>80</v>
      </c>
      <c r="T20" s="90">
        <f>[15]Fevereiro!$F$23</f>
        <v>87</v>
      </c>
      <c r="U20" s="90">
        <f>[15]Fevereiro!$F$24</f>
        <v>88</v>
      </c>
      <c r="V20" s="90">
        <f>[15]Fevereiro!$F$25</f>
        <v>87</v>
      </c>
      <c r="W20" s="90">
        <f>[15]Fevereiro!$F$26</f>
        <v>89</v>
      </c>
      <c r="X20" s="90">
        <f>[15]Fevereiro!$F$27</f>
        <v>88</v>
      </c>
      <c r="Y20" s="90">
        <f>[15]Fevereiro!$F$28</f>
        <v>84</v>
      </c>
      <c r="Z20" s="90">
        <f>[15]Fevereiro!$F$29</f>
        <v>87</v>
      </c>
      <c r="AA20" s="90">
        <f>[15]Fevereiro!$F$30</f>
        <v>86</v>
      </c>
      <c r="AB20" s="90">
        <f>[15]Fevereiro!$F$31</f>
        <v>88</v>
      </c>
      <c r="AC20" s="90">
        <f>[15]Fevereiro!$F$32</f>
        <v>88</v>
      </c>
      <c r="AD20" s="78">
        <f>MAX(B20:AC20)</f>
        <v>90</v>
      </c>
      <c r="AE20" s="89">
        <f>AVERAGE(B20:AC20)</f>
        <v>86.392857142857139</v>
      </c>
      <c r="AF20" s="11" t="s">
        <v>33</v>
      </c>
      <c r="AG20" t="s">
        <v>33</v>
      </c>
    </row>
    <row r="21" spans="1:34" hidden="1" x14ac:dyDescent="0.2">
      <c r="A21" s="48" t="s">
        <v>31</v>
      </c>
      <c r="B21" s="90" t="str">
        <f>[16]Fevereiro!$F$5</f>
        <v>*</v>
      </c>
      <c r="C21" s="90" t="str">
        <f>[16]Fevereiro!$F$6</f>
        <v>*</v>
      </c>
      <c r="D21" s="90" t="str">
        <f>[16]Fevereiro!$F$7</f>
        <v>*</v>
      </c>
      <c r="E21" s="90" t="str">
        <f>[16]Fevereiro!$F$8</f>
        <v>*</v>
      </c>
      <c r="F21" s="90" t="str">
        <f>[16]Fevereiro!$F$9</f>
        <v>*</v>
      </c>
      <c r="G21" s="90" t="str">
        <f>[16]Fevereiro!$F$10</f>
        <v>*</v>
      </c>
      <c r="H21" s="90" t="str">
        <f>[16]Fevereiro!$F$11</f>
        <v>*</v>
      </c>
      <c r="I21" s="90" t="str">
        <f>[16]Fevereiro!$F$12</f>
        <v>*</v>
      </c>
      <c r="J21" s="90" t="str">
        <f>[16]Fevereiro!$F$13</f>
        <v>*</v>
      </c>
      <c r="K21" s="90" t="str">
        <f>[16]Fevereiro!$F$14</f>
        <v>*</v>
      </c>
      <c r="L21" s="90" t="str">
        <f>[16]Fevereiro!$F$15</f>
        <v>*</v>
      </c>
      <c r="M21" s="90" t="str">
        <f>[16]Fevereiro!$F$16</f>
        <v>*</v>
      </c>
      <c r="N21" s="90" t="str">
        <f>[16]Fevereiro!$F$17</f>
        <v>*</v>
      </c>
      <c r="O21" s="90" t="str">
        <f>[16]Fevereiro!$F$18</f>
        <v>*</v>
      </c>
      <c r="P21" s="90" t="str">
        <f>[16]Fevereiro!$F$19</f>
        <v>*</v>
      </c>
      <c r="Q21" s="90" t="str">
        <f>[16]Fevereiro!$F$20</f>
        <v>*</v>
      </c>
      <c r="R21" s="90" t="str">
        <f>[16]Fevereiro!$F$21</f>
        <v>*</v>
      </c>
      <c r="S21" s="90" t="str">
        <f>[16]Fevereiro!$F$22</f>
        <v>*</v>
      </c>
      <c r="T21" s="90" t="str">
        <f>[16]Fevereiro!$F$23</f>
        <v>*</v>
      </c>
      <c r="U21" s="90" t="str">
        <f>[16]Fevereiro!$F$24</f>
        <v>*</v>
      </c>
      <c r="V21" s="90" t="str">
        <f>[16]Fevereiro!$F$25</f>
        <v>*</v>
      </c>
      <c r="W21" s="90" t="str">
        <f>[16]Fevereiro!$F$26</f>
        <v>*</v>
      </c>
      <c r="X21" s="90" t="str">
        <f>[16]Fevereiro!$F$27</f>
        <v>*</v>
      </c>
      <c r="Y21" s="90" t="str">
        <f>[16]Fevereiro!$F$28</f>
        <v>*</v>
      </c>
      <c r="Z21" s="90" t="str">
        <f>[16]Fevereiro!$F$29</f>
        <v>*</v>
      </c>
      <c r="AA21" s="90" t="str">
        <f>[16]Fevereiro!$F$30</f>
        <v>*</v>
      </c>
      <c r="AB21" s="90" t="str">
        <f>[16]Fevereiro!$F$31</f>
        <v>*</v>
      </c>
      <c r="AC21" s="90" t="str">
        <f>[16]Fevereiro!$F$32</f>
        <v>*</v>
      </c>
      <c r="AD21" s="78" t="s">
        <v>203</v>
      </c>
      <c r="AE21" s="89" t="s">
        <v>203</v>
      </c>
    </row>
    <row r="22" spans="1:34" x14ac:dyDescent="0.2">
      <c r="A22" s="48" t="s">
        <v>6</v>
      </c>
      <c r="B22" s="90">
        <f>[17]Fevereiro!$F$5</f>
        <v>98</v>
      </c>
      <c r="C22" s="90">
        <f>[17]Fevereiro!$F$6</f>
        <v>98</v>
      </c>
      <c r="D22" s="90">
        <f>[17]Fevereiro!$F$7</f>
        <v>98</v>
      </c>
      <c r="E22" s="90">
        <f>[17]Fevereiro!$F$8</f>
        <v>98</v>
      </c>
      <c r="F22" s="90">
        <f>[17]Fevereiro!$F$9</f>
        <v>98</v>
      </c>
      <c r="G22" s="90">
        <f>[17]Fevereiro!$F$10</f>
        <v>98</v>
      </c>
      <c r="H22" s="90">
        <f>[17]Fevereiro!$F$11</f>
        <v>98</v>
      </c>
      <c r="I22" s="90">
        <f>[17]Fevereiro!$F$12</f>
        <v>96</v>
      </c>
      <c r="J22" s="90">
        <f>[17]Fevereiro!$F$13</f>
        <v>97</v>
      </c>
      <c r="K22" s="90">
        <f>[17]Fevereiro!$F$14</f>
        <v>98</v>
      </c>
      <c r="L22" s="90">
        <f>[17]Fevereiro!$F$15</f>
        <v>97</v>
      </c>
      <c r="M22" s="90">
        <f>[17]Fevereiro!$F$16</f>
        <v>98</v>
      </c>
      <c r="N22" s="90">
        <f>[17]Fevereiro!$F$17</f>
        <v>98</v>
      </c>
      <c r="O22" s="90">
        <f>[17]Fevereiro!$F$18</f>
        <v>98</v>
      </c>
      <c r="P22" s="90">
        <f>[17]Fevereiro!$F$19</f>
        <v>98</v>
      </c>
      <c r="Q22" s="90">
        <f>[17]Fevereiro!$F$20</f>
        <v>98</v>
      </c>
      <c r="R22" s="90">
        <f>[17]Fevereiro!$F$21</f>
        <v>98</v>
      </c>
      <c r="S22" s="90">
        <f>[17]Fevereiro!$F$22</f>
        <v>97</v>
      </c>
      <c r="T22" s="90">
        <f>[17]Fevereiro!$F$23</f>
        <v>98</v>
      </c>
      <c r="U22" s="90">
        <f>[17]Fevereiro!$F$24</f>
        <v>97</v>
      </c>
      <c r="V22" s="90">
        <f>[17]Fevereiro!$F$25</f>
        <v>98</v>
      </c>
      <c r="W22" s="90">
        <f>[17]Fevereiro!$F$26</f>
        <v>98</v>
      </c>
      <c r="X22" s="90">
        <f>[17]Fevereiro!$F$27</f>
        <v>96</v>
      </c>
      <c r="Y22" s="90">
        <f>[17]Fevereiro!$F$28</f>
        <v>97</v>
      </c>
      <c r="Z22" s="90">
        <f>[17]Fevereiro!$F$29</f>
        <v>97</v>
      </c>
      <c r="AA22" s="90">
        <f>[17]Fevereiro!$F$30</f>
        <v>98</v>
      </c>
      <c r="AB22" s="90">
        <f>[17]Fevereiro!$F$31</f>
        <v>98</v>
      </c>
      <c r="AC22" s="90">
        <f>[17]Fevereiro!$F$32</f>
        <v>98</v>
      </c>
      <c r="AD22" s="78">
        <f t="shared" ref="AD22:AD28" si="3">MAX(B22:AC22)</f>
        <v>98</v>
      </c>
      <c r="AE22" s="89">
        <f t="shared" ref="AE22:AE28" si="4">AVERAGE(B22:AC22)</f>
        <v>97.642857142857139</v>
      </c>
    </row>
    <row r="23" spans="1:34" hidden="1" x14ac:dyDescent="0.2">
      <c r="A23" s="48" t="s">
        <v>7</v>
      </c>
      <c r="B23" s="90" t="str">
        <f>[18]Fevereiro!$F$5</f>
        <v>*</v>
      </c>
      <c r="C23" s="90" t="str">
        <f>[18]Fevereiro!$F$6</f>
        <v>*</v>
      </c>
      <c r="D23" s="90" t="str">
        <f>[18]Fevereiro!$F$7</f>
        <v>*</v>
      </c>
      <c r="E23" s="90" t="str">
        <f>[18]Fevereiro!$F$8</f>
        <v>*</v>
      </c>
      <c r="F23" s="90" t="str">
        <f>[18]Fevereiro!$F$9</f>
        <v>*</v>
      </c>
      <c r="G23" s="90" t="str">
        <f>[18]Fevereiro!$F$10</f>
        <v>*</v>
      </c>
      <c r="H23" s="90" t="str">
        <f>[18]Fevereiro!$F$11</f>
        <v>*</v>
      </c>
      <c r="I23" s="90" t="str">
        <f>[18]Fevereiro!$F$12</f>
        <v>*</v>
      </c>
      <c r="J23" s="90" t="str">
        <f>[18]Fevereiro!$F$13</f>
        <v>*</v>
      </c>
      <c r="K23" s="90" t="str">
        <f>[18]Fevereiro!$F$14</f>
        <v>*</v>
      </c>
      <c r="L23" s="90" t="str">
        <f>[18]Fevereiro!$F$15</f>
        <v>*</v>
      </c>
      <c r="M23" s="90" t="str">
        <f>[18]Fevereiro!$F$16</f>
        <v>*</v>
      </c>
      <c r="N23" s="90" t="str">
        <f>[18]Fevereiro!$F$17</f>
        <v>*</v>
      </c>
      <c r="O23" s="90" t="str">
        <f>[18]Fevereiro!$F$18</f>
        <v>*</v>
      </c>
      <c r="P23" s="90" t="str">
        <f>[18]Fevereiro!$F$19</f>
        <v>*</v>
      </c>
      <c r="Q23" s="90" t="str">
        <f>[18]Fevereiro!$F$20</f>
        <v>*</v>
      </c>
      <c r="R23" s="90" t="str">
        <f>[18]Fevereiro!$F$21</f>
        <v>*</v>
      </c>
      <c r="S23" s="90" t="str">
        <f>[18]Fevereiro!$F$22</f>
        <v>*</v>
      </c>
      <c r="T23" s="90" t="str">
        <f>[18]Fevereiro!$F$23</f>
        <v>*</v>
      </c>
      <c r="U23" s="90" t="str">
        <f>[18]Fevereiro!$F$24</f>
        <v>*</v>
      </c>
      <c r="V23" s="90" t="str">
        <f>[18]Fevereiro!$F$25</f>
        <v>*</v>
      </c>
      <c r="W23" s="90" t="str">
        <f>[18]Fevereiro!$F$26</f>
        <v>*</v>
      </c>
      <c r="X23" s="90" t="str">
        <f>[18]Fevereiro!$F$27</f>
        <v>*</v>
      </c>
      <c r="Y23" s="90" t="str">
        <f>[18]Fevereiro!$F$28</f>
        <v>*</v>
      </c>
      <c r="Z23" s="90" t="str">
        <f>[18]Fevereiro!$F$29</f>
        <v>*</v>
      </c>
      <c r="AA23" s="90" t="str">
        <f>[18]Fevereiro!$F$30</f>
        <v>*</v>
      </c>
      <c r="AB23" s="90" t="str">
        <f>[18]Fevereiro!$F$31</f>
        <v>*</v>
      </c>
      <c r="AC23" s="90" t="str">
        <f>[18]Fevereiro!$F$32</f>
        <v>*</v>
      </c>
      <c r="AD23" s="78">
        <f t="shared" si="3"/>
        <v>0</v>
      </c>
      <c r="AE23" s="89" t="e">
        <f t="shared" si="4"/>
        <v>#DIV/0!</v>
      </c>
      <c r="AG23" t="s">
        <v>33</v>
      </c>
    </row>
    <row r="24" spans="1:34" x14ac:dyDescent="0.2">
      <c r="A24" s="48" t="s">
        <v>151</v>
      </c>
      <c r="B24" s="90">
        <f>[19]Fevereiro!$F$5</f>
        <v>100</v>
      </c>
      <c r="C24" s="90">
        <f>[19]Fevereiro!$F$6</f>
        <v>100</v>
      </c>
      <c r="D24" s="90">
        <f>[19]Fevereiro!$F$7</f>
        <v>97</v>
      </c>
      <c r="E24" s="90">
        <f>[19]Fevereiro!$F$8</f>
        <v>100</v>
      </c>
      <c r="F24" s="90">
        <f>[19]Fevereiro!$F$9</f>
        <v>100</v>
      </c>
      <c r="G24" s="90">
        <f>[19]Fevereiro!$F$10</f>
        <v>100</v>
      </c>
      <c r="H24" s="90">
        <f>[19]Fevereiro!$F$11</f>
        <v>100</v>
      </c>
      <c r="I24" s="90">
        <f>[19]Fevereiro!$F$12</f>
        <v>100</v>
      </c>
      <c r="J24" s="90">
        <f>[19]Fevereiro!$F$13</f>
        <v>96</v>
      </c>
      <c r="K24" s="90">
        <f>[19]Fevereiro!$F$14</f>
        <v>99</v>
      </c>
      <c r="L24" s="90">
        <f>[19]Fevereiro!$F$15</f>
        <v>95</v>
      </c>
      <c r="M24" s="90">
        <f>[19]Fevereiro!$F$16</f>
        <v>96</v>
      </c>
      <c r="N24" s="90">
        <f>[19]Fevereiro!$F$17</f>
        <v>100</v>
      </c>
      <c r="O24" s="90">
        <f>[19]Fevereiro!$F$18</f>
        <v>100</v>
      </c>
      <c r="P24" s="90">
        <f>[19]Fevereiro!$F$19</f>
        <v>100</v>
      </c>
      <c r="Q24" s="90">
        <f>[19]Fevereiro!$F$20</f>
        <v>100</v>
      </c>
      <c r="R24" s="90">
        <f>[19]Fevereiro!$F$21</f>
        <v>100</v>
      </c>
      <c r="S24" s="90">
        <f>[19]Fevereiro!$F$22</f>
        <v>100</v>
      </c>
      <c r="T24" s="90">
        <f>[19]Fevereiro!$F$23</f>
        <v>100</v>
      </c>
      <c r="U24" s="90">
        <f>[19]Fevereiro!$F$24</f>
        <v>100</v>
      </c>
      <c r="V24" s="90">
        <f>[19]Fevereiro!$F$25</f>
        <v>100</v>
      </c>
      <c r="W24" s="90">
        <f>[19]Fevereiro!$F$26</f>
        <v>99</v>
      </c>
      <c r="X24" s="90">
        <f>[19]Fevereiro!$F$27</f>
        <v>96</v>
      </c>
      <c r="Y24" s="90">
        <f>[19]Fevereiro!$F$28</f>
        <v>98</v>
      </c>
      <c r="Z24" s="90">
        <f>[19]Fevereiro!$F$29</f>
        <v>100</v>
      </c>
      <c r="AA24" s="90">
        <f>[19]Fevereiro!$F$30</f>
        <v>100</v>
      </c>
      <c r="AB24" s="90">
        <f>[19]Fevereiro!$F$31</f>
        <v>100</v>
      </c>
      <c r="AC24" s="90">
        <f>[19]Fevereiro!$F$32</f>
        <v>100</v>
      </c>
      <c r="AD24" s="78">
        <f t="shared" si="3"/>
        <v>100</v>
      </c>
      <c r="AE24" s="89">
        <f t="shared" si="4"/>
        <v>99.142857142857139</v>
      </c>
    </row>
    <row r="25" spans="1:34" x14ac:dyDescent="0.2">
      <c r="A25" s="48" t="s">
        <v>152</v>
      </c>
      <c r="B25" s="90">
        <f>[20]Fevereiro!$F5</f>
        <v>94</v>
      </c>
      <c r="C25" s="90">
        <f>[20]Fevereiro!$F6</f>
        <v>91</v>
      </c>
      <c r="D25" s="90">
        <f>[20]Fevereiro!$F7</f>
        <v>91</v>
      </c>
      <c r="E25" s="90">
        <f>[20]Fevereiro!$F8</f>
        <v>93</v>
      </c>
      <c r="F25" s="90">
        <f>[20]Fevereiro!$F9</f>
        <v>95</v>
      </c>
      <c r="G25" s="90">
        <f>[20]Fevereiro!$F10</f>
        <v>95</v>
      </c>
      <c r="H25" s="90">
        <f>[20]Fevereiro!$F11</f>
        <v>95</v>
      </c>
      <c r="I25" s="90">
        <f>[20]Fevereiro!$F12</f>
        <v>96</v>
      </c>
      <c r="J25" s="90">
        <f>[20]Fevereiro!$F13</f>
        <v>97</v>
      </c>
      <c r="K25" s="90">
        <f>[20]Fevereiro!$F14</f>
        <v>96</v>
      </c>
      <c r="L25" s="90">
        <f>[20]Fevereiro!$F15</f>
        <v>81</v>
      </c>
      <c r="M25" s="90">
        <f>[20]Fevereiro!$F16</f>
        <v>90</v>
      </c>
      <c r="N25" s="90">
        <f>[20]Fevereiro!$F17</f>
        <v>96</v>
      </c>
      <c r="O25" s="90">
        <f>[20]Fevereiro!$F18</f>
        <v>96</v>
      </c>
      <c r="P25" s="90">
        <f>[20]Fevereiro!$F19</f>
        <v>93</v>
      </c>
      <c r="Q25" s="90">
        <f>[20]Fevereiro!$F20</f>
        <v>93</v>
      </c>
      <c r="R25" s="90">
        <f>[20]Fevereiro!$F21</f>
        <v>92</v>
      </c>
      <c r="S25" s="90">
        <f>[20]Fevereiro!$F22</f>
        <v>96</v>
      </c>
      <c r="T25" s="90">
        <f>[20]Fevereiro!$F23</f>
        <v>95</v>
      </c>
      <c r="U25" s="90">
        <f>[20]Fevereiro!$F24</f>
        <v>97</v>
      </c>
      <c r="V25" s="90">
        <f>[20]Fevereiro!$F25</f>
        <v>95</v>
      </c>
      <c r="W25" s="90">
        <f>[20]Fevereiro!$F26</f>
        <v>95</v>
      </c>
      <c r="X25" s="90">
        <f>[20]Fevereiro!$F27</f>
        <v>91</v>
      </c>
      <c r="Y25" s="90">
        <f>[20]Fevereiro!$F28</f>
        <v>95</v>
      </c>
      <c r="Z25" s="90">
        <f>[20]Fevereiro!$F29</f>
        <v>89</v>
      </c>
      <c r="AA25" s="90">
        <f>[20]Fevereiro!$F30</f>
        <v>93</v>
      </c>
      <c r="AB25" s="90">
        <f>[20]Fevereiro!$F31</f>
        <v>92</v>
      </c>
      <c r="AC25" s="90">
        <f>[20]Fevereiro!$F32</f>
        <v>91</v>
      </c>
      <c r="AD25" s="78">
        <f t="shared" si="3"/>
        <v>97</v>
      </c>
      <c r="AE25" s="89">
        <f t="shared" si="4"/>
        <v>93.321428571428569</v>
      </c>
      <c r="AF25" s="11" t="s">
        <v>33</v>
      </c>
    </row>
    <row r="26" spans="1:34" x14ac:dyDescent="0.2">
      <c r="A26" s="48" t="s">
        <v>153</v>
      </c>
      <c r="B26" s="90">
        <f>[21]Fevereiro!$F$5</f>
        <v>100</v>
      </c>
      <c r="C26" s="90">
        <f>[21]Fevereiro!$F$6</f>
        <v>100</v>
      </c>
      <c r="D26" s="90">
        <f>[21]Fevereiro!$F$7</f>
        <v>100</v>
      </c>
      <c r="E26" s="90">
        <f>[21]Fevereiro!$F$8</f>
        <v>100</v>
      </c>
      <c r="F26" s="90">
        <f>[21]Fevereiro!$F$9</f>
        <v>100</v>
      </c>
      <c r="G26" s="90">
        <f>[21]Fevereiro!$F$10</f>
        <v>100</v>
      </c>
      <c r="H26" s="90">
        <f>[21]Fevereiro!$F$11</f>
        <v>100</v>
      </c>
      <c r="I26" s="90">
        <f>[21]Fevereiro!$F$12</f>
        <v>100</v>
      </c>
      <c r="J26" s="90">
        <f>[21]Fevereiro!$F$13</f>
        <v>100</v>
      </c>
      <c r="K26" s="90">
        <f>[21]Fevereiro!$F$14</f>
        <v>98</v>
      </c>
      <c r="L26" s="90">
        <f>[21]Fevereiro!$F$15</f>
        <v>88</v>
      </c>
      <c r="M26" s="90">
        <f>[21]Fevereiro!$F$16</f>
        <v>100</v>
      </c>
      <c r="N26" s="90">
        <f>[21]Fevereiro!$F$17</f>
        <v>100</v>
      </c>
      <c r="O26" s="90">
        <f>[21]Fevereiro!$F$18</f>
        <v>100</v>
      </c>
      <c r="P26" s="90">
        <f>[21]Fevereiro!$F$19</f>
        <v>100</v>
      </c>
      <c r="Q26" s="90">
        <f>[21]Fevereiro!$F$20</f>
        <v>100</v>
      </c>
      <c r="R26" s="90">
        <f>[21]Fevereiro!$F$21</f>
        <v>100</v>
      </c>
      <c r="S26" s="90">
        <f>[21]Fevereiro!$F$22</f>
        <v>100</v>
      </c>
      <c r="T26" s="90">
        <f>[21]Fevereiro!$F$23</f>
        <v>100</v>
      </c>
      <c r="U26" s="90">
        <f>[21]Fevereiro!$F$24</f>
        <v>100</v>
      </c>
      <c r="V26" s="90">
        <f>[21]Fevereiro!$F$25</f>
        <v>100</v>
      </c>
      <c r="W26" s="90">
        <f>[21]Fevereiro!$F$26</f>
        <v>100</v>
      </c>
      <c r="X26" s="90">
        <f>[21]Fevereiro!$F$27</f>
        <v>100</v>
      </c>
      <c r="Y26" s="90">
        <f>[21]Fevereiro!$F$28</f>
        <v>100</v>
      </c>
      <c r="Z26" s="90">
        <f>[21]Fevereiro!$F$29</f>
        <v>100</v>
      </c>
      <c r="AA26" s="90">
        <f>[21]Fevereiro!$F$30</f>
        <v>100</v>
      </c>
      <c r="AB26" s="90">
        <f>[21]Fevereiro!$F$31</f>
        <v>100</v>
      </c>
      <c r="AC26" s="90">
        <f>[21]Fevereiro!$F$32</f>
        <v>100</v>
      </c>
      <c r="AD26" s="78">
        <f t="shared" si="3"/>
        <v>100</v>
      </c>
      <c r="AE26" s="89">
        <f t="shared" si="4"/>
        <v>99.5</v>
      </c>
      <c r="AG26" t="s">
        <v>33</v>
      </c>
    </row>
    <row r="27" spans="1:34" x14ac:dyDescent="0.2">
      <c r="A27" s="48" t="s">
        <v>8</v>
      </c>
      <c r="B27" s="90">
        <f>[22]Fevereiro!$F$5</f>
        <v>100</v>
      </c>
      <c r="C27" s="90">
        <f>[22]Fevereiro!$F$6</f>
        <v>100</v>
      </c>
      <c r="D27" s="90">
        <f>[22]Fevereiro!$F$7</f>
        <v>100</v>
      </c>
      <c r="E27" s="90">
        <f>[22]Fevereiro!$F$8</f>
        <v>97</v>
      </c>
      <c r="F27" s="90">
        <f>[22]Fevereiro!$F$9</f>
        <v>100</v>
      </c>
      <c r="G27" s="90">
        <f>[22]Fevereiro!$F$10</f>
        <v>100</v>
      </c>
      <c r="H27" s="90">
        <f>[22]Fevereiro!$F$11</f>
        <v>100</v>
      </c>
      <c r="I27" s="90">
        <f>[22]Fevereiro!$F$12</f>
        <v>91</v>
      </c>
      <c r="J27" s="90">
        <f>[22]Fevereiro!$F$13</f>
        <v>100</v>
      </c>
      <c r="K27" s="90">
        <f>[22]Fevereiro!$F$14</f>
        <v>100</v>
      </c>
      <c r="L27" s="90">
        <f>[22]Fevereiro!$F$15</f>
        <v>98</v>
      </c>
      <c r="M27" s="90">
        <f>[22]Fevereiro!$F$16</f>
        <v>99</v>
      </c>
      <c r="N27" s="90">
        <f>[22]Fevereiro!$F$17</f>
        <v>100</v>
      </c>
      <c r="O27" s="90">
        <f>[22]Fevereiro!$F$18</f>
        <v>100</v>
      </c>
      <c r="P27" s="90">
        <f>[22]Fevereiro!$F$19</f>
        <v>100</v>
      </c>
      <c r="Q27" s="90">
        <f>[22]Fevereiro!$F$20</f>
        <v>100</v>
      </c>
      <c r="R27" s="90">
        <f>[22]Fevereiro!$F$21</f>
        <v>100</v>
      </c>
      <c r="S27" s="90">
        <f>[22]Fevereiro!$F$22</f>
        <v>100</v>
      </c>
      <c r="T27" s="90">
        <f>[22]Fevereiro!$F$23</f>
        <v>100</v>
      </c>
      <c r="U27" s="90">
        <f>[22]Fevereiro!$F$24</f>
        <v>100</v>
      </c>
      <c r="V27" s="90">
        <f>[22]Fevereiro!$F$25</f>
        <v>100</v>
      </c>
      <c r="W27" s="90">
        <f>[22]Fevereiro!$F$26</f>
        <v>100</v>
      </c>
      <c r="X27" s="90">
        <f>[22]Fevereiro!$F$27</f>
        <v>91</v>
      </c>
      <c r="Y27" s="90">
        <f>[22]Fevereiro!$F$28</f>
        <v>100</v>
      </c>
      <c r="Z27" s="90">
        <f>[22]Fevereiro!$F$29</f>
        <v>100</v>
      </c>
      <c r="AA27" s="90">
        <f>[22]Fevereiro!$F$30</f>
        <v>100</v>
      </c>
      <c r="AB27" s="90">
        <f>[22]Fevereiro!$F$31</f>
        <v>100</v>
      </c>
      <c r="AC27" s="90">
        <f>[22]Fevereiro!$F$32</f>
        <v>100</v>
      </c>
      <c r="AD27" s="78">
        <f t="shared" si="3"/>
        <v>100</v>
      </c>
      <c r="AE27" s="89">
        <f t="shared" si="4"/>
        <v>99.142857142857139</v>
      </c>
      <c r="AG27" t="s">
        <v>33</v>
      </c>
    </row>
    <row r="28" spans="1:34" x14ac:dyDescent="0.2">
      <c r="A28" s="48" t="s">
        <v>9</v>
      </c>
      <c r="B28" s="90">
        <f>[23]Fevereiro!$F5</f>
        <v>94</v>
      </c>
      <c r="C28" s="90">
        <f>[23]Fevereiro!$F6</f>
        <v>92</v>
      </c>
      <c r="D28" s="90">
        <f>[23]Fevereiro!$F7</f>
        <v>84</v>
      </c>
      <c r="E28" s="90">
        <f>[23]Fevereiro!$F8</f>
        <v>94</v>
      </c>
      <c r="F28" s="90">
        <f>[23]Fevereiro!$F9</f>
        <v>100</v>
      </c>
      <c r="G28" s="90">
        <f>[23]Fevereiro!$F10</f>
        <v>100</v>
      </c>
      <c r="H28" s="90">
        <f>[23]Fevereiro!$F11</f>
        <v>88</v>
      </c>
      <c r="I28" s="90">
        <f>[23]Fevereiro!$F12</f>
        <v>92</v>
      </c>
      <c r="J28" s="90">
        <f>[23]Fevereiro!$F13</f>
        <v>86</v>
      </c>
      <c r="K28" s="90">
        <f>[23]Fevereiro!$F14</f>
        <v>77</v>
      </c>
      <c r="L28" s="90">
        <f>[23]Fevereiro!$F15</f>
        <v>79</v>
      </c>
      <c r="M28" s="90">
        <f>[23]Fevereiro!$F16</f>
        <v>83</v>
      </c>
      <c r="N28" s="90">
        <f>[23]Fevereiro!$F17</f>
        <v>84</v>
      </c>
      <c r="O28" s="90">
        <f>[23]Fevereiro!$F18</f>
        <v>91</v>
      </c>
      <c r="P28" s="90">
        <f>[23]Fevereiro!$F19</f>
        <v>87</v>
      </c>
      <c r="Q28" s="90">
        <f>[23]Fevereiro!$F20</f>
        <v>86</v>
      </c>
      <c r="R28" s="90">
        <f>[23]Fevereiro!$F21</f>
        <v>90</v>
      </c>
      <c r="S28" s="90">
        <f>[23]Fevereiro!$F22</f>
        <v>96</v>
      </c>
      <c r="T28" s="90">
        <f>[23]Fevereiro!$F23</f>
        <v>96</v>
      </c>
      <c r="U28" s="90">
        <f>[23]Fevereiro!$F24</f>
        <v>88</v>
      </c>
      <c r="V28" s="90">
        <f>[23]Fevereiro!$F25</f>
        <v>92</v>
      </c>
      <c r="W28" s="90">
        <f>[23]Fevereiro!$F26</f>
        <v>85</v>
      </c>
      <c r="X28" s="90">
        <f>[23]Fevereiro!$F27</f>
        <v>83</v>
      </c>
      <c r="Y28" s="90">
        <f>[23]Fevereiro!$F28</f>
        <v>91</v>
      </c>
      <c r="Z28" s="90">
        <f>[23]Fevereiro!$F29</f>
        <v>90</v>
      </c>
      <c r="AA28" s="90">
        <f>[23]Fevereiro!$F30</f>
        <v>94</v>
      </c>
      <c r="AB28" s="90">
        <f>[23]Fevereiro!$F31</f>
        <v>92</v>
      </c>
      <c r="AC28" s="90">
        <f>[23]Fevereiro!$F32</f>
        <v>92</v>
      </c>
      <c r="AD28" s="78">
        <f t="shared" si="3"/>
        <v>100</v>
      </c>
      <c r="AE28" s="89">
        <f t="shared" si="4"/>
        <v>89.5</v>
      </c>
      <c r="AG28" t="s">
        <v>33</v>
      </c>
    </row>
    <row r="29" spans="1:34" hidden="1" x14ac:dyDescent="0.2">
      <c r="A29" s="48" t="s">
        <v>30</v>
      </c>
      <c r="B29" s="90" t="str">
        <f>[24]Fevereiro!$F$5</f>
        <v>*</v>
      </c>
      <c r="C29" s="90" t="str">
        <f>[24]Fevereiro!$F$6</f>
        <v>*</v>
      </c>
      <c r="D29" s="90" t="str">
        <f>[24]Fevereiro!$F$7</f>
        <v>*</v>
      </c>
      <c r="E29" s="90" t="str">
        <f>[24]Fevereiro!$F$8</f>
        <v>*</v>
      </c>
      <c r="F29" s="90" t="str">
        <f>[24]Fevereiro!$F$9</f>
        <v>*</v>
      </c>
      <c r="G29" s="90" t="str">
        <f>[24]Fevereiro!$F$10</f>
        <v>*</v>
      </c>
      <c r="H29" s="90" t="str">
        <f>[24]Fevereiro!$F$11</f>
        <v>*</v>
      </c>
      <c r="I29" s="90" t="str">
        <f>[24]Fevereiro!$F$12</f>
        <v>*</v>
      </c>
      <c r="J29" s="90" t="str">
        <f>[24]Fevereiro!$F$13</f>
        <v>*</v>
      </c>
      <c r="K29" s="90" t="str">
        <f>[24]Fevereiro!$F$14</f>
        <v>*</v>
      </c>
      <c r="L29" s="90" t="str">
        <f>[24]Fevereiro!$F$15</f>
        <v>*</v>
      </c>
      <c r="M29" s="90" t="str">
        <f>[24]Fevereiro!$F$16</f>
        <v>*</v>
      </c>
      <c r="N29" s="90" t="str">
        <f>[24]Fevereiro!$F$17</f>
        <v>*</v>
      </c>
      <c r="O29" s="90" t="str">
        <f>[24]Fevereiro!$F$18</f>
        <v>*</v>
      </c>
      <c r="P29" s="90" t="str">
        <f>[24]Fevereiro!$F$19</f>
        <v>*</v>
      </c>
      <c r="Q29" s="90" t="str">
        <f>[24]Fevereiro!$F$20</f>
        <v>*</v>
      </c>
      <c r="R29" s="90" t="str">
        <f>[24]Fevereiro!$F$21</f>
        <v>*</v>
      </c>
      <c r="S29" s="90" t="str">
        <f>[24]Fevereiro!$F$22</f>
        <v>*</v>
      </c>
      <c r="T29" s="90" t="str">
        <f>[24]Fevereiro!$F$23</f>
        <v>*</v>
      </c>
      <c r="U29" s="90" t="str">
        <f>[24]Fevereiro!$F$24</f>
        <v>*</v>
      </c>
      <c r="V29" s="90" t="str">
        <f>[24]Fevereiro!$F$25</f>
        <v>*</v>
      </c>
      <c r="W29" s="90" t="str">
        <f>[24]Fevereiro!$F$26</f>
        <v>*</v>
      </c>
      <c r="X29" s="90" t="str">
        <f>[24]Fevereiro!$F$27</f>
        <v>*</v>
      </c>
      <c r="Y29" s="90" t="str">
        <f>[24]Fevereiro!$F$28</f>
        <v>*</v>
      </c>
      <c r="Z29" s="90" t="str">
        <f>[24]Fevereiro!$F$29</f>
        <v>*</v>
      </c>
      <c r="AA29" s="90" t="str">
        <f>[24]Fevereiro!$F$30</f>
        <v>*</v>
      </c>
      <c r="AB29" s="90" t="str">
        <f>[24]Fevereiro!$F$31</f>
        <v>*</v>
      </c>
      <c r="AC29" s="90" t="str">
        <f>[24]Fevereiro!$F$32</f>
        <v>*</v>
      </c>
      <c r="AD29" s="78" t="s">
        <v>203</v>
      </c>
      <c r="AE29" s="89" t="s">
        <v>203</v>
      </c>
      <c r="AG29" t="s">
        <v>33</v>
      </c>
    </row>
    <row r="30" spans="1:34" x14ac:dyDescent="0.2">
      <c r="A30" s="48" t="s">
        <v>10</v>
      </c>
      <c r="B30" s="90">
        <f>[25]Fevereiro!$F$5</f>
        <v>95</v>
      </c>
      <c r="C30" s="90">
        <f>[25]Fevereiro!$F$6</f>
        <v>93</v>
      </c>
      <c r="D30" s="90">
        <f>[25]Fevereiro!$F$7</f>
        <v>92</v>
      </c>
      <c r="E30" s="90">
        <f>[25]Fevereiro!$F$8</f>
        <v>95</v>
      </c>
      <c r="F30" s="90">
        <f>[25]Fevereiro!$F$9</f>
        <v>97</v>
      </c>
      <c r="G30" s="90">
        <f>[25]Fevereiro!$F$10</f>
        <v>99</v>
      </c>
      <c r="H30" s="90">
        <f>[25]Fevereiro!$F$11</f>
        <v>96</v>
      </c>
      <c r="I30" s="90">
        <f>[25]Fevereiro!$F$12</f>
        <v>95</v>
      </c>
      <c r="J30" s="90">
        <f>[25]Fevereiro!$F$13</f>
        <v>94</v>
      </c>
      <c r="K30" s="90">
        <f>[25]Fevereiro!$F$14</f>
        <v>90</v>
      </c>
      <c r="L30" s="90">
        <f>[25]Fevereiro!$F$15</f>
        <v>82</v>
      </c>
      <c r="M30" s="90">
        <f>[25]Fevereiro!$F$16</f>
        <v>92</v>
      </c>
      <c r="N30" s="90">
        <f>[25]Fevereiro!$F$17</f>
        <v>99</v>
      </c>
      <c r="O30" s="90">
        <f>[25]Fevereiro!$F$18</f>
        <v>99</v>
      </c>
      <c r="P30" s="90">
        <f>[25]Fevereiro!$F$19</f>
        <v>94</v>
      </c>
      <c r="Q30" s="90">
        <f>[25]Fevereiro!$F$20</f>
        <v>90</v>
      </c>
      <c r="R30" s="90">
        <f>[25]Fevereiro!$F$21</f>
        <v>90</v>
      </c>
      <c r="S30" s="90">
        <f>[25]Fevereiro!$F$22</f>
        <v>92</v>
      </c>
      <c r="T30" s="90">
        <f>[25]Fevereiro!$F$23</f>
        <v>95</v>
      </c>
      <c r="U30" s="90">
        <f>[25]Fevereiro!$F$24</f>
        <v>100</v>
      </c>
      <c r="V30" s="90">
        <f>[25]Fevereiro!$F$25</f>
        <v>100</v>
      </c>
      <c r="W30" s="90">
        <f>[25]Fevereiro!$F$26</f>
        <v>93</v>
      </c>
      <c r="X30" s="90">
        <f>[25]Fevereiro!$F$27</f>
        <v>91</v>
      </c>
      <c r="Y30" s="90">
        <f>[25]Fevereiro!$F$28</f>
        <v>96</v>
      </c>
      <c r="Z30" s="90">
        <f>[25]Fevereiro!$F$29</f>
        <v>94</v>
      </c>
      <c r="AA30" s="90">
        <f>[25]Fevereiro!$F$30</f>
        <v>95</v>
      </c>
      <c r="AB30" s="90">
        <f>[25]Fevereiro!$F$31</f>
        <v>99</v>
      </c>
      <c r="AC30" s="90">
        <f>[25]Fevereiro!$F$32</f>
        <v>94</v>
      </c>
      <c r="AD30" s="78">
        <f t="shared" ref="AD30:AD44" si="5">MAX(B30:AC30)</f>
        <v>100</v>
      </c>
      <c r="AE30" s="89">
        <f t="shared" ref="AE30:AE44" si="6">AVERAGE(B30:AC30)</f>
        <v>94.321428571428569</v>
      </c>
      <c r="AG30" t="s">
        <v>33</v>
      </c>
    </row>
    <row r="31" spans="1:34" x14ac:dyDescent="0.2">
      <c r="A31" s="48" t="s">
        <v>154</v>
      </c>
      <c r="B31" s="90">
        <f>[26]Fevereiro!$F5</f>
        <v>99</v>
      </c>
      <c r="C31" s="90">
        <f>[26]Fevereiro!$F6</f>
        <v>98</v>
      </c>
      <c r="D31" s="90">
        <f>[26]Fevereiro!$F7</f>
        <v>97</v>
      </c>
      <c r="E31" s="90">
        <f>[26]Fevereiro!$F8</f>
        <v>99</v>
      </c>
      <c r="F31" s="90">
        <f>[26]Fevereiro!$F9</f>
        <v>99</v>
      </c>
      <c r="G31" s="90">
        <f>[26]Fevereiro!$F10</f>
        <v>99</v>
      </c>
      <c r="H31" s="90">
        <f>[26]Fevereiro!$F11</f>
        <v>98</v>
      </c>
      <c r="I31" s="90">
        <f>[26]Fevereiro!$F12</f>
        <v>98</v>
      </c>
      <c r="J31" s="90">
        <f>[26]Fevereiro!$F13</f>
        <v>96</v>
      </c>
      <c r="K31" s="90">
        <f>[26]Fevereiro!$F14</f>
        <v>91</v>
      </c>
      <c r="L31" s="90">
        <f>[26]Fevereiro!$F15</f>
        <v>90</v>
      </c>
      <c r="M31" s="90">
        <f>[26]Fevereiro!$F16</f>
        <v>97</v>
      </c>
      <c r="N31" s="90">
        <f>[26]Fevereiro!$F17</f>
        <v>98</v>
      </c>
      <c r="O31" s="90">
        <f>[26]Fevereiro!$F18</f>
        <v>99</v>
      </c>
      <c r="P31" s="90">
        <f>[26]Fevereiro!$F19</f>
        <v>97</v>
      </c>
      <c r="Q31" s="90">
        <f>[26]Fevereiro!$F20</f>
        <v>95</v>
      </c>
      <c r="R31" s="90">
        <f>[26]Fevereiro!$F21</f>
        <v>90</v>
      </c>
      <c r="S31" s="90">
        <f>[26]Fevereiro!$F22</f>
        <v>97</v>
      </c>
      <c r="T31" s="90">
        <f>[26]Fevereiro!$F23</f>
        <v>98</v>
      </c>
      <c r="U31" s="90">
        <f>[26]Fevereiro!$F24</f>
        <v>98</v>
      </c>
      <c r="V31" s="90">
        <f>[26]Fevereiro!$F25</f>
        <v>99</v>
      </c>
      <c r="W31" s="90">
        <f>[26]Fevereiro!$F26</f>
        <v>96</v>
      </c>
      <c r="X31" s="90">
        <f>[26]Fevereiro!$F27</f>
        <v>98</v>
      </c>
      <c r="Y31" s="90">
        <f>[26]Fevereiro!$F28</f>
        <v>96</v>
      </c>
      <c r="Z31" s="90">
        <f>[26]Fevereiro!$F29</f>
        <v>99</v>
      </c>
      <c r="AA31" s="90">
        <f>[26]Fevereiro!$F30</f>
        <v>100</v>
      </c>
      <c r="AB31" s="90">
        <f>[26]Fevereiro!$F31</f>
        <v>100</v>
      </c>
      <c r="AC31" s="90">
        <f>[26]Fevereiro!$F32</f>
        <v>99</v>
      </c>
      <c r="AD31" s="78">
        <f t="shared" si="5"/>
        <v>100</v>
      </c>
      <c r="AE31" s="89">
        <f t="shared" si="6"/>
        <v>97.142857142857139</v>
      </c>
      <c r="AF31" s="11" t="s">
        <v>33</v>
      </c>
    </row>
    <row r="32" spans="1:34" x14ac:dyDescent="0.2">
      <c r="A32" s="48" t="s">
        <v>11</v>
      </c>
      <c r="B32" s="90">
        <f>[27]Fevereiro!$F$5</f>
        <v>94</v>
      </c>
      <c r="C32" s="90">
        <f>[27]Fevereiro!$F$6</f>
        <v>96</v>
      </c>
      <c r="D32" s="90">
        <f>[27]Fevereiro!$F$7</f>
        <v>94</v>
      </c>
      <c r="E32" s="90">
        <f>[27]Fevereiro!$F$8</f>
        <v>96</v>
      </c>
      <c r="F32" s="90">
        <f>[27]Fevereiro!$F$9</f>
        <v>95</v>
      </c>
      <c r="G32" s="90">
        <f>[27]Fevereiro!$F$10</f>
        <v>95</v>
      </c>
      <c r="H32" s="90">
        <f>[27]Fevereiro!$F$11</f>
        <v>94</v>
      </c>
      <c r="I32" s="90">
        <f>[27]Fevereiro!$F$12</f>
        <v>94</v>
      </c>
      <c r="J32" s="90">
        <f>[27]Fevereiro!$F$13</f>
        <v>94</v>
      </c>
      <c r="K32" s="90">
        <f>[27]Fevereiro!$F$14</f>
        <v>93</v>
      </c>
      <c r="L32" s="90">
        <f>[27]Fevereiro!$F$15</f>
        <v>93</v>
      </c>
      <c r="M32" s="90">
        <f>[27]Fevereiro!$F$16</f>
        <v>93</v>
      </c>
      <c r="N32" s="90">
        <f>[27]Fevereiro!$F$17</f>
        <v>95</v>
      </c>
      <c r="O32" s="90">
        <f>[27]Fevereiro!$F$18</f>
        <v>95</v>
      </c>
      <c r="P32" s="90">
        <f>[27]Fevereiro!$F$19</f>
        <v>96</v>
      </c>
      <c r="Q32" s="90">
        <f>[27]Fevereiro!$F$20</f>
        <v>93</v>
      </c>
      <c r="R32" s="90">
        <f>[27]Fevereiro!$F$21</f>
        <v>93</v>
      </c>
      <c r="S32" s="90">
        <f>[27]Fevereiro!$F$22</f>
        <v>94</v>
      </c>
      <c r="T32" s="90">
        <f>[27]Fevereiro!$F$23</f>
        <v>95</v>
      </c>
      <c r="U32" s="90">
        <f>[27]Fevereiro!$F$24</f>
        <v>94</v>
      </c>
      <c r="V32" s="90">
        <f>[27]Fevereiro!$F$25</f>
        <v>95</v>
      </c>
      <c r="W32" s="90">
        <f>[27]Fevereiro!$F$26</f>
        <v>93</v>
      </c>
      <c r="X32" s="90">
        <f>[27]Fevereiro!$F$27</f>
        <v>90</v>
      </c>
      <c r="Y32" s="90">
        <f>[27]Fevereiro!$F$28</f>
        <v>94</v>
      </c>
      <c r="Z32" s="90">
        <f>[27]Fevereiro!$F$29</f>
        <v>95</v>
      </c>
      <c r="AA32" s="90">
        <f>[27]Fevereiro!$F$30</f>
        <v>96</v>
      </c>
      <c r="AB32" s="90">
        <f>[27]Fevereiro!$F$31</f>
        <v>96</v>
      </c>
      <c r="AC32" s="90">
        <f>[27]Fevereiro!$F$32</f>
        <v>96</v>
      </c>
      <c r="AD32" s="78">
        <f t="shared" si="5"/>
        <v>96</v>
      </c>
      <c r="AE32" s="89">
        <f t="shared" si="6"/>
        <v>94.321428571428569</v>
      </c>
      <c r="AG32" t="s">
        <v>33</v>
      </c>
      <c r="AH32" t="s">
        <v>33</v>
      </c>
    </row>
    <row r="33" spans="1:33" s="5" customFormat="1" x14ac:dyDescent="0.2">
      <c r="A33" s="48" t="s">
        <v>12</v>
      </c>
      <c r="B33" s="90">
        <f>[28]Fevereiro!$F$5</f>
        <v>93</v>
      </c>
      <c r="C33" s="90">
        <f>[28]Fevereiro!$F$6</f>
        <v>92</v>
      </c>
      <c r="D33" s="90">
        <f>[28]Fevereiro!$F$7</f>
        <v>92</v>
      </c>
      <c r="E33" s="90">
        <f>[28]Fevereiro!$F$8</f>
        <v>91</v>
      </c>
      <c r="F33" s="90">
        <f>[28]Fevereiro!$F$9</f>
        <v>93</v>
      </c>
      <c r="G33" s="90">
        <f>[28]Fevereiro!$F$10</f>
        <v>93</v>
      </c>
      <c r="H33" s="90">
        <f>[28]Fevereiro!$F$11</f>
        <v>93</v>
      </c>
      <c r="I33" s="90">
        <f>[28]Fevereiro!$F$12</f>
        <v>91</v>
      </c>
      <c r="J33" s="90">
        <f>[28]Fevereiro!$F$13</f>
        <v>90</v>
      </c>
      <c r="K33" s="90">
        <f>[28]Fevereiro!$F$14</f>
        <v>92</v>
      </c>
      <c r="L33" s="90">
        <f>[28]Fevereiro!$F$15</f>
        <v>90</v>
      </c>
      <c r="M33" s="90">
        <f>[28]Fevereiro!$F$16</f>
        <v>89</v>
      </c>
      <c r="N33" s="90">
        <f>[28]Fevereiro!$F$17</f>
        <v>93</v>
      </c>
      <c r="O33" s="90">
        <f>[28]Fevereiro!$F$18</f>
        <v>88</v>
      </c>
      <c r="P33" s="90">
        <f>[28]Fevereiro!$F$19</f>
        <v>88</v>
      </c>
      <c r="Q33" s="90">
        <f>[28]Fevereiro!$F$20</f>
        <v>91</v>
      </c>
      <c r="R33" s="90">
        <f>[28]Fevereiro!$F$21</f>
        <v>94</v>
      </c>
      <c r="S33" s="90">
        <f>[28]Fevereiro!$F$22</f>
        <v>91</v>
      </c>
      <c r="T33" s="90">
        <f>[28]Fevereiro!$F$23</f>
        <v>94</v>
      </c>
      <c r="U33" s="90">
        <f>[28]Fevereiro!$F$24</f>
        <v>92</v>
      </c>
      <c r="V33" s="90">
        <f>[28]Fevereiro!$F$25</f>
        <v>91</v>
      </c>
      <c r="W33" s="90">
        <f>[28]Fevereiro!$F$26</f>
        <v>84</v>
      </c>
      <c r="X33" s="90">
        <f>[28]Fevereiro!$F$27</f>
        <v>92</v>
      </c>
      <c r="Y33" s="90">
        <f>[28]Fevereiro!$F$28</f>
        <v>93</v>
      </c>
      <c r="Z33" s="90">
        <f>[28]Fevereiro!$F$29</f>
        <v>93</v>
      </c>
      <c r="AA33" s="90">
        <f>[28]Fevereiro!$F$30</f>
        <v>94</v>
      </c>
      <c r="AB33" s="90">
        <f>[28]Fevereiro!$F$31</f>
        <v>94</v>
      </c>
      <c r="AC33" s="90">
        <f>[28]Fevereiro!$F$32</f>
        <v>93</v>
      </c>
      <c r="AD33" s="78">
        <f t="shared" si="5"/>
        <v>94</v>
      </c>
      <c r="AE33" s="89">
        <f t="shared" si="6"/>
        <v>91.571428571428569</v>
      </c>
    </row>
    <row r="34" spans="1:33" x14ac:dyDescent="0.2">
      <c r="A34" s="48" t="s">
        <v>232</v>
      </c>
      <c r="B34" s="90">
        <f>[29]Fevereiro!$F$5</f>
        <v>93</v>
      </c>
      <c r="C34" s="90">
        <f>[29]Fevereiro!$F$6</f>
        <v>93</v>
      </c>
      <c r="D34" s="90">
        <f>[29]Fevereiro!$F$7</f>
        <v>92</v>
      </c>
      <c r="E34" s="90">
        <f>[29]Fevereiro!$F$8</f>
        <v>98</v>
      </c>
      <c r="F34" s="90">
        <f>[29]Fevereiro!$F$9</f>
        <v>90</v>
      </c>
      <c r="G34" s="90">
        <f>[29]Fevereiro!$F$10</f>
        <v>91</v>
      </c>
      <c r="H34" s="90">
        <f>[29]Fevereiro!$F$11</f>
        <v>93</v>
      </c>
      <c r="I34" s="90">
        <f>[29]Fevereiro!$F$12</f>
        <v>92</v>
      </c>
      <c r="J34" s="90">
        <f>[29]Fevereiro!$F$13</f>
        <v>99</v>
      </c>
      <c r="K34" s="90">
        <f>[29]Fevereiro!$F$14</f>
        <v>97</v>
      </c>
      <c r="L34" s="90">
        <f>[29]Fevereiro!$F$15</f>
        <v>89</v>
      </c>
      <c r="M34" s="90">
        <f>[29]Fevereiro!$F$16</f>
        <v>91</v>
      </c>
      <c r="N34" s="90">
        <f>[29]Fevereiro!$F$17</f>
        <v>93</v>
      </c>
      <c r="O34" s="90">
        <f>[29]Fevereiro!$F$18</f>
        <v>89</v>
      </c>
      <c r="P34" s="90">
        <f>[29]Fevereiro!$F$19</f>
        <v>91</v>
      </c>
      <c r="Q34" s="90">
        <f>[29]Fevereiro!$F$20</f>
        <v>93</v>
      </c>
      <c r="R34" s="90">
        <f>[29]Fevereiro!$F$21</f>
        <v>99</v>
      </c>
      <c r="S34" s="90">
        <f>[29]Fevereiro!$F$22</f>
        <v>92</v>
      </c>
      <c r="T34" s="90">
        <f>[29]Fevereiro!$F$23</f>
        <v>99</v>
      </c>
      <c r="U34" s="90">
        <f>[29]Fevereiro!$F$24</f>
        <v>92</v>
      </c>
      <c r="V34" s="90">
        <f>[29]Fevereiro!$F$25</f>
        <v>99</v>
      </c>
      <c r="W34" s="90">
        <f>[29]Fevereiro!$F$26</f>
        <v>93</v>
      </c>
      <c r="X34" s="90">
        <f>[29]Fevereiro!$F$27</f>
        <v>93</v>
      </c>
      <c r="Y34" s="90">
        <f>[29]Fevereiro!$F$28</f>
        <v>95</v>
      </c>
      <c r="Z34" s="90">
        <f>[29]Fevereiro!$F$29</f>
        <v>90</v>
      </c>
      <c r="AA34" s="90">
        <f>[29]Fevereiro!$F$30</f>
        <v>92</v>
      </c>
      <c r="AB34" s="90">
        <f>[29]Fevereiro!$F$31</f>
        <v>99</v>
      </c>
      <c r="AC34" s="90">
        <f>[29]Fevereiro!$F$32</f>
        <v>92</v>
      </c>
      <c r="AD34" s="78">
        <f t="shared" si="5"/>
        <v>99</v>
      </c>
      <c r="AE34" s="89">
        <f t="shared" si="6"/>
        <v>93.535714285714292</v>
      </c>
      <c r="AG34" t="s">
        <v>33</v>
      </c>
    </row>
    <row r="35" spans="1:33" x14ac:dyDescent="0.2">
      <c r="A35" s="48" t="s">
        <v>231</v>
      </c>
      <c r="B35" s="90">
        <f>[30]Fevereiro!$F$5</f>
        <v>97</v>
      </c>
      <c r="C35" s="90">
        <f>[30]Fevereiro!$F$6</f>
        <v>98</v>
      </c>
      <c r="D35" s="90">
        <f>[30]Fevereiro!$F$7</f>
        <v>94</v>
      </c>
      <c r="E35" s="90">
        <f>[30]Fevereiro!$F$8</f>
        <v>98</v>
      </c>
      <c r="F35" s="90">
        <f>[30]Fevereiro!$F$9</f>
        <v>98</v>
      </c>
      <c r="G35" s="90">
        <f>[30]Fevereiro!$F$10</f>
        <v>96</v>
      </c>
      <c r="H35" s="90">
        <f>[30]Fevereiro!$F$11</f>
        <v>95</v>
      </c>
      <c r="I35" s="90">
        <f>[30]Fevereiro!$F$12</f>
        <v>98</v>
      </c>
      <c r="J35" s="90">
        <f>[30]Fevereiro!$F$13</f>
        <v>98</v>
      </c>
      <c r="K35" s="90">
        <f>[30]Fevereiro!$F$14</f>
        <v>97</v>
      </c>
      <c r="L35" s="90">
        <f>[30]Fevereiro!$F$15</f>
        <v>92</v>
      </c>
      <c r="M35" s="90">
        <f>[30]Fevereiro!$F$16</f>
        <v>93</v>
      </c>
      <c r="N35" s="90">
        <f>[30]Fevereiro!$F$17</f>
        <v>96</v>
      </c>
      <c r="O35" s="90">
        <f>[30]Fevereiro!$F$18</f>
        <v>98</v>
      </c>
      <c r="P35" s="90">
        <f>[30]Fevereiro!$F$19</f>
        <v>97</v>
      </c>
      <c r="Q35" s="90">
        <f>[30]Fevereiro!$F$20</f>
        <v>96</v>
      </c>
      <c r="R35" s="90">
        <f>[30]Fevereiro!$F$21</f>
        <v>98</v>
      </c>
      <c r="S35" s="90">
        <f>[30]Fevereiro!$F$22</f>
        <v>92</v>
      </c>
      <c r="T35" s="90">
        <f>[30]Fevereiro!$F$23</f>
        <v>96</v>
      </c>
      <c r="U35" s="90">
        <f>[30]Fevereiro!$F$24</f>
        <v>98</v>
      </c>
      <c r="V35" s="90">
        <f>[30]Fevereiro!$F$25</f>
        <v>98</v>
      </c>
      <c r="W35" s="90">
        <f>[30]Fevereiro!$F$26</f>
        <v>98</v>
      </c>
      <c r="X35" s="90">
        <f>[30]Fevereiro!$F$27</f>
        <v>97</v>
      </c>
      <c r="Y35" s="90">
        <f>[30]Fevereiro!$F$28</f>
        <v>94</v>
      </c>
      <c r="Z35" s="90">
        <f>[30]Fevereiro!$F$29</f>
        <v>97</v>
      </c>
      <c r="AA35" s="90">
        <f>[30]Fevereiro!$F$30</f>
        <v>97</v>
      </c>
      <c r="AB35" s="90">
        <f>[30]Fevereiro!$F$31</f>
        <v>98</v>
      </c>
      <c r="AC35" s="90">
        <f>[30]Fevereiro!$F$32</f>
        <v>97</v>
      </c>
      <c r="AD35" s="78">
        <f t="shared" si="5"/>
        <v>98</v>
      </c>
      <c r="AE35" s="89">
        <f t="shared" si="6"/>
        <v>96.464285714285708</v>
      </c>
      <c r="AG35" t="s">
        <v>33</v>
      </c>
    </row>
    <row r="36" spans="1:33" x14ac:dyDescent="0.2">
      <c r="A36" s="48" t="s">
        <v>126</v>
      </c>
      <c r="B36" s="90">
        <f>[31]Fevereiro!$F$5</f>
        <v>100</v>
      </c>
      <c r="C36" s="90">
        <f>[31]Fevereiro!$F$6</f>
        <v>100</v>
      </c>
      <c r="D36" s="90">
        <f>[31]Fevereiro!$F$7</f>
        <v>100</v>
      </c>
      <c r="E36" s="90">
        <f>[31]Fevereiro!$F$8</f>
        <v>100</v>
      </c>
      <c r="F36" s="90">
        <f>[31]Fevereiro!$F$9</f>
        <v>100</v>
      </c>
      <c r="G36" s="90">
        <f>[31]Fevereiro!$F$10</f>
        <v>100</v>
      </c>
      <c r="H36" s="90">
        <f>[31]Fevereiro!$F$11</f>
        <v>100</v>
      </c>
      <c r="I36" s="90">
        <f>[31]Fevereiro!$F$12</f>
        <v>100</v>
      </c>
      <c r="J36" s="90">
        <f>[31]Fevereiro!$F$13</f>
        <v>95</v>
      </c>
      <c r="K36" s="90">
        <f>[31]Fevereiro!$F$14</f>
        <v>95</v>
      </c>
      <c r="L36" s="90">
        <f>[31]Fevereiro!$F$15</f>
        <v>92</v>
      </c>
      <c r="M36" s="90">
        <f>[31]Fevereiro!$F$16</f>
        <v>87</v>
      </c>
      <c r="N36" s="90">
        <f>[31]Fevereiro!$F$17</f>
        <v>95</v>
      </c>
      <c r="O36" s="90">
        <f>[31]Fevereiro!$F$18</f>
        <v>100</v>
      </c>
      <c r="P36" s="90">
        <f>[31]Fevereiro!$F$19</f>
        <v>99</v>
      </c>
      <c r="Q36" s="90">
        <f>[31]Fevereiro!$F$20</f>
        <v>99</v>
      </c>
      <c r="R36" s="90">
        <f>[31]Fevereiro!$F$21</f>
        <v>95</v>
      </c>
      <c r="S36" s="90">
        <f>[31]Fevereiro!$F$22</f>
        <v>100</v>
      </c>
      <c r="T36" s="90">
        <f>[31]Fevereiro!$F$23</f>
        <v>100</v>
      </c>
      <c r="U36" s="90">
        <f>[31]Fevereiro!$F$24</f>
        <v>100</v>
      </c>
      <c r="V36" s="90">
        <f>[31]Fevereiro!$F$25</f>
        <v>100</v>
      </c>
      <c r="W36" s="90">
        <f>[31]Fevereiro!$F$26</f>
        <v>100</v>
      </c>
      <c r="X36" s="90">
        <f>[31]Fevereiro!$F$27</f>
        <v>97</v>
      </c>
      <c r="Y36" s="90">
        <f>[31]Fevereiro!$F$28</f>
        <v>98</v>
      </c>
      <c r="Z36" s="90">
        <f>[31]Fevereiro!$F$29</f>
        <v>97</v>
      </c>
      <c r="AA36" s="90">
        <f>[31]Fevereiro!$F$30</f>
        <v>100</v>
      </c>
      <c r="AB36" s="90">
        <f>[31]Fevereiro!$F$31</f>
        <v>100</v>
      </c>
      <c r="AC36" s="90">
        <f>[31]Fevereiro!$F$32</f>
        <v>100</v>
      </c>
      <c r="AD36" s="78">
        <f t="shared" si="5"/>
        <v>100</v>
      </c>
      <c r="AE36" s="89">
        <f t="shared" si="6"/>
        <v>98.178571428571431</v>
      </c>
    </row>
    <row r="37" spans="1:33" x14ac:dyDescent="0.2">
      <c r="A37" s="48" t="s">
        <v>13</v>
      </c>
      <c r="B37" s="90">
        <f>[32]Fevereiro!$F$5</f>
        <v>91</v>
      </c>
      <c r="C37" s="90">
        <f>[32]Fevereiro!$F$6</f>
        <v>90</v>
      </c>
      <c r="D37" s="90">
        <f>[32]Fevereiro!$F$7</f>
        <v>93</v>
      </c>
      <c r="E37" s="90">
        <f>[32]Fevereiro!$F$8</f>
        <v>93</v>
      </c>
      <c r="F37" s="90">
        <f>[32]Fevereiro!$F$9</f>
        <v>92</v>
      </c>
      <c r="G37" s="90">
        <f>[32]Fevereiro!$F$10</f>
        <v>92</v>
      </c>
      <c r="H37" s="90">
        <f>[32]Fevereiro!$F$11</f>
        <v>92</v>
      </c>
      <c r="I37" s="90">
        <f>[32]Fevereiro!$F$12</f>
        <v>91</v>
      </c>
      <c r="J37" s="90">
        <f>[32]Fevereiro!$F$13</f>
        <v>90</v>
      </c>
      <c r="K37" s="90">
        <f>[32]Fevereiro!$F$14</f>
        <v>90</v>
      </c>
      <c r="L37" s="90">
        <f>[32]Fevereiro!$F$15</f>
        <v>93</v>
      </c>
      <c r="M37" s="90">
        <f>[32]Fevereiro!$F$16</f>
        <v>91</v>
      </c>
      <c r="N37" s="90">
        <f>[32]Fevereiro!$F$17</f>
        <v>88</v>
      </c>
      <c r="O37" s="90">
        <f>[32]Fevereiro!$F$18</f>
        <v>92</v>
      </c>
      <c r="P37" s="90">
        <f>[32]Fevereiro!$F$19</f>
        <v>92</v>
      </c>
      <c r="Q37" s="90">
        <f>[32]Fevereiro!$F$20</f>
        <v>92</v>
      </c>
      <c r="R37" s="90">
        <f>[32]Fevereiro!$F$21</f>
        <v>92</v>
      </c>
      <c r="S37" s="90">
        <f>[32]Fevereiro!$F$22</f>
        <v>92</v>
      </c>
      <c r="T37" s="90">
        <f>[32]Fevereiro!$F$23</f>
        <v>91</v>
      </c>
      <c r="U37" s="90">
        <f>[32]Fevereiro!$F$24</f>
        <v>93</v>
      </c>
      <c r="V37" s="90">
        <f>[32]Fevereiro!$F$25</f>
        <v>89</v>
      </c>
      <c r="W37" s="90">
        <f>[32]Fevereiro!$F$26</f>
        <v>94</v>
      </c>
      <c r="X37" s="90">
        <f>[32]Fevereiro!$F$27</f>
        <v>92</v>
      </c>
      <c r="Y37" s="90">
        <f>[32]Fevereiro!$F$28</f>
        <v>91</v>
      </c>
      <c r="Z37" s="90">
        <f>[32]Fevereiro!$F$29</f>
        <v>89</v>
      </c>
      <c r="AA37" s="90">
        <f>[32]Fevereiro!$F$30</f>
        <v>90</v>
      </c>
      <c r="AB37" s="90">
        <f>[32]Fevereiro!$F$31</f>
        <v>91</v>
      </c>
      <c r="AC37" s="90">
        <f>[32]Fevereiro!$F$32</f>
        <v>90</v>
      </c>
      <c r="AD37" s="78">
        <f t="shared" si="5"/>
        <v>94</v>
      </c>
      <c r="AE37" s="89">
        <f t="shared" si="6"/>
        <v>91.285714285714292</v>
      </c>
    </row>
    <row r="38" spans="1:33" x14ac:dyDescent="0.2">
      <c r="A38" s="48" t="s">
        <v>155</v>
      </c>
      <c r="B38" s="90">
        <f>[33]Fevereiro!$F5</f>
        <v>100</v>
      </c>
      <c r="C38" s="90">
        <f>[33]Fevereiro!$F6</f>
        <v>100</v>
      </c>
      <c r="D38" s="90">
        <f>[33]Fevereiro!$F7</f>
        <v>100</v>
      </c>
      <c r="E38" s="90">
        <f>[33]Fevereiro!$F8</f>
        <v>100</v>
      </c>
      <c r="F38" s="90">
        <f>[33]Fevereiro!$F9</f>
        <v>100</v>
      </c>
      <c r="G38" s="90">
        <f>[33]Fevereiro!$F10</f>
        <v>100</v>
      </c>
      <c r="H38" s="90">
        <f>[33]Fevereiro!$F11</f>
        <v>100</v>
      </c>
      <c r="I38" s="90">
        <f>[33]Fevereiro!$F12</f>
        <v>100</v>
      </c>
      <c r="J38" s="90">
        <f>[33]Fevereiro!$F13</f>
        <v>100</v>
      </c>
      <c r="K38" s="90">
        <f>[33]Fevereiro!$F14</f>
        <v>100</v>
      </c>
      <c r="L38" s="90">
        <f>[33]Fevereiro!$F15</f>
        <v>100</v>
      </c>
      <c r="M38" s="90">
        <f>[33]Fevereiro!$F16</f>
        <v>100</v>
      </c>
      <c r="N38" s="90">
        <f>[33]Fevereiro!$F17</f>
        <v>100</v>
      </c>
      <c r="O38" s="90">
        <f>[33]Fevereiro!$F18</f>
        <v>100</v>
      </c>
      <c r="P38" s="90">
        <f>[33]Fevereiro!$F19</f>
        <v>100</v>
      </c>
      <c r="Q38" s="90">
        <f>[33]Fevereiro!$F20</f>
        <v>100</v>
      </c>
      <c r="R38" s="90">
        <f>[33]Fevereiro!$F21</f>
        <v>100</v>
      </c>
      <c r="S38" s="90">
        <f>[33]Fevereiro!$F22</f>
        <v>100</v>
      </c>
      <c r="T38" s="90">
        <f>[33]Fevereiro!$F23</f>
        <v>100</v>
      </c>
      <c r="U38" s="90">
        <f>[33]Fevereiro!$F24</f>
        <v>100</v>
      </c>
      <c r="V38" s="90">
        <f>[33]Fevereiro!$F25</f>
        <v>100</v>
      </c>
      <c r="W38" s="90">
        <f>[33]Fevereiro!$F26</f>
        <v>100</v>
      </c>
      <c r="X38" s="90">
        <f>[33]Fevereiro!$F27</f>
        <v>100</v>
      </c>
      <c r="Y38" s="90">
        <f>[33]Fevereiro!$F28</f>
        <v>100</v>
      </c>
      <c r="Z38" s="90">
        <f>[33]Fevereiro!$F29</f>
        <v>100</v>
      </c>
      <c r="AA38" s="90">
        <f>[33]Fevereiro!$F30</f>
        <v>100</v>
      </c>
      <c r="AB38" s="90">
        <f>[33]Fevereiro!$F31</f>
        <v>100</v>
      </c>
      <c r="AC38" s="90">
        <f>[33]Fevereiro!$F32</f>
        <v>100</v>
      </c>
      <c r="AD38" s="78">
        <f t="shared" si="5"/>
        <v>100</v>
      </c>
      <c r="AE38" s="89">
        <f t="shared" si="6"/>
        <v>100</v>
      </c>
    </row>
    <row r="39" spans="1:33" x14ac:dyDescent="0.2">
      <c r="A39" s="48" t="s">
        <v>14</v>
      </c>
      <c r="B39" s="90">
        <f>[34]Fevereiro!$F$5</f>
        <v>83</v>
      </c>
      <c r="C39" s="90">
        <f>[34]Fevereiro!$F$6</f>
        <v>77</v>
      </c>
      <c r="D39" s="90">
        <f>[34]Fevereiro!$F$7</f>
        <v>83</v>
      </c>
      <c r="E39" s="90">
        <f>[34]Fevereiro!$F$8</f>
        <v>94</v>
      </c>
      <c r="F39" s="90">
        <f>[34]Fevereiro!$F$9</f>
        <v>95</v>
      </c>
      <c r="G39" s="90">
        <f>[34]Fevereiro!$F$10</f>
        <v>95</v>
      </c>
      <c r="H39" s="90">
        <f>[34]Fevereiro!$F$11</f>
        <v>93</v>
      </c>
      <c r="I39" s="90">
        <f>[34]Fevereiro!$F$12</f>
        <v>90</v>
      </c>
      <c r="J39" s="90">
        <f>[34]Fevereiro!$F$13</f>
        <v>87</v>
      </c>
      <c r="K39" s="90">
        <f>[34]Fevereiro!$F$14</f>
        <v>81</v>
      </c>
      <c r="L39" s="90">
        <f>[34]Fevereiro!$F$15</f>
        <v>82</v>
      </c>
      <c r="M39" s="90">
        <f>[34]Fevereiro!$F$16</f>
        <v>95</v>
      </c>
      <c r="N39" s="90">
        <f>[34]Fevereiro!$F$17</f>
        <v>92</v>
      </c>
      <c r="O39" s="90">
        <f>[34]Fevereiro!$F$18</f>
        <v>93</v>
      </c>
      <c r="P39" s="90">
        <f>[34]Fevereiro!$F$19</f>
        <v>88</v>
      </c>
      <c r="Q39" s="90">
        <f>[34]Fevereiro!$F$20</f>
        <v>87</v>
      </c>
      <c r="R39" s="90">
        <f>[34]Fevereiro!$F$21</f>
        <v>76</v>
      </c>
      <c r="S39" s="90">
        <f>[34]Fevereiro!$F$22</f>
        <v>93</v>
      </c>
      <c r="T39" s="90">
        <f>[34]Fevereiro!$F$23</f>
        <v>93</v>
      </c>
      <c r="U39" s="90">
        <f>[34]Fevereiro!$F$24</f>
        <v>84</v>
      </c>
      <c r="V39" s="90">
        <f>[34]Fevereiro!$F$25</f>
        <v>93</v>
      </c>
      <c r="W39" s="90">
        <f>[34]Fevereiro!$F$26</f>
        <v>90</v>
      </c>
      <c r="X39" s="90">
        <f>[34]Fevereiro!$F$27</f>
        <v>82</v>
      </c>
      <c r="Y39" s="90">
        <f>[34]Fevereiro!$F$28</f>
        <v>89</v>
      </c>
      <c r="Z39" s="90">
        <f>[34]Fevereiro!$F$29</f>
        <v>95</v>
      </c>
      <c r="AA39" s="90">
        <f>[34]Fevereiro!$F$30</f>
        <v>95</v>
      </c>
      <c r="AB39" s="90">
        <f>[34]Fevereiro!$F$31</f>
        <v>95</v>
      </c>
      <c r="AC39" s="90">
        <f>[34]Fevereiro!$F$32</f>
        <v>94</v>
      </c>
      <c r="AD39" s="78">
        <f t="shared" si="5"/>
        <v>95</v>
      </c>
      <c r="AE39" s="89">
        <f t="shared" si="6"/>
        <v>89.071428571428569</v>
      </c>
      <c r="AF39" s="11" t="s">
        <v>33</v>
      </c>
      <c r="AG39" t="s">
        <v>33</v>
      </c>
    </row>
    <row r="40" spans="1:33" x14ac:dyDescent="0.2">
      <c r="A40" s="48" t="s">
        <v>15</v>
      </c>
      <c r="B40" s="90">
        <f>[35]Fevereiro!$F$5</f>
        <v>82</v>
      </c>
      <c r="C40" s="90">
        <f>[35]Fevereiro!$F$6</f>
        <v>82</v>
      </c>
      <c r="D40" s="90">
        <f>[35]Fevereiro!$F$7</f>
        <v>78</v>
      </c>
      <c r="E40" s="90">
        <f>[35]Fevereiro!$F$8</f>
        <v>78</v>
      </c>
      <c r="F40" s="90">
        <f>[35]Fevereiro!$F$9</f>
        <v>83</v>
      </c>
      <c r="G40" s="90">
        <f>[35]Fevereiro!$F$10</f>
        <v>80</v>
      </c>
      <c r="H40" s="90">
        <f>[35]Fevereiro!$F$11</f>
        <v>90</v>
      </c>
      <c r="I40" s="90">
        <f>[35]Fevereiro!$F$12</f>
        <v>92</v>
      </c>
      <c r="J40" s="90">
        <f>[35]Fevereiro!$F$13</f>
        <v>85</v>
      </c>
      <c r="K40" s="90">
        <f>[35]Fevereiro!$F$14</f>
        <v>89</v>
      </c>
      <c r="L40" s="90">
        <f>[35]Fevereiro!$F$15</f>
        <v>74</v>
      </c>
      <c r="M40" s="90">
        <f>[35]Fevereiro!$F$16</f>
        <v>79</v>
      </c>
      <c r="N40" s="90">
        <f>[35]Fevereiro!$F$17</f>
        <v>80</v>
      </c>
      <c r="O40" s="90">
        <f>[35]Fevereiro!$F$18</f>
        <v>91</v>
      </c>
      <c r="P40" s="90">
        <f>[35]Fevereiro!$F$19</f>
        <v>88</v>
      </c>
      <c r="Q40" s="90">
        <f>[35]Fevereiro!$F$20</f>
        <v>77</v>
      </c>
      <c r="R40" s="90">
        <f>[35]Fevereiro!$F$21</f>
        <v>82</v>
      </c>
      <c r="S40" s="90">
        <f>[35]Fevereiro!$F$22</f>
        <v>77</v>
      </c>
      <c r="T40" s="90">
        <f>[35]Fevereiro!$F$23</f>
        <v>91</v>
      </c>
      <c r="U40" s="90">
        <f>[35]Fevereiro!$F$24</f>
        <v>92</v>
      </c>
      <c r="V40" s="90">
        <f>[35]Fevereiro!$F$25</f>
        <v>83</v>
      </c>
      <c r="W40" s="90">
        <f>[35]Fevereiro!$F$26</f>
        <v>81</v>
      </c>
      <c r="X40" s="90">
        <f>[35]Fevereiro!$F$27</f>
        <v>80</v>
      </c>
      <c r="Y40" s="90">
        <f>[35]Fevereiro!$F$28</f>
        <v>79</v>
      </c>
      <c r="Z40" s="90">
        <f>[35]Fevereiro!$F$29</f>
        <v>81</v>
      </c>
      <c r="AA40" s="90">
        <f>[35]Fevereiro!$F$30</f>
        <v>92</v>
      </c>
      <c r="AB40" s="90">
        <f>[35]Fevereiro!$F$31</f>
        <v>91</v>
      </c>
      <c r="AC40" s="90">
        <f>[35]Fevereiro!$F$32</f>
        <v>79</v>
      </c>
      <c r="AD40" s="78">
        <f t="shared" si="5"/>
        <v>92</v>
      </c>
      <c r="AE40" s="89">
        <f t="shared" si="6"/>
        <v>83.428571428571431</v>
      </c>
    </row>
    <row r="41" spans="1:33" x14ac:dyDescent="0.2">
      <c r="A41" s="48" t="s">
        <v>156</v>
      </c>
      <c r="B41" s="90">
        <f>[36]Fevereiro!$F$5</f>
        <v>100</v>
      </c>
      <c r="C41" s="90">
        <f>[36]Fevereiro!$F$6</f>
        <v>100</v>
      </c>
      <c r="D41" s="90">
        <f>[36]Fevereiro!$F$7</f>
        <v>98</v>
      </c>
      <c r="E41" s="90">
        <f>[36]Fevereiro!$F$8</f>
        <v>100</v>
      </c>
      <c r="F41" s="90">
        <f>[36]Fevereiro!$F$9</f>
        <v>100</v>
      </c>
      <c r="G41" s="90">
        <f>[36]Fevereiro!$F$10</f>
        <v>100</v>
      </c>
      <c r="H41" s="90">
        <f>[36]Fevereiro!$F$11</f>
        <v>100</v>
      </c>
      <c r="I41" s="90">
        <f>[36]Fevereiro!$F$12</f>
        <v>100</v>
      </c>
      <c r="J41" s="90">
        <f>[36]Fevereiro!$F$13</f>
        <v>99</v>
      </c>
      <c r="K41" s="90">
        <f>[36]Fevereiro!$F$14</f>
        <v>100</v>
      </c>
      <c r="L41" s="90">
        <f>[36]Fevereiro!$F$15</f>
        <v>99</v>
      </c>
      <c r="M41" s="90">
        <f>[36]Fevereiro!$F$16</f>
        <v>90</v>
      </c>
      <c r="N41" s="90">
        <f>[36]Fevereiro!$F$17</f>
        <v>98</v>
      </c>
      <c r="O41" s="90">
        <f>[36]Fevereiro!$F$18</f>
        <v>100</v>
      </c>
      <c r="P41" s="90">
        <f>[36]Fevereiro!$F$19</f>
        <v>100</v>
      </c>
      <c r="Q41" s="90">
        <f>[36]Fevereiro!$F$20</f>
        <v>96</v>
      </c>
      <c r="R41" s="90">
        <f>[36]Fevereiro!$F$21</f>
        <v>99</v>
      </c>
      <c r="S41" s="90">
        <f>[36]Fevereiro!$F$22</f>
        <v>97</v>
      </c>
      <c r="T41" s="90">
        <f>[36]Fevereiro!$F$23</f>
        <v>100</v>
      </c>
      <c r="U41" s="90">
        <f>[36]Fevereiro!$F$24</f>
        <v>96</v>
      </c>
      <c r="V41" s="90">
        <f>[36]Fevereiro!$F$25</f>
        <v>100</v>
      </c>
      <c r="W41" s="90">
        <f>[36]Fevereiro!$F$26</f>
        <v>91</v>
      </c>
      <c r="X41" s="90">
        <f>[36]Fevereiro!$F$27</f>
        <v>95</v>
      </c>
      <c r="Y41" s="90">
        <f>[36]Fevereiro!$F$28</f>
        <v>95</v>
      </c>
      <c r="Z41" s="90">
        <f>[36]Fevereiro!$F$29</f>
        <v>94</v>
      </c>
      <c r="AA41" s="90">
        <f>[36]Fevereiro!$F$30</f>
        <v>100</v>
      </c>
      <c r="AB41" s="90">
        <f>[36]Fevereiro!$F$31</f>
        <v>100</v>
      </c>
      <c r="AC41" s="90">
        <f>[36]Fevereiro!$F$32</f>
        <v>100</v>
      </c>
      <c r="AD41" s="78">
        <f t="shared" si="5"/>
        <v>100</v>
      </c>
      <c r="AE41" s="89">
        <f t="shared" si="6"/>
        <v>98.107142857142861</v>
      </c>
    </row>
    <row r="42" spans="1:33" x14ac:dyDescent="0.2">
      <c r="A42" s="48" t="s">
        <v>16</v>
      </c>
      <c r="B42" s="90">
        <f>[37]Fevereiro!$F$5</f>
        <v>99</v>
      </c>
      <c r="C42" s="90">
        <f>[37]Fevereiro!$F$6</f>
        <v>99</v>
      </c>
      <c r="D42" s="90">
        <f>[37]Fevereiro!$F$7</f>
        <v>98</v>
      </c>
      <c r="E42" s="90">
        <f>[37]Fevereiro!$F$8</f>
        <v>99</v>
      </c>
      <c r="F42" s="90">
        <f>[37]Fevereiro!$F$9</f>
        <v>97</v>
      </c>
      <c r="G42" s="90">
        <f>[37]Fevereiro!$F$10</f>
        <v>96</v>
      </c>
      <c r="H42" s="90">
        <f>[37]Fevereiro!$F$11</f>
        <v>94</v>
      </c>
      <c r="I42" s="90">
        <f>[37]Fevereiro!$F$12</f>
        <v>98</v>
      </c>
      <c r="J42" s="90">
        <f>[37]Fevereiro!$F$13</f>
        <v>99</v>
      </c>
      <c r="K42" s="90">
        <f>[37]Fevereiro!$F$14</f>
        <v>97</v>
      </c>
      <c r="L42" s="90">
        <f>[37]Fevereiro!$F$15</f>
        <v>95</v>
      </c>
      <c r="M42" s="90">
        <f>[37]Fevereiro!$F$16</f>
        <v>95</v>
      </c>
      <c r="N42" s="90">
        <f>[37]Fevereiro!$F$17</f>
        <v>93</v>
      </c>
      <c r="O42" s="90">
        <f>[37]Fevereiro!$F$18</f>
        <v>99</v>
      </c>
      <c r="P42" s="90">
        <f>[37]Fevereiro!$F$19</f>
        <v>99</v>
      </c>
      <c r="Q42" s="90">
        <f>[37]Fevereiro!$F$20</f>
        <v>97</v>
      </c>
      <c r="R42" s="90">
        <f>[37]Fevereiro!$F$21</f>
        <v>98</v>
      </c>
      <c r="S42" s="90">
        <f>[37]Fevereiro!$F$22</f>
        <v>95</v>
      </c>
      <c r="T42" s="90">
        <f>[37]Fevereiro!$F$23</f>
        <v>99</v>
      </c>
      <c r="U42" s="90">
        <f>[37]Fevereiro!$F$24</f>
        <v>99</v>
      </c>
      <c r="V42" s="90">
        <f>[37]Fevereiro!$F$25</f>
        <v>99</v>
      </c>
      <c r="W42" s="90">
        <f>[37]Fevereiro!$F$26</f>
        <v>98</v>
      </c>
      <c r="X42" s="90">
        <f>[37]Fevereiro!$F$27</f>
        <v>95</v>
      </c>
      <c r="Y42" s="90">
        <f>[37]Fevereiro!$F$28</f>
        <v>97</v>
      </c>
      <c r="Z42" s="90">
        <f>[37]Fevereiro!$F$29</f>
        <v>98</v>
      </c>
      <c r="AA42" s="90">
        <f>[37]Fevereiro!$F$30</f>
        <v>97</v>
      </c>
      <c r="AB42" s="90">
        <f>[37]Fevereiro!$F$31</f>
        <v>99</v>
      </c>
      <c r="AC42" s="90">
        <f>[37]Fevereiro!$F$32</f>
        <v>98</v>
      </c>
      <c r="AD42" s="78">
        <f t="shared" si="5"/>
        <v>99</v>
      </c>
      <c r="AE42" s="89">
        <f t="shared" si="6"/>
        <v>97.357142857142861</v>
      </c>
    </row>
    <row r="43" spans="1:33" x14ac:dyDescent="0.2">
      <c r="A43" s="48" t="s">
        <v>139</v>
      </c>
      <c r="B43" s="90">
        <f>[38]Fevereiro!$F$5</f>
        <v>100</v>
      </c>
      <c r="C43" s="90">
        <f>[38]Fevereiro!$F$6</f>
        <v>100</v>
      </c>
      <c r="D43" s="90">
        <f>[38]Fevereiro!$F$7</f>
        <v>100</v>
      </c>
      <c r="E43" s="90">
        <f>[38]Fevereiro!$F$8</f>
        <v>100</v>
      </c>
      <c r="F43" s="90">
        <f>[38]Fevereiro!$F$9</f>
        <v>100</v>
      </c>
      <c r="G43" s="90">
        <f>[38]Fevereiro!$F$10</f>
        <v>100</v>
      </c>
      <c r="H43" s="90">
        <f>[38]Fevereiro!$F$11</f>
        <v>100</v>
      </c>
      <c r="I43" s="90">
        <f>[38]Fevereiro!$F$12</f>
        <v>100</v>
      </c>
      <c r="J43" s="90">
        <f>[38]Fevereiro!$F$13</f>
        <v>100</v>
      </c>
      <c r="K43" s="90">
        <f>[38]Fevereiro!$F$14</f>
        <v>100</v>
      </c>
      <c r="L43" s="90">
        <f>[38]Fevereiro!$F$15</f>
        <v>100</v>
      </c>
      <c r="M43" s="90">
        <f>[38]Fevereiro!$F$16</f>
        <v>100</v>
      </c>
      <c r="N43" s="90">
        <f>[38]Fevereiro!$F$17</f>
        <v>100</v>
      </c>
      <c r="O43" s="90">
        <f>[38]Fevereiro!$F$18</f>
        <v>100</v>
      </c>
      <c r="P43" s="90">
        <f>[38]Fevereiro!$F$19</f>
        <v>100</v>
      </c>
      <c r="Q43" s="90">
        <f>[38]Fevereiro!$F$20</f>
        <v>100</v>
      </c>
      <c r="R43" s="90">
        <f>[38]Fevereiro!$F$21</f>
        <v>100</v>
      </c>
      <c r="S43" s="90">
        <f>[38]Fevereiro!$F$22</f>
        <v>100</v>
      </c>
      <c r="T43" s="90">
        <f>[38]Fevereiro!$F$23</f>
        <v>100</v>
      </c>
      <c r="U43" s="90">
        <f>[38]Fevereiro!$F$24</f>
        <v>100</v>
      </c>
      <c r="V43" s="90">
        <f>[38]Fevereiro!$F$25</f>
        <v>100</v>
      </c>
      <c r="W43" s="90">
        <f>[38]Fevereiro!$F$26</f>
        <v>93</v>
      </c>
      <c r="X43" s="90">
        <f>[38]Fevereiro!$F$27</f>
        <v>100</v>
      </c>
      <c r="Y43" s="90">
        <f>[38]Fevereiro!$F$28</f>
        <v>100</v>
      </c>
      <c r="Z43" s="90">
        <f>[38]Fevereiro!$F$29</f>
        <v>100</v>
      </c>
      <c r="AA43" s="90">
        <f>[38]Fevereiro!$F$30</f>
        <v>100</v>
      </c>
      <c r="AB43" s="90">
        <f>[38]Fevereiro!$F$31</f>
        <v>100</v>
      </c>
      <c r="AC43" s="90">
        <f>[38]Fevereiro!$F$32</f>
        <v>100</v>
      </c>
      <c r="AD43" s="78">
        <f t="shared" si="5"/>
        <v>100</v>
      </c>
      <c r="AE43" s="89">
        <f t="shared" si="6"/>
        <v>99.75</v>
      </c>
    </row>
    <row r="44" spans="1:33" x14ac:dyDescent="0.2">
      <c r="A44" s="48" t="s">
        <v>17</v>
      </c>
      <c r="B44" s="90">
        <f>[39]Fevereiro!$F$5</f>
        <v>97</v>
      </c>
      <c r="C44" s="90">
        <f>[39]Fevereiro!$F$6</f>
        <v>97</v>
      </c>
      <c r="D44" s="90">
        <f>[39]Fevereiro!$F$7</f>
        <v>96</v>
      </c>
      <c r="E44" s="90">
        <f>[39]Fevereiro!$F$8</f>
        <v>98</v>
      </c>
      <c r="F44" s="90">
        <f>[39]Fevereiro!$F$9</f>
        <v>96</v>
      </c>
      <c r="G44" s="90">
        <f>[39]Fevereiro!$F$10</f>
        <v>96</v>
      </c>
      <c r="H44" s="90">
        <f>[39]Fevereiro!$F$11</f>
        <v>95</v>
      </c>
      <c r="I44" s="90">
        <f>[39]Fevereiro!$F$12</f>
        <v>93</v>
      </c>
      <c r="J44" s="90">
        <f>[39]Fevereiro!$F$13</f>
        <v>92</v>
      </c>
      <c r="K44" s="90">
        <f>[39]Fevereiro!$F$14</f>
        <v>96</v>
      </c>
      <c r="L44" s="90">
        <f>[39]Fevereiro!$F$15</f>
        <v>92</v>
      </c>
      <c r="M44" s="90">
        <f>[39]Fevereiro!$F$16</f>
        <v>94</v>
      </c>
      <c r="N44" s="90">
        <f>[39]Fevereiro!$F$17</f>
        <v>98</v>
      </c>
      <c r="O44" s="90">
        <f>[39]Fevereiro!$F$18</f>
        <v>96</v>
      </c>
      <c r="P44" s="90">
        <f>[39]Fevereiro!$F$19</f>
        <v>96</v>
      </c>
      <c r="Q44" s="90">
        <f>[39]Fevereiro!$F$20</f>
        <v>94</v>
      </c>
      <c r="R44" s="90">
        <f>[39]Fevereiro!$F$21</f>
        <v>97</v>
      </c>
      <c r="S44" s="90">
        <f>[39]Fevereiro!$F$22</f>
        <v>96</v>
      </c>
      <c r="T44" s="90">
        <f>[39]Fevereiro!$F$23</f>
        <v>95</v>
      </c>
      <c r="U44" s="90">
        <f>[39]Fevereiro!$F$24</f>
        <v>96</v>
      </c>
      <c r="V44" s="90">
        <f>[39]Fevereiro!$F$25</f>
        <v>96</v>
      </c>
      <c r="W44" s="90">
        <f>[39]Fevereiro!$F$26</f>
        <v>90</v>
      </c>
      <c r="X44" s="90">
        <f>[39]Fevereiro!$F$27</f>
        <v>92</v>
      </c>
      <c r="Y44" s="90">
        <f>[39]Fevereiro!$F$28</f>
        <v>94</v>
      </c>
      <c r="Z44" s="90">
        <f>[39]Fevereiro!$F$29</f>
        <v>98</v>
      </c>
      <c r="AA44" s="90">
        <f>[39]Fevereiro!$F$30</f>
        <v>97</v>
      </c>
      <c r="AB44" s="90">
        <f>[39]Fevereiro!$F$31</f>
        <v>98</v>
      </c>
      <c r="AC44" s="90">
        <f>[39]Fevereiro!$F$32</f>
        <v>97</v>
      </c>
      <c r="AD44" s="78">
        <f t="shared" si="5"/>
        <v>98</v>
      </c>
      <c r="AE44" s="89">
        <f t="shared" si="6"/>
        <v>95.428571428571431</v>
      </c>
      <c r="AG44" t="s">
        <v>33</v>
      </c>
    </row>
    <row r="45" spans="1:33" x14ac:dyDescent="0.2">
      <c r="A45" s="48" t="s">
        <v>18</v>
      </c>
      <c r="B45" s="90">
        <f>[42]Fevereiro!$F$5</f>
        <v>99</v>
      </c>
      <c r="C45" s="90">
        <f>[42]Fevereiro!$F$6</f>
        <v>98</v>
      </c>
      <c r="D45" s="90">
        <f>[42]Fevereiro!$F$7</f>
        <v>95</v>
      </c>
      <c r="E45" s="90">
        <f>[42]Fevereiro!$F$8</f>
        <v>100</v>
      </c>
      <c r="F45" s="90">
        <f>[42]Fevereiro!$F$9</f>
        <v>99</v>
      </c>
      <c r="G45" s="90">
        <f>[42]Fevereiro!$F$10</f>
        <v>100</v>
      </c>
      <c r="H45" s="90">
        <f>[42]Fevereiro!$F$11</f>
        <v>98</v>
      </c>
      <c r="I45" s="90">
        <f>[42]Fevereiro!$F$12</f>
        <v>100</v>
      </c>
      <c r="J45" s="90">
        <f>[42]Fevereiro!$F$13</f>
        <v>96</v>
      </c>
      <c r="K45" s="90">
        <f>[42]Fevereiro!$F$14</f>
        <v>98</v>
      </c>
      <c r="L45" s="90">
        <f>[42]Fevereiro!$F$15</f>
        <v>87</v>
      </c>
      <c r="M45" s="90">
        <f>[42]Fevereiro!$F$16</f>
        <v>99</v>
      </c>
      <c r="N45" s="90">
        <f>[42]Fevereiro!$F$17</f>
        <v>99</v>
      </c>
      <c r="O45" s="90">
        <f>[42]Fevereiro!$F$18</f>
        <v>100</v>
      </c>
      <c r="P45" s="90">
        <f>[42]Fevereiro!$F$19</f>
        <v>99</v>
      </c>
      <c r="Q45" s="90">
        <f>[42]Fevereiro!$F$20</f>
        <v>97</v>
      </c>
      <c r="R45" s="90">
        <f>[42]Fevereiro!$F$21</f>
        <v>98</v>
      </c>
      <c r="S45" s="90">
        <f>[42]Fevereiro!$F$22</f>
        <v>100</v>
      </c>
      <c r="T45" s="90">
        <f>[42]Fevereiro!$F$23</f>
        <v>99</v>
      </c>
      <c r="U45" s="90">
        <f>[42]Fevereiro!$F$24</f>
        <v>99</v>
      </c>
      <c r="V45" s="90">
        <f>[42]Fevereiro!$F$25</f>
        <v>94</v>
      </c>
      <c r="W45" s="90">
        <f>[42]Fevereiro!$F$26</f>
        <v>97</v>
      </c>
      <c r="X45" s="90">
        <f>[42]Fevereiro!$F$27</f>
        <v>100</v>
      </c>
      <c r="Y45" s="90">
        <f>[42]Fevereiro!$F$28</f>
        <v>100</v>
      </c>
      <c r="Z45" s="90">
        <f>[42]Fevereiro!$F$29</f>
        <v>95</v>
      </c>
      <c r="AA45" s="90">
        <f>[42]Fevereiro!$F$30</f>
        <v>96</v>
      </c>
      <c r="AB45" s="90">
        <f>[42]Fevereiro!$F$31</f>
        <v>97</v>
      </c>
      <c r="AC45" s="90">
        <f>[42]Fevereiro!$F$32</f>
        <v>97</v>
      </c>
      <c r="AD45" s="78">
        <f>MAX(B45:AC45)</f>
        <v>100</v>
      </c>
      <c r="AE45" s="89">
        <f>AVERAGE(B45:AC45)</f>
        <v>97.714285714285708</v>
      </c>
      <c r="AF45" s="11" t="s">
        <v>33</v>
      </c>
      <c r="AG45" t="s">
        <v>33</v>
      </c>
    </row>
    <row r="46" spans="1:33" hidden="1" x14ac:dyDescent="0.2">
      <c r="A46" s="48" t="s">
        <v>21</v>
      </c>
      <c r="B46" s="90" t="str">
        <f>[43]Fevereiro!$F$5</f>
        <v>*</v>
      </c>
      <c r="C46" s="90" t="str">
        <f>[43]Fevereiro!$F$6</f>
        <v>*</v>
      </c>
      <c r="D46" s="90" t="str">
        <f>[43]Fevereiro!$F$7</f>
        <v>*</v>
      </c>
      <c r="E46" s="90" t="str">
        <f>[43]Fevereiro!$F$8</f>
        <v>*</v>
      </c>
      <c r="F46" s="90" t="str">
        <f>[43]Fevereiro!$F$9</f>
        <v>*</v>
      </c>
      <c r="G46" s="90" t="str">
        <f>[43]Fevereiro!$F$10</f>
        <v>*</v>
      </c>
      <c r="H46" s="90" t="str">
        <f>[43]Fevereiro!$F$11</f>
        <v>*</v>
      </c>
      <c r="I46" s="90" t="str">
        <f>[43]Fevereiro!$F$12</f>
        <v>*</v>
      </c>
      <c r="J46" s="90" t="str">
        <f>[43]Fevereiro!$F$13</f>
        <v>*</v>
      </c>
      <c r="K46" s="90" t="str">
        <f>[43]Fevereiro!$F$14</f>
        <v>*</v>
      </c>
      <c r="L46" s="90" t="str">
        <f>[43]Fevereiro!$F$15</f>
        <v>*</v>
      </c>
      <c r="M46" s="90" t="str">
        <f>[43]Fevereiro!$F$16</f>
        <v>*</v>
      </c>
      <c r="N46" s="90" t="str">
        <f>[43]Fevereiro!$F$17</f>
        <v>*</v>
      </c>
      <c r="O46" s="90" t="str">
        <f>[43]Fevereiro!$F$18</f>
        <v>*</v>
      </c>
      <c r="P46" s="90" t="str">
        <f>[43]Fevereiro!$F$19</f>
        <v>*</v>
      </c>
      <c r="Q46" s="90" t="str">
        <f>[43]Fevereiro!$F$20</f>
        <v>*</v>
      </c>
      <c r="R46" s="90" t="str">
        <f>[43]Fevereiro!$F$21</f>
        <v>*</v>
      </c>
      <c r="S46" s="90" t="str">
        <f>[43]Fevereiro!$F$22</f>
        <v>*</v>
      </c>
      <c r="T46" s="90" t="str">
        <f>[43]Fevereiro!$F$23</f>
        <v>*</v>
      </c>
      <c r="U46" s="90" t="str">
        <f>[43]Fevereiro!$F$24</f>
        <v>*</v>
      </c>
      <c r="V46" s="90" t="str">
        <f>[43]Fevereiro!$F$25</f>
        <v>*</v>
      </c>
      <c r="W46" s="90" t="str">
        <f>[43]Fevereiro!$F$26</f>
        <v>*</v>
      </c>
      <c r="X46" s="90" t="str">
        <f>[43]Fevereiro!$F$27</f>
        <v>*</v>
      </c>
      <c r="Y46" s="90" t="str">
        <f>[43]Fevereiro!$F$28</f>
        <v>*</v>
      </c>
      <c r="Z46" s="90" t="str">
        <f>[43]Fevereiro!$F$29</f>
        <v>*</v>
      </c>
      <c r="AA46" s="90" t="str">
        <f>[43]Fevereiro!$F$30</f>
        <v>*</v>
      </c>
      <c r="AB46" s="90" t="str">
        <f>[43]Fevereiro!$F$31</f>
        <v>*</v>
      </c>
      <c r="AC46" s="90" t="str">
        <f>[43]Fevereiro!$F$32</f>
        <v>*</v>
      </c>
      <c r="AD46" s="78" t="s">
        <v>203</v>
      </c>
      <c r="AE46" s="89" t="s">
        <v>203</v>
      </c>
      <c r="AG46" t="s">
        <v>33</v>
      </c>
    </row>
    <row r="47" spans="1:33" x14ac:dyDescent="0.2">
      <c r="A47" s="48" t="s">
        <v>32</v>
      </c>
      <c r="B47" s="90">
        <f>[44]Fevereiro!$F$5</f>
        <v>100</v>
      </c>
      <c r="C47" s="90">
        <f>[44]Fevereiro!$F$6</f>
        <v>98</v>
      </c>
      <c r="D47" s="90">
        <f>[44]Fevereiro!$F$7</f>
        <v>95</v>
      </c>
      <c r="E47" s="90">
        <f>[44]Fevereiro!$F$8</f>
        <v>100</v>
      </c>
      <c r="F47" s="90">
        <f>[44]Fevereiro!$F$9</f>
        <v>97</v>
      </c>
      <c r="G47" s="90">
        <f>[44]Fevereiro!$F$10</f>
        <v>93</v>
      </c>
      <c r="H47" s="90">
        <f>[44]Fevereiro!$F$11</f>
        <v>97</v>
      </c>
      <c r="I47" s="90">
        <f>[44]Fevereiro!$F$12</f>
        <v>93</v>
      </c>
      <c r="J47" s="90">
        <f>[44]Fevereiro!$F$13</f>
        <v>100</v>
      </c>
      <c r="K47" s="90">
        <f>[44]Fevereiro!$F$14</f>
        <v>100</v>
      </c>
      <c r="L47" s="90">
        <f>[44]Fevereiro!$F$15</f>
        <v>100</v>
      </c>
      <c r="M47" s="90">
        <f>[44]Fevereiro!$F$16</f>
        <v>95</v>
      </c>
      <c r="N47" s="90">
        <f>[44]Fevereiro!$F$17</f>
        <v>100</v>
      </c>
      <c r="O47" s="90">
        <f>[44]Fevereiro!$F$18</f>
        <v>95</v>
      </c>
      <c r="P47" s="90">
        <f>[44]Fevereiro!$F$19</f>
        <v>100</v>
      </c>
      <c r="Q47" s="90">
        <f>[44]Fevereiro!$F$20</f>
        <v>96</v>
      </c>
      <c r="R47" s="90">
        <f>[44]Fevereiro!$F$21</f>
        <v>98</v>
      </c>
      <c r="S47" s="90">
        <f>[44]Fevereiro!$F$22</f>
        <v>96</v>
      </c>
      <c r="T47" s="90">
        <f>[44]Fevereiro!$F$23</f>
        <v>96</v>
      </c>
      <c r="U47" s="90">
        <f>[44]Fevereiro!$F$24</f>
        <v>96</v>
      </c>
      <c r="V47" s="90">
        <f>[44]Fevereiro!$F$25</f>
        <v>96</v>
      </c>
      <c r="W47" s="90">
        <f>[44]Fevereiro!$F$26</f>
        <v>93</v>
      </c>
      <c r="X47" s="90">
        <f>[44]Fevereiro!$F$27</f>
        <v>95</v>
      </c>
      <c r="Y47" s="90">
        <f>[44]Fevereiro!$F$28</f>
        <v>97</v>
      </c>
      <c r="Z47" s="90">
        <f>[44]Fevereiro!$F$29</f>
        <v>96</v>
      </c>
      <c r="AA47" s="90">
        <f>[44]Fevereiro!$F$30</f>
        <v>99</v>
      </c>
      <c r="AB47" s="90">
        <f>[44]Fevereiro!$F$31</f>
        <v>100</v>
      </c>
      <c r="AC47" s="90">
        <f>[44]Fevereiro!$F$32</f>
        <v>97</v>
      </c>
      <c r="AD47" s="78">
        <f>MAX(B47:AC47)</f>
        <v>100</v>
      </c>
      <c r="AE47" s="89">
        <f>AVERAGE(B47:AC47)</f>
        <v>97.071428571428569</v>
      </c>
      <c r="AF47" s="11" t="s">
        <v>33</v>
      </c>
      <c r="AG47" t="s">
        <v>33</v>
      </c>
    </row>
    <row r="48" spans="1:33" x14ac:dyDescent="0.2">
      <c r="A48" s="48" t="s">
        <v>19</v>
      </c>
      <c r="B48" s="90">
        <f>[45]Fevereiro!$F$5</f>
        <v>92</v>
      </c>
      <c r="C48" s="90">
        <f>[45]Fevereiro!$F$6</f>
        <v>87</v>
      </c>
      <c r="D48" s="90">
        <f>[45]Fevereiro!$F$7</f>
        <v>95</v>
      </c>
      <c r="E48" s="90">
        <f>[45]Fevereiro!$F$8</f>
        <v>94</v>
      </c>
      <c r="F48" s="90">
        <f>[45]Fevereiro!$F$9</f>
        <v>95</v>
      </c>
      <c r="G48" s="90">
        <f>[45]Fevereiro!$F$10</f>
        <v>92</v>
      </c>
      <c r="H48" s="90">
        <f>[45]Fevereiro!$F$11</f>
        <v>89</v>
      </c>
      <c r="I48" s="90">
        <f>[45]Fevereiro!$F$12</f>
        <v>95</v>
      </c>
      <c r="J48" s="90">
        <f>[45]Fevereiro!$F$13</f>
        <v>85</v>
      </c>
      <c r="K48" s="90">
        <f>[45]Fevereiro!$F$14</f>
        <v>83</v>
      </c>
      <c r="L48" s="90">
        <f>[45]Fevereiro!$F$15</f>
        <v>93</v>
      </c>
      <c r="M48" s="90">
        <f>[45]Fevereiro!$F$16</f>
        <v>92</v>
      </c>
      <c r="N48" s="90">
        <f>[45]Fevereiro!$F$17</f>
        <v>88</v>
      </c>
      <c r="O48" s="90">
        <f>[45]Fevereiro!$F$18</f>
        <v>95</v>
      </c>
      <c r="P48" s="90">
        <f>[45]Fevereiro!$F$19</f>
        <v>89</v>
      </c>
      <c r="Q48" s="90">
        <f>[45]Fevereiro!$F$20</f>
        <v>82</v>
      </c>
      <c r="R48" s="90">
        <f>[45]Fevereiro!$F$21</f>
        <v>84</v>
      </c>
      <c r="S48" s="90">
        <f>[45]Fevereiro!$F$22</f>
        <v>82</v>
      </c>
      <c r="T48" s="90">
        <f>[45]Fevereiro!$F$23</f>
        <v>89</v>
      </c>
      <c r="U48" s="90">
        <f>[45]Fevereiro!$F$24</f>
        <v>85</v>
      </c>
      <c r="V48" s="90">
        <f>[45]Fevereiro!$F$25</f>
        <v>87</v>
      </c>
      <c r="W48" s="90">
        <f>[45]Fevereiro!$F$26</f>
        <v>81</v>
      </c>
      <c r="X48" s="90">
        <f>[45]Fevereiro!$F$27</f>
        <v>84</v>
      </c>
      <c r="Y48" s="90">
        <f>[45]Fevereiro!$F$28</f>
        <v>91</v>
      </c>
      <c r="Z48" s="90">
        <f>[45]Fevereiro!$F$29</f>
        <v>90</v>
      </c>
      <c r="AA48" s="90">
        <f>[45]Fevereiro!$F$30</f>
        <v>87</v>
      </c>
      <c r="AB48" s="90">
        <f>[45]Fevereiro!$F$31</f>
        <v>90</v>
      </c>
      <c r="AC48" s="90">
        <f>[45]Fevereiro!$F$32</f>
        <v>90</v>
      </c>
      <c r="AD48" s="78">
        <f>MAX(B48:AC48)</f>
        <v>95</v>
      </c>
      <c r="AE48" s="89">
        <f>AVERAGE(B48:AC48)</f>
        <v>88.785714285714292</v>
      </c>
    </row>
    <row r="49" spans="1:33" s="5" customFormat="1" ht="17.100000000000001" customHeight="1" x14ac:dyDescent="0.2">
      <c r="A49" s="49" t="s">
        <v>22</v>
      </c>
      <c r="B49" s="91">
        <f t="shared" ref="B49:AD49" si="7">MAX(B5:B48)</f>
        <v>100</v>
      </c>
      <c r="C49" s="91">
        <f t="shared" si="7"/>
        <v>100</v>
      </c>
      <c r="D49" s="91">
        <f t="shared" si="7"/>
        <v>100</v>
      </c>
      <c r="E49" s="91">
        <f t="shared" si="7"/>
        <v>100</v>
      </c>
      <c r="F49" s="91">
        <f t="shared" si="7"/>
        <v>100</v>
      </c>
      <c r="G49" s="91">
        <f t="shared" si="7"/>
        <v>100</v>
      </c>
      <c r="H49" s="91">
        <f t="shared" si="7"/>
        <v>100</v>
      </c>
      <c r="I49" s="91">
        <f t="shared" si="7"/>
        <v>100</v>
      </c>
      <c r="J49" s="91">
        <f t="shared" si="7"/>
        <v>100</v>
      </c>
      <c r="K49" s="91">
        <f t="shared" si="7"/>
        <v>100</v>
      </c>
      <c r="L49" s="91">
        <f t="shared" si="7"/>
        <v>100</v>
      </c>
      <c r="M49" s="91">
        <f t="shared" si="7"/>
        <v>100</v>
      </c>
      <c r="N49" s="91">
        <f t="shared" si="7"/>
        <v>100</v>
      </c>
      <c r="O49" s="91">
        <f t="shared" si="7"/>
        <v>100</v>
      </c>
      <c r="P49" s="91">
        <f t="shared" si="7"/>
        <v>100</v>
      </c>
      <c r="Q49" s="91">
        <f t="shared" si="7"/>
        <v>100</v>
      </c>
      <c r="R49" s="91">
        <f t="shared" si="7"/>
        <v>100</v>
      </c>
      <c r="S49" s="91">
        <f t="shared" si="7"/>
        <v>100</v>
      </c>
      <c r="T49" s="91">
        <f t="shared" si="7"/>
        <v>100</v>
      </c>
      <c r="U49" s="91">
        <f t="shared" si="7"/>
        <v>100</v>
      </c>
      <c r="V49" s="91">
        <f t="shared" si="7"/>
        <v>100</v>
      </c>
      <c r="W49" s="91">
        <f t="shared" si="7"/>
        <v>100</v>
      </c>
      <c r="X49" s="91">
        <f t="shared" si="7"/>
        <v>100</v>
      </c>
      <c r="Y49" s="91">
        <f t="shared" si="7"/>
        <v>100</v>
      </c>
      <c r="Z49" s="91">
        <f t="shared" si="7"/>
        <v>100</v>
      </c>
      <c r="AA49" s="91">
        <f t="shared" si="7"/>
        <v>100</v>
      </c>
      <c r="AB49" s="91">
        <f t="shared" si="7"/>
        <v>100</v>
      </c>
      <c r="AC49" s="91">
        <f t="shared" si="7"/>
        <v>100</v>
      </c>
      <c r="AD49" s="78">
        <f t="shared" si="7"/>
        <v>100</v>
      </c>
      <c r="AE49" s="89">
        <f>AVERAGE(B49:AC49)</f>
        <v>100</v>
      </c>
      <c r="AG49" s="5" t="s">
        <v>33</v>
      </c>
    </row>
    <row r="50" spans="1:33" x14ac:dyDescent="0.2">
      <c r="A50" s="74" t="s">
        <v>207</v>
      </c>
      <c r="B50" s="42"/>
      <c r="C50" s="42"/>
      <c r="D50" s="42"/>
      <c r="E50" s="42"/>
      <c r="F50" s="42"/>
      <c r="G50" s="42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46"/>
      <c r="AE50" s="47"/>
    </row>
    <row r="51" spans="1:33" x14ac:dyDescent="0.2">
      <c r="A51" s="74" t="s">
        <v>208</v>
      </c>
      <c r="B51" s="43"/>
      <c r="C51" s="43"/>
      <c r="D51" s="43"/>
      <c r="E51" s="43"/>
      <c r="F51" s="43"/>
      <c r="G51" s="43"/>
      <c r="H51" s="43"/>
      <c r="I51" s="4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112"/>
      <c r="U51" s="112"/>
      <c r="V51" s="112"/>
      <c r="W51" s="112"/>
      <c r="X51" s="112"/>
      <c r="Y51" s="93"/>
      <c r="Z51" s="93"/>
      <c r="AA51" s="93"/>
      <c r="AB51" s="93"/>
      <c r="AC51" s="93"/>
      <c r="AD51" s="46"/>
      <c r="AE51" s="45"/>
    </row>
    <row r="52" spans="1:33" x14ac:dyDescent="0.2">
      <c r="A52" s="44"/>
      <c r="B52" s="93"/>
      <c r="C52" s="93"/>
      <c r="D52" s="93"/>
      <c r="E52" s="93"/>
      <c r="F52" s="93"/>
      <c r="G52" s="93"/>
      <c r="H52" s="93"/>
      <c r="I52" s="93"/>
      <c r="J52" s="94"/>
      <c r="K52" s="94"/>
      <c r="L52" s="94"/>
      <c r="M52" s="94"/>
      <c r="N52" s="94"/>
      <c r="O52" s="94"/>
      <c r="P52" s="94"/>
      <c r="Q52" s="93"/>
      <c r="R52" s="93"/>
      <c r="S52" s="93"/>
      <c r="T52" s="113"/>
      <c r="U52" s="113"/>
      <c r="V52" s="113"/>
      <c r="W52" s="113"/>
      <c r="X52" s="113"/>
      <c r="Y52" s="93"/>
      <c r="Z52" s="93"/>
      <c r="AA52" s="93"/>
      <c r="AB52" s="93"/>
      <c r="AC52" s="93"/>
      <c r="AD52" s="46"/>
      <c r="AE52" s="45"/>
      <c r="AF52" s="11" t="s">
        <v>33</v>
      </c>
    </row>
    <row r="53" spans="1:33" x14ac:dyDescent="0.2">
      <c r="A53" s="41"/>
      <c r="B53" s="42"/>
      <c r="C53" s="42"/>
      <c r="D53" s="42"/>
      <c r="E53" s="42"/>
      <c r="F53" s="42"/>
      <c r="G53" s="42"/>
      <c r="H53" s="42"/>
      <c r="I53" s="42"/>
      <c r="J53" s="42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46"/>
      <c r="AE53" s="69"/>
    </row>
    <row r="54" spans="1:33" x14ac:dyDescent="0.2">
      <c r="A54" s="44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46"/>
      <c r="AE54" s="47"/>
      <c r="AG54" t="s">
        <v>33</v>
      </c>
    </row>
    <row r="55" spans="1:33" x14ac:dyDescent="0.2">
      <c r="A55" s="44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46"/>
      <c r="AE55" s="47"/>
    </row>
    <row r="56" spans="1:33" ht="13.5" thickBot="1" x14ac:dyDescent="0.25">
      <c r="A56" s="50"/>
      <c r="B56" s="51"/>
      <c r="C56" s="51"/>
      <c r="D56" s="51"/>
      <c r="E56" s="51"/>
      <c r="F56" s="51"/>
      <c r="G56" s="51" t="s">
        <v>33</v>
      </c>
      <c r="H56" s="51"/>
      <c r="I56" s="51"/>
      <c r="J56" s="51"/>
      <c r="K56" s="51"/>
      <c r="L56" s="51" t="s">
        <v>33</v>
      </c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2"/>
      <c r="AE56" s="70"/>
    </row>
    <row r="57" spans="1:33" x14ac:dyDescent="0.2">
      <c r="AG57" t="s">
        <v>33</v>
      </c>
    </row>
    <row r="58" spans="1:33" x14ac:dyDescent="0.2">
      <c r="U58" s="2" t="s">
        <v>33</v>
      </c>
      <c r="Y58" s="2" t="s">
        <v>33</v>
      </c>
      <c r="AG58" t="s">
        <v>33</v>
      </c>
    </row>
    <row r="59" spans="1:33" x14ac:dyDescent="0.2">
      <c r="L59" s="2" t="s">
        <v>33</v>
      </c>
      <c r="Q59" s="2" t="s">
        <v>33</v>
      </c>
      <c r="U59" s="2" t="s">
        <v>33</v>
      </c>
      <c r="AG59" t="s">
        <v>33</v>
      </c>
    </row>
    <row r="60" spans="1:33" x14ac:dyDescent="0.2">
      <c r="O60" s="2" t="s">
        <v>33</v>
      </c>
      <c r="AB60" s="2" t="s">
        <v>33</v>
      </c>
      <c r="AD60" s="7" t="s">
        <v>33</v>
      </c>
    </row>
    <row r="61" spans="1:33" x14ac:dyDescent="0.2">
      <c r="G61" s="2" t="s">
        <v>33</v>
      </c>
      <c r="L61" s="2" t="s">
        <v>33</v>
      </c>
    </row>
    <row r="62" spans="1:33" x14ac:dyDescent="0.2">
      <c r="P62" s="2" t="s">
        <v>206</v>
      </c>
      <c r="S62" s="2" t="s">
        <v>33</v>
      </c>
      <c r="U62" s="2" t="s">
        <v>33</v>
      </c>
      <c r="V62" s="2" t="s">
        <v>33</v>
      </c>
      <c r="Y62" s="2" t="s">
        <v>33</v>
      </c>
      <c r="AG62" t="s">
        <v>33</v>
      </c>
    </row>
    <row r="63" spans="1:33" x14ac:dyDescent="0.2">
      <c r="L63" s="2" t="s">
        <v>33</v>
      </c>
      <c r="S63" s="2" t="s">
        <v>33</v>
      </c>
      <c r="T63" s="2" t="s">
        <v>33</v>
      </c>
      <c r="Z63" s="2" t="s">
        <v>33</v>
      </c>
      <c r="AA63" s="2" t="s">
        <v>33</v>
      </c>
      <c r="AB63" s="2" t="s">
        <v>33</v>
      </c>
    </row>
    <row r="64" spans="1:33" x14ac:dyDescent="0.2">
      <c r="V64" s="2" t="s">
        <v>33</v>
      </c>
      <c r="W64" s="2" t="s">
        <v>33</v>
      </c>
      <c r="X64" s="2" t="s">
        <v>33</v>
      </c>
      <c r="Y64" s="2" t="s">
        <v>33</v>
      </c>
      <c r="AD64" s="7" t="s">
        <v>33</v>
      </c>
    </row>
    <row r="65" spans="7:29" x14ac:dyDescent="0.2">
      <c r="G65" s="2" t="s">
        <v>33</v>
      </c>
      <c r="P65" s="2" t="s">
        <v>33</v>
      </c>
      <c r="V65" s="2" t="s">
        <v>33</v>
      </c>
      <c r="Y65" s="2" t="s">
        <v>33</v>
      </c>
    </row>
    <row r="66" spans="7:29" x14ac:dyDescent="0.2">
      <c r="R66" s="2" t="s">
        <v>33</v>
      </c>
      <c r="U66" s="2" t="s">
        <v>33</v>
      </c>
    </row>
    <row r="67" spans="7:29" x14ac:dyDescent="0.2">
      <c r="L67" s="2" t="s">
        <v>33</v>
      </c>
      <c r="Y67" s="2" t="s">
        <v>33</v>
      </c>
      <c r="AC67" s="2" t="s">
        <v>33</v>
      </c>
    </row>
    <row r="69" spans="7:29" x14ac:dyDescent="0.2">
      <c r="N69" s="2" t="s">
        <v>33</v>
      </c>
    </row>
    <row r="70" spans="7:29" x14ac:dyDescent="0.2">
      <c r="U70" s="2" t="s">
        <v>33</v>
      </c>
    </row>
    <row r="75" spans="7:29" x14ac:dyDescent="0.2">
      <c r="W75" s="2" t="s">
        <v>33</v>
      </c>
    </row>
  </sheetData>
  <mergeCells count="33">
    <mergeCell ref="Z3:Z4"/>
    <mergeCell ref="A1:AE1"/>
    <mergeCell ref="T51:X51"/>
    <mergeCell ref="A2:A4"/>
    <mergeCell ref="S3:S4"/>
    <mergeCell ref="V3:V4"/>
    <mergeCell ref="B2:AE2"/>
    <mergeCell ref="AA3:AA4"/>
    <mergeCell ref="AB3:AB4"/>
    <mergeCell ref="AC3:AC4"/>
    <mergeCell ref="W3:W4"/>
    <mergeCell ref="X3:X4"/>
    <mergeCell ref="Y3:Y4"/>
    <mergeCell ref="R3:R4"/>
    <mergeCell ref="O3:O4"/>
    <mergeCell ref="B3:B4"/>
    <mergeCell ref="T52:X52"/>
    <mergeCell ref="U3:U4"/>
    <mergeCell ref="T3:T4"/>
    <mergeCell ref="P3:P4"/>
    <mergeCell ref="Q3:Q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8"/>
  <sheetViews>
    <sheetView showGridLines="0" zoomScale="90" zoomScaleNormal="90" workbookViewId="0">
      <selection activeCell="AI51" sqref="AI51"/>
    </sheetView>
  </sheetViews>
  <sheetFormatPr defaultRowHeight="12.75" x14ac:dyDescent="0.2"/>
  <cols>
    <col min="1" max="1" width="24.5703125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7" style="6" bestFit="1" customWidth="1"/>
    <col min="31" max="31" width="6.85546875" style="1" customWidth="1"/>
  </cols>
  <sheetData>
    <row r="1" spans="1:31" ht="20.100000000000001" customHeight="1" x14ac:dyDescent="0.2">
      <c r="A1" s="117" t="s">
        <v>216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9"/>
    </row>
    <row r="2" spans="1:31" s="4" customFormat="1" ht="20.100000000000001" customHeight="1" x14ac:dyDescent="0.2">
      <c r="A2" s="120" t="s">
        <v>20</v>
      </c>
      <c r="B2" s="115" t="s">
        <v>241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6"/>
    </row>
    <row r="3" spans="1:31" s="5" customFormat="1" ht="20.100000000000001" customHeight="1" x14ac:dyDescent="0.2">
      <c r="A3" s="120"/>
      <c r="B3" s="114">
        <v>1</v>
      </c>
      <c r="C3" s="114">
        <f>SUM(B3+1)</f>
        <v>2</v>
      </c>
      <c r="D3" s="114">
        <f t="shared" ref="D3:AC3" si="0">SUM(C3+1)</f>
        <v>3</v>
      </c>
      <c r="E3" s="114">
        <f t="shared" si="0"/>
        <v>4</v>
      </c>
      <c r="F3" s="114">
        <f t="shared" si="0"/>
        <v>5</v>
      </c>
      <c r="G3" s="114">
        <f t="shared" si="0"/>
        <v>6</v>
      </c>
      <c r="H3" s="114">
        <f t="shared" si="0"/>
        <v>7</v>
      </c>
      <c r="I3" s="114">
        <f t="shared" si="0"/>
        <v>8</v>
      </c>
      <c r="J3" s="114">
        <f t="shared" si="0"/>
        <v>9</v>
      </c>
      <c r="K3" s="114">
        <f t="shared" si="0"/>
        <v>10</v>
      </c>
      <c r="L3" s="114">
        <f t="shared" si="0"/>
        <v>11</v>
      </c>
      <c r="M3" s="114">
        <f t="shared" si="0"/>
        <v>12</v>
      </c>
      <c r="N3" s="114">
        <f t="shared" si="0"/>
        <v>13</v>
      </c>
      <c r="O3" s="114">
        <f t="shared" si="0"/>
        <v>14</v>
      </c>
      <c r="P3" s="114">
        <f t="shared" si="0"/>
        <v>15</v>
      </c>
      <c r="Q3" s="114">
        <f t="shared" si="0"/>
        <v>16</v>
      </c>
      <c r="R3" s="114">
        <f t="shared" si="0"/>
        <v>17</v>
      </c>
      <c r="S3" s="114">
        <f t="shared" si="0"/>
        <v>18</v>
      </c>
      <c r="T3" s="114">
        <f t="shared" si="0"/>
        <v>19</v>
      </c>
      <c r="U3" s="114">
        <f t="shared" si="0"/>
        <v>20</v>
      </c>
      <c r="V3" s="114">
        <f t="shared" si="0"/>
        <v>21</v>
      </c>
      <c r="W3" s="114">
        <f t="shared" si="0"/>
        <v>22</v>
      </c>
      <c r="X3" s="114">
        <f t="shared" si="0"/>
        <v>23</v>
      </c>
      <c r="Y3" s="114">
        <f t="shared" si="0"/>
        <v>24</v>
      </c>
      <c r="Z3" s="114">
        <f t="shared" si="0"/>
        <v>25</v>
      </c>
      <c r="AA3" s="114">
        <f t="shared" si="0"/>
        <v>26</v>
      </c>
      <c r="AB3" s="114">
        <f t="shared" si="0"/>
        <v>27</v>
      </c>
      <c r="AC3" s="114">
        <f t="shared" si="0"/>
        <v>28</v>
      </c>
      <c r="AD3" s="75" t="s">
        <v>26</v>
      </c>
      <c r="AE3" s="76" t="s">
        <v>24</v>
      </c>
    </row>
    <row r="4" spans="1:31" s="5" customFormat="1" ht="20.100000000000001" customHeight="1" x14ac:dyDescent="0.2">
      <c r="A4" s="120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75" t="s">
        <v>23</v>
      </c>
      <c r="AE4" s="76" t="s">
        <v>23</v>
      </c>
    </row>
    <row r="5" spans="1:31" s="5" customFormat="1" x14ac:dyDescent="0.2">
      <c r="A5" s="48" t="s">
        <v>28</v>
      </c>
      <c r="B5" s="87">
        <f>[1]Fevereiro!$G$5</f>
        <v>39</v>
      </c>
      <c r="C5" s="87">
        <f>[1]Fevereiro!$G$6</f>
        <v>41</v>
      </c>
      <c r="D5" s="87">
        <f>[1]Fevereiro!$G$7</f>
        <v>54</v>
      </c>
      <c r="E5" s="87">
        <f>[1]Fevereiro!$G$8</f>
        <v>49</v>
      </c>
      <c r="F5" s="87">
        <f>[1]Fevereiro!$G$9</f>
        <v>56</v>
      </c>
      <c r="G5" s="87">
        <f>[1]Fevereiro!$G$10</f>
        <v>40</v>
      </c>
      <c r="H5" s="87">
        <f>[1]Fevereiro!$G$11</f>
        <v>56</v>
      </c>
      <c r="I5" s="87">
        <f>[1]Fevereiro!$G$12</f>
        <v>34</v>
      </c>
      <c r="J5" s="87">
        <f>[1]Fevereiro!$G$13</f>
        <v>38</v>
      </c>
      <c r="K5" s="87">
        <f>[1]Fevereiro!$G$14</f>
        <v>31</v>
      </c>
      <c r="L5" s="87">
        <f>[1]Fevereiro!$G$15</f>
        <v>30</v>
      </c>
      <c r="M5" s="87">
        <f>[1]Fevereiro!$G$16</f>
        <v>47</v>
      </c>
      <c r="N5" s="87">
        <f>[1]Fevereiro!$G$17</f>
        <v>45</v>
      </c>
      <c r="O5" s="87">
        <f>[1]Fevereiro!$G$18</f>
        <v>44</v>
      </c>
      <c r="P5" s="87">
        <f>[1]Fevereiro!$G$19</f>
        <v>35</v>
      </c>
      <c r="Q5" s="87">
        <f>[1]Fevereiro!$G$20</f>
        <v>36</v>
      </c>
      <c r="R5" s="87">
        <f>[1]Fevereiro!$G$21</f>
        <v>39</v>
      </c>
      <c r="S5" s="87">
        <f>[1]Fevereiro!$G$22</f>
        <v>44</v>
      </c>
      <c r="T5" s="87">
        <f>[1]Fevereiro!$G$23</f>
        <v>31</v>
      </c>
      <c r="U5" s="87">
        <f>[1]Fevereiro!$G$24</f>
        <v>40</v>
      </c>
      <c r="V5" s="87">
        <f>[1]Fevereiro!$G$25</f>
        <v>35</v>
      </c>
      <c r="W5" s="87">
        <f>[1]Fevereiro!$G$26</f>
        <v>41</v>
      </c>
      <c r="X5" s="87">
        <f>[1]Fevereiro!$G$27</f>
        <v>41</v>
      </c>
      <c r="Y5" s="87">
        <f>[1]Fevereiro!$G$28</f>
        <v>60</v>
      </c>
      <c r="Z5" s="87">
        <f>[1]Fevereiro!$G$29</f>
        <v>40</v>
      </c>
      <c r="AA5" s="87">
        <f>[1]Fevereiro!$G$30</f>
        <v>45</v>
      </c>
      <c r="AB5" s="87">
        <f>[1]Fevereiro!$G$31</f>
        <v>49</v>
      </c>
      <c r="AC5" s="87">
        <f>[1]Fevereiro!$G$32</f>
        <v>35</v>
      </c>
      <c r="AD5" s="78">
        <f t="shared" ref="AD5:AD11" si="1">MIN(B5:AC5)</f>
        <v>30</v>
      </c>
      <c r="AE5" s="89">
        <f t="shared" ref="AE5:AE18" si="2">AVERAGE(B5:AC5)</f>
        <v>41.964285714285715</v>
      </c>
    </row>
    <row r="6" spans="1:31" x14ac:dyDescent="0.2">
      <c r="A6" s="48" t="s">
        <v>0</v>
      </c>
      <c r="B6" s="90">
        <f>[2]Fevereiro!$G$5</f>
        <v>30</v>
      </c>
      <c r="C6" s="90">
        <f>[2]Fevereiro!$G$6</f>
        <v>26</v>
      </c>
      <c r="D6" s="90">
        <f>[2]Fevereiro!$G$7</f>
        <v>28</v>
      </c>
      <c r="E6" s="90">
        <f>[2]Fevereiro!$G$8</f>
        <v>39</v>
      </c>
      <c r="F6" s="90">
        <f>[2]Fevereiro!$G$9</f>
        <v>50</v>
      </c>
      <c r="G6" s="90">
        <f>[2]Fevereiro!$G$10</f>
        <v>52</v>
      </c>
      <c r="H6" s="90">
        <f>[2]Fevereiro!$G$11</f>
        <v>37</v>
      </c>
      <c r="I6" s="90">
        <f>[2]Fevereiro!$G$12</f>
        <v>33</v>
      </c>
      <c r="J6" s="90">
        <f>[2]Fevereiro!$G$13</f>
        <v>31</v>
      </c>
      <c r="K6" s="90">
        <f>[2]Fevereiro!$G$14</f>
        <v>25</v>
      </c>
      <c r="L6" s="90">
        <f>[2]Fevereiro!$G$15</f>
        <v>26</v>
      </c>
      <c r="M6" s="90">
        <f>[2]Fevereiro!$G$16</f>
        <v>39</v>
      </c>
      <c r="N6" s="90">
        <f>[2]Fevereiro!$G$17</f>
        <v>41</v>
      </c>
      <c r="O6" s="90">
        <f>[2]Fevereiro!$G$18</f>
        <v>40</v>
      </c>
      <c r="P6" s="90">
        <f>[2]Fevereiro!$G$19</f>
        <v>38</v>
      </c>
      <c r="Q6" s="90">
        <f>[2]Fevereiro!$G$20</f>
        <v>29</v>
      </c>
      <c r="R6" s="90">
        <f>[2]Fevereiro!$G$21</f>
        <v>28</v>
      </c>
      <c r="S6" s="90">
        <f>[2]Fevereiro!$G$22</f>
        <v>50</v>
      </c>
      <c r="T6" s="90">
        <f>[2]Fevereiro!$G$23</f>
        <v>42</v>
      </c>
      <c r="U6" s="90">
        <f>[2]Fevereiro!$G$24</f>
        <v>37</v>
      </c>
      <c r="V6" s="90">
        <f>[2]Fevereiro!$G$25</f>
        <v>41</v>
      </c>
      <c r="W6" s="90">
        <f>[2]Fevereiro!$G$26</f>
        <v>34</v>
      </c>
      <c r="X6" s="90">
        <f>[2]Fevereiro!$G$27</f>
        <v>36</v>
      </c>
      <c r="Y6" s="90">
        <f>[2]Fevereiro!$G$28</f>
        <v>38</v>
      </c>
      <c r="Z6" s="90">
        <f>[2]Fevereiro!$G$29</f>
        <v>46</v>
      </c>
      <c r="AA6" s="90">
        <f>[2]Fevereiro!$G$30</f>
        <v>48</v>
      </c>
      <c r="AB6" s="90">
        <f>[2]Fevereiro!$G$31</f>
        <v>40</v>
      </c>
      <c r="AC6" s="90">
        <f>[2]Fevereiro!$G$32</f>
        <v>38</v>
      </c>
      <c r="AD6" s="78">
        <f t="shared" si="1"/>
        <v>25</v>
      </c>
      <c r="AE6" s="89">
        <f t="shared" si="2"/>
        <v>37.214285714285715</v>
      </c>
    </row>
    <row r="7" spans="1:31" x14ac:dyDescent="0.2">
      <c r="A7" s="48" t="s">
        <v>86</v>
      </c>
      <c r="B7" s="90">
        <f>[3]Fevereiro!$G$5</f>
        <v>47</v>
      </c>
      <c r="C7" s="90">
        <f>[3]Fevereiro!$G$6</f>
        <v>40</v>
      </c>
      <c r="D7" s="90">
        <f>[3]Fevereiro!$G$7</f>
        <v>47</v>
      </c>
      <c r="E7" s="90">
        <f>[3]Fevereiro!$G$8</f>
        <v>46</v>
      </c>
      <c r="F7" s="90">
        <f>[3]Fevereiro!$G$9</f>
        <v>58</v>
      </c>
      <c r="G7" s="90">
        <f>[3]Fevereiro!$G$10</f>
        <v>57</v>
      </c>
      <c r="H7" s="90">
        <f>[3]Fevereiro!$G$11</f>
        <v>47</v>
      </c>
      <c r="I7" s="90">
        <f>[3]Fevereiro!$G$12</f>
        <v>37</v>
      </c>
      <c r="J7" s="90">
        <f>[3]Fevereiro!$G$13</f>
        <v>45</v>
      </c>
      <c r="K7" s="90">
        <f>[3]Fevereiro!$G$14</f>
        <v>31</v>
      </c>
      <c r="L7" s="90">
        <f>[3]Fevereiro!$G$15</f>
        <v>33</v>
      </c>
      <c r="M7" s="90">
        <f>[3]Fevereiro!$G$16</f>
        <v>40</v>
      </c>
      <c r="N7" s="90">
        <f>[3]Fevereiro!$G$17</f>
        <v>45</v>
      </c>
      <c r="O7" s="90">
        <f>[3]Fevereiro!$G$18</f>
        <v>48</v>
      </c>
      <c r="P7" s="90">
        <f>[3]Fevereiro!$G$19</f>
        <v>37</v>
      </c>
      <c r="Q7" s="90">
        <f>[3]Fevereiro!$G$20</f>
        <v>45</v>
      </c>
      <c r="R7" s="90">
        <f>[3]Fevereiro!$G$21</f>
        <v>34</v>
      </c>
      <c r="S7" s="90">
        <f>[3]Fevereiro!$G$22</f>
        <v>36</v>
      </c>
      <c r="T7" s="90">
        <f>[3]Fevereiro!$G$23</f>
        <v>45</v>
      </c>
      <c r="U7" s="90">
        <f>[3]Fevereiro!$G$24</f>
        <v>43</v>
      </c>
      <c r="V7" s="90">
        <f>[3]Fevereiro!$G$25</f>
        <v>42</v>
      </c>
      <c r="W7" s="90">
        <f>[3]Fevereiro!$G$26</f>
        <v>50</v>
      </c>
      <c r="X7" s="90">
        <f>[3]Fevereiro!$G$27</f>
        <v>41</v>
      </c>
      <c r="Y7" s="90">
        <f>[3]Fevereiro!$G$28</f>
        <v>39</v>
      </c>
      <c r="Z7" s="90">
        <f>[3]Fevereiro!$G$29</f>
        <v>47</v>
      </c>
      <c r="AA7" s="90">
        <f>[3]Fevereiro!$G$30</f>
        <v>49</v>
      </c>
      <c r="AB7" s="90">
        <f>[3]Fevereiro!$G$31</f>
        <v>54</v>
      </c>
      <c r="AC7" s="90">
        <f>[3]Fevereiro!$G$32</f>
        <v>40</v>
      </c>
      <c r="AD7" s="78">
        <f t="shared" si="1"/>
        <v>31</v>
      </c>
      <c r="AE7" s="89">
        <f t="shared" si="2"/>
        <v>43.678571428571431</v>
      </c>
    </row>
    <row r="8" spans="1:31" ht="12" customHeight="1" x14ac:dyDescent="0.2">
      <c r="A8" s="48" t="s">
        <v>1</v>
      </c>
      <c r="B8" s="90">
        <f>[4]Fevereiro!$G$5</f>
        <v>46</v>
      </c>
      <c r="C8" s="90">
        <f>[4]Fevereiro!$G$6</f>
        <v>40</v>
      </c>
      <c r="D8" s="90">
        <f>[4]Fevereiro!$G$7</f>
        <v>37</v>
      </c>
      <c r="E8" s="90">
        <f>[4]Fevereiro!$G$8</f>
        <v>42</v>
      </c>
      <c r="F8" s="90">
        <f>[4]Fevereiro!$G$9</f>
        <v>60</v>
      </c>
      <c r="G8" s="90">
        <f>[4]Fevereiro!$G$10</f>
        <v>53</v>
      </c>
      <c r="H8" s="90">
        <f>[4]Fevereiro!$G$11</f>
        <v>44</v>
      </c>
      <c r="I8" s="90">
        <f>[4]Fevereiro!$G$12</f>
        <v>43</v>
      </c>
      <c r="J8" s="90">
        <f>[4]Fevereiro!$G$13</f>
        <v>32</v>
      </c>
      <c r="K8" s="90">
        <f>[4]Fevereiro!$G$14</f>
        <v>33</v>
      </c>
      <c r="L8" s="90">
        <f>[4]Fevereiro!$G$15</f>
        <v>39</v>
      </c>
      <c r="M8" s="90">
        <f>[4]Fevereiro!$G$16</f>
        <v>47</v>
      </c>
      <c r="N8" s="90">
        <f>[4]Fevereiro!$G$17</f>
        <v>42</v>
      </c>
      <c r="O8" s="90">
        <f>[4]Fevereiro!$G$18</f>
        <v>37</v>
      </c>
      <c r="P8" s="90">
        <f>[4]Fevereiro!$G$19</f>
        <v>35</v>
      </c>
      <c r="Q8" s="90">
        <f>[4]Fevereiro!$G$20</f>
        <v>34</v>
      </c>
      <c r="R8" s="90">
        <f>[4]Fevereiro!$G$21</f>
        <v>35</v>
      </c>
      <c r="S8" s="90">
        <f>[4]Fevereiro!$G$22</f>
        <v>44</v>
      </c>
      <c r="T8" s="90">
        <f>[4]Fevereiro!$G$23</f>
        <v>41</v>
      </c>
      <c r="U8" s="90">
        <f>[4]Fevereiro!$G$24</f>
        <v>39</v>
      </c>
      <c r="V8" s="90">
        <f>[4]Fevereiro!$G$25</f>
        <v>40</v>
      </c>
      <c r="W8" s="90">
        <f>[4]Fevereiro!$G$26</f>
        <v>32</v>
      </c>
      <c r="X8" s="90">
        <f>[4]Fevereiro!$G$27</f>
        <v>36</v>
      </c>
      <c r="Y8" s="90">
        <f>[4]Fevereiro!$G$28</f>
        <v>36</v>
      </c>
      <c r="Z8" s="90">
        <f>[4]Fevereiro!$G$29</f>
        <v>59</v>
      </c>
      <c r="AA8" s="90">
        <f>[4]Fevereiro!$G$30</f>
        <v>75</v>
      </c>
      <c r="AB8" s="90" t="str">
        <f>[4]Fevereiro!$G$31</f>
        <v>*</v>
      </c>
      <c r="AC8" s="90" t="str">
        <f>[4]Fevereiro!$G$32</f>
        <v>*</v>
      </c>
      <c r="AD8" s="78">
        <f t="shared" si="1"/>
        <v>32</v>
      </c>
      <c r="AE8" s="89">
        <f t="shared" si="2"/>
        <v>42.346153846153847</v>
      </c>
    </row>
    <row r="9" spans="1:31" x14ac:dyDescent="0.2">
      <c r="A9" s="48" t="s">
        <v>149</v>
      </c>
      <c r="B9" s="90">
        <f>[5]Fevereiro!$G$5</f>
        <v>40</v>
      </c>
      <c r="C9" s="90">
        <f>[5]Fevereiro!$G$6</f>
        <v>35</v>
      </c>
      <c r="D9" s="90">
        <f>[5]Fevereiro!$G$7</f>
        <v>45</v>
      </c>
      <c r="E9" s="90">
        <f>[5]Fevereiro!$G$8</f>
        <v>47</v>
      </c>
      <c r="F9" s="90">
        <f>[5]Fevereiro!$G$9</f>
        <v>49</v>
      </c>
      <c r="G9" s="90">
        <f>[5]Fevereiro!$G$10</f>
        <v>51</v>
      </c>
      <c r="H9" s="90">
        <f>[5]Fevereiro!$G$11</f>
        <v>46</v>
      </c>
      <c r="I9" s="90">
        <f>[5]Fevereiro!$G$12</f>
        <v>51</v>
      </c>
      <c r="J9" s="90">
        <f>[5]Fevereiro!$G$13</f>
        <v>39</v>
      </c>
      <c r="K9" s="90">
        <f>[5]Fevereiro!$G$14</f>
        <v>32</v>
      </c>
      <c r="L9" s="90">
        <f>[5]Fevereiro!$G$15</f>
        <v>32</v>
      </c>
      <c r="M9" s="90">
        <f>[5]Fevereiro!$G$16</f>
        <v>48</v>
      </c>
      <c r="N9" s="90">
        <f>[5]Fevereiro!$G$17</f>
        <v>57</v>
      </c>
      <c r="O9" s="90">
        <f>[5]Fevereiro!$G$18</f>
        <v>45</v>
      </c>
      <c r="P9" s="90">
        <f>[5]Fevereiro!$G$19</f>
        <v>46</v>
      </c>
      <c r="Q9" s="90">
        <f>[5]Fevereiro!$G$20</f>
        <v>38</v>
      </c>
      <c r="R9" s="90">
        <f>[5]Fevereiro!$G$21</f>
        <v>37</v>
      </c>
      <c r="S9" s="90">
        <f>[5]Fevereiro!$G$22</f>
        <v>49</v>
      </c>
      <c r="T9" s="90">
        <f>[5]Fevereiro!$G$23</f>
        <v>59</v>
      </c>
      <c r="U9" s="90">
        <f>[5]Fevereiro!$G$24</f>
        <v>40</v>
      </c>
      <c r="V9" s="90">
        <f>[5]Fevereiro!$G$25</f>
        <v>40</v>
      </c>
      <c r="W9" s="90">
        <f>[5]Fevereiro!$G$26</f>
        <v>45</v>
      </c>
      <c r="X9" s="90">
        <f>[5]Fevereiro!$G$27</f>
        <v>42</v>
      </c>
      <c r="Y9" s="90">
        <f>[5]Fevereiro!$G$28</f>
        <v>40</v>
      </c>
      <c r="Z9" s="90">
        <f>[5]Fevereiro!$G$29</f>
        <v>44</v>
      </c>
      <c r="AA9" s="90">
        <f>[5]Fevereiro!$G$30</f>
        <v>56</v>
      </c>
      <c r="AB9" s="90">
        <f>[5]Fevereiro!$G$31</f>
        <v>46</v>
      </c>
      <c r="AC9" s="90">
        <f>[5]Fevereiro!$G$32</f>
        <v>44</v>
      </c>
      <c r="AD9" s="78">
        <f t="shared" si="1"/>
        <v>32</v>
      </c>
      <c r="AE9" s="89">
        <f t="shared" si="2"/>
        <v>44.392857142857146</v>
      </c>
    </row>
    <row r="10" spans="1:31" x14ac:dyDescent="0.2">
      <c r="A10" s="48" t="s">
        <v>93</v>
      </c>
      <c r="B10" s="90">
        <f>[6]Fevereiro!$G$5</f>
        <v>74</v>
      </c>
      <c r="C10" s="90">
        <f>[6]Fevereiro!$G$6</f>
        <v>63</v>
      </c>
      <c r="D10" s="90">
        <f>[6]Fevereiro!$G$7</f>
        <v>58</v>
      </c>
      <c r="E10" s="90">
        <f>[6]Fevereiro!$G$8</f>
        <v>68</v>
      </c>
      <c r="F10" s="90">
        <f>[6]Fevereiro!$G$9</f>
        <v>65</v>
      </c>
      <c r="G10" s="90">
        <f>[6]Fevereiro!$G$10</f>
        <v>62</v>
      </c>
      <c r="H10" s="90">
        <f>[6]Fevereiro!$G$11</f>
        <v>62</v>
      </c>
      <c r="I10" s="90">
        <f>[6]Fevereiro!$G$12</f>
        <v>37</v>
      </c>
      <c r="J10" s="90">
        <f>[6]Fevereiro!$G$13</f>
        <v>44</v>
      </c>
      <c r="K10" s="90">
        <f>[6]Fevereiro!$G$14</f>
        <v>39</v>
      </c>
      <c r="L10" s="90">
        <f>[6]Fevereiro!$G$15</f>
        <v>53</v>
      </c>
      <c r="M10" s="90">
        <f>[6]Fevereiro!$G$16</f>
        <v>52</v>
      </c>
      <c r="N10" s="90">
        <f>[6]Fevereiro!$G$17</f>
        <v>50</v>
      </c>
      <c r="O10" s="90">
        <f>[6]Fevereiro!$G$18</f>
        <v>58</v>
      </c>
      <c r="P10" s="90">
        <f>[6]Fevereiro!$G$19</f>
        <v>47</v>
      </c>
      <c r="Q10" s="90">
        <f>[6]Fevereiro!$G$20</f>
        <v>57</v>
      </c>
      <c r="R10" s="90">
        <f>[6]Fevereiro!$G$21</f>
        <v>51</v>
      </c>
      <c r="S10" s="90">
        <f>[6]Fevereiro!$G$22</f>
        <v>55</v>
      </c>
      <c r="T10" s="90">
        <f>[6]Fevereiro!$G$23</f>
        <v>43</v>
      </c>
      <c r="U10" s="90">
        <f>[6]Fevereiro!$G$24</f>
        <v>46</v>
      </c>
      <c r="V10" s="90">
        <f>[6]Fevereiro!$G$25</f>
        <v>46</v>
      </c>
      <c r="W10" s="90">
        <f>[6]Fevereiro!$G$26</f>
        <v>45</v>
      </c>
      <c r="X10" s="90">
        <f>[6]Fevereiro!$G$27</f>
        <v>46</v>
      </c>
      <c r="Y10" s="90">
        <f>[6]Fevereiro!$G$28</f>
        <v>51</v>
      </c>
      <c r="Z10" s="90">
        <f>[6]Fevereiro!$G$29</f>
        <v>62</v>
      </c>
      <c r="AA10" s="90">
        <f>[6]Fevereiro!$G$30</f>
        <v>61</v>
      </c>
      <c r="AB10" s="90">
        <f>[6]Fevereiro!$G$31</f>
        <v>63</v>
      </c>
      <c r="AC10" s="90">
        <f>[6]Fevereiro!$G$32</f>
        <v>44</v>
      </c>
      <c r="AD10" s="78">
        <f t="shared" si="1"/>
        <v>37</v>
      </c>
      <c r="AE10" s="89">
        <f t="shared" si="2"/>
        <v>53.642857142857146</v>
      </c>
    </row>
    <row r="11" spans="1:31" x14ac:dyDescent="0.2">
      <c r="A11" s="48" t="s">
        <v>50</v>
      </c>
      <c r="B11" s="90">
        <f>[7]Fevereiro!$G$5</f>
        <v>48</v>
      </c>
      <c r="C11" s="90">
        <f>[7]Fevereiro!$G$6</f>
        <v>56</v>
      </c>
      <c r="D11" s="90">
        <f>[7]Fevereiro!$G$7</f>
        <v>62</v>
      </c>
      <c r="E11" s="90">
        <f>[7]Fevereiro!$G$8</f>
        <v>64</v>
      </c>
      <c r="F11" s="90">
        <f>[7]Fevereiro!$G$9</f>
        <v>62</v>
      </c>
      <c r="G11" s="90">
        <f>[7]Fevereiro!$G$10</f>
        <v>51</v>
      </c>
      <c r="H11" s="90">
        <f>[7]Fevereiro!$G$11</f>
        <v>44</v>
      </c>
      <c r="I11" s="90">
        <f>[7]Fevereiro!$G$12</f>
        <v>47</v>
      </c>
      <c r="J11" s="90">
        <f>[7]Fevereiro!$G$13</f>
        <v>34</v>
      </c>
      <c r="K11" s="90">
        <f>[7]Fevereiro!$G$14</f>
        <v>32</v>
      </c>
      <c r="L11" s="90">
        <f>[7]Fevereiro!$G$15</f>
        <v>39</v>
      </c>
      <c r="M11" s="90">
        <f>[7]Fevereiro!$G$16</f>
        <v>40</v>
      </c>
      <c r="N11" s="90">
        <f>[7]Fevereiro!$G$17</f>
        <v>43</v>
      </c>
      <c r="O11" s="90">
        <f>[7]Fevereiro!$G$18</f>
        <v>44</v>
      </c>
      <c r="P11" s="90">
        <f>[7]Fevereiro!$G$19</f>
        <v>49</v>
      </c>
      <c r="Q11" s="90">
        <f>[7]Fevereiro!$G$20</f>
        <v>43</v>
      </c>
      <c r="R11" s="90">
        <f>[7]Fevereiro!$G$21</f>
        <v>37</v>
      </c>
      <c r="S11" s="90">
        <f>[7]Fevereiro!$G$22</f>
        <v>51</v>
      </c>
      <c r="T11" s="90">
        <f>[7]Fevereiro!$G$23</f>
        <v>34</v>
      </c>
      <c r="U11" s="90">
        <f>[7]Fevereiro!$G$24</f>
        <v>29</v>
      </c>
      <c r="V11" s="90">
        <f>[7]Fevereiro!$G$25</f>
        <v>30</v>
      </c>
      <c r="W11" s="90">
        <f>[7]Fevereiro!$G$26</f>
        <v>32</v>
      </c>
      <c r="X11" s="90">
        <f>[7]Fevereiro!$G$27</f>
        <v>38</v>
      </c>
      <c r="Y11" s="90">
        <f>[7]Fevereiro!$G$28</f>
        <v>34</v>
      </c>
      <c r="Z11" s="90">
        <f>[7]Fevereiro!$G$29</f>
        <v>40</v>
      </c>
      <c r="AA11" s="90">
        <f>[7]Fevereiro!$G$30</f>
        <v>40</v>
      </c>
      <c r="AB11" s="90">
        <v>13</v>
      </c>
      <c r="AC11" s="90">
        <f>[7]Fevereiro!$G$32</f>
        <v>34</v>
      </c>
      <c r="AD11" s="78">
        <f t="shared" si="1"/>
        <v>13</v>
      </c>
      <c r="AE11" s="89">
        <f t="shared" si="2"/>
        <v>41.785714285714285</v>
      </c>
    </row>
    <row r="12" spans="1:31" hidden="1" x14ac:dyDescent="0.2">
      <c r="A12" s="48" t="s">
        <v>29</v>
      </c>
      <c r="B12" s="90" t="s">
        <v>203</v>
      </c>
      <c r="C12" s="90" t="s">
        <v>203</v>
      </c>
      <c r="D12" s="90" t="s">
        <v>203</v>
      </c>
      <c r="E12" s="90" t="s">
        <v>203</v>
      </c>
      <c r="F12" s="90" t="s">
        <v>203</v>
      </c>
      <c r="G12" s="90" t="s">
        <v>203</v>
      </c>
      <c r="H12" s="90" t="s">
        <v>203</v>
      </c>
      <c r="I12" s="90" t="s">
        <v>203</v>
      </c>
      <c r="J12" s="90" t="s">
        <v>203</v>
      </c>
      <c r="K12" s="90" t="s">
        <v>203</v>
      </c>
      <c r="L12" s="90" t="s">
        <v>203</v>
      </c>
      <c r="M12" s="90" t="s">
        <v>203</v>
      </c>
      <c r="N12" s="90" t="s">
        <v>203</v>
      </c>
      <c r="O12" s="90" t="s">
        <v>203</v>
      </c>
      <c r="P12" s="90" t="s">
        <v>203</v>
      </c>
      <c r="Q12" s="90" t="s">
        <v>203</v>
      </c>
      <c r="R12" s="90" t="s">
        <v>203</v>
      </c>
      <c r="S12" s="90" t="s">
        <v>203</v>
      </c>
      <c r="T12" s="90" t="s">
        <v>203</v>
      </c>
      <c r="U12" s="90" t="s">
        <v>203</v>
      </c>
      <c r="V12" s="90" t="s">
        <v>203</v>
      </c>
      <c r="W12" s="90" t="s">
        <v>203</v>
      </c>
      <c r="X12" s="90" t="s">
        <v>203</v>
      </c>
      <c r="Y12" s="90" t="s">
        <v>203</v>
      </c>
      <c r="Z12" s="90" t="s">
        <v>203</v>
      </c>
      <c r="AA12" s="90" t="s">
        <v>203</v>
      </c>
      <c r="AB12" s="90" t="s">
        <v>203</v>
      </c>
      <c r="AC12" s="90" t="s">
        <v>203</v>
      </c>
      <c r="AD12" s="78" t="s">
        <v>203</v>
      </c>
      <c r="AE12" s="89" t="e">
        <f t="shared" si="2"/>
        <v>#DIV/0!</v>
      </c>
    </row>
    <row r="13" spans="1:31" x14ac:dyDescent="0.2">
      <c r="A13" s="48" t="s">
        <v>96</v>
      </c>
      <c r="B13" s="90">
        <f>[8]Fevereiro!$G$5</f>
        <v>48</v>
      </c>
      <c r="C13" s="90">
        <f>[8]Fevereiro!$G$6</f>
        <v>43</v>
      </c>
      <c r="D13" s="90">
        <f>[8]Fevereiro!$G$7</f>
        <v>36</v>
      </c>
      <c r="E13" s="90">
        <f>[8]Fevereiro!$G$8</f>
        <v>58</v>
      </c>
      <c r="F13" s="90">
        <f>[8]Fevereiro!$G$9</f>
        <v>59</v>
      </c>
      <c r="G13" s="90">
        <f>[8]Fevereiro!$G$10</f>
        <v>53</v>
      </c>
      <c r="H13" s="90">
        <f>[8]Fevereiro!$G$11</f>
        <v>44</v>
      </c>
      <c r="I13" s="90">
        <f>[8]Fevereiro!$G$12</f>
        <v>58</v>
      </c>
      <c r="J13" s="90">
        <f>[8]Fevereiro!$G$13</f>
        <v>37</v>
      </c>
      <c r="K13" s="90">
        <f>[8]Fevereiro!$G$14</f>
        <v>38</v>
      </c>
      <c r="L13" s="90">
        <f>[8]Fevereiro!$G$15</f>
        <v>40</v>
      </c>
      <c r="M13" s="90">
        <f>[8]Fevereiro!$G$16</f>
        <v>48</v>
      </c>
      <c r="N13" s="90">
        <f>[8]Fevereiro!$G$17</f>
        <v>52</v>
      </c>
      <c r="O13" s="90">
        <f>[8]Fevereiro!$G$18</f>
        <v>47</v>
      </c>
      <c r="P13" s="90">
        <f>[8]Fevereiro!$G$19</f>
        <v>44</v>
      </c>
      <c r="Q13" s="90">
        <f>[8]Fevereiro!$G$20</f>
        <v>39</v>
      </c>
      <c r="R13" s="90">
        <f>[8]Fevereiro!$G$21</f>
        <v>44</v>
      </c>
      <c r="S13" s="90">
        <f>[8]Fevereiro!$G$22</f>
        <v>58</v>
      </c>
      <c r="T13" s="90">
        <f>[8]Fevereiro!$G$23</f>
        <v>65</v>
      </c>
      <c r="U13" s="90">
        <f>[8]Fevereiro!$G$24</f>
        <v>48</v>
      </c>
      <c r="V13" s="90">
        <f>[8]Fevereiro!$G$25</f>
        <v>51</v>
      </c>
      <c r="W13" s="90">
        <f>[8]Fevereiro!$G$26</f>
        <v>39</v>
      </c>
      <c r="X13" s="90">
        <f>[8]Fevereiro!$G$27</f>
        <v>42</v>
      </c>
      <c r="Y13" s="90">
        <f>[8]Fevereiro!$G$28</f>
        <v>59</v>
      </c>
      <c r="Z13" s="90">
        <f>[8]Fevereiro!$G$29</f>
        <v>54</v>
      </c>
      <c r="AA13" s="90">
        <f>[8]Fevereiro!$G$30</f>
        <v>68</v>
      </c>
      <c r="AB13" s="90">
        <f>[8]Fevereiro!$G$31</f>
        <v>53</v>
      </c>
      <c r="AC13" s="90">
        <f>[8]Fevereiro!$G$32</f>
        <v>52</v>
      </c>
      <c r="AD13" s="78">
        <f>MIN(B13:AC13)</f>
        <v>36</v>
      </c>
      <c r="AE13" s="89">
        <f t="shared" si="2"/>
        <v>49.178571428571431</v>
      </c>
    </row>
    <row r="14" spans="1:31" hidden="1" x14ac:dyDescent="0.2">
      <c r="A14" s="48" t="s">
        <v>100</v>
      </c>
      <c r="B14" s="90" t="str">
        <f>[9]Fevereiro!$G$5</f>
        <v>*</v>
      </c>
      <c r="C14" s="90" t="str">
        <f>[9]Fevereiro!$G$6</f>
        <v>*</v>
      </c>
      <c r="D14" s="90" t="str">
        <f>[9]Fevereiro!$G$7</f>
        <v>*</v>
      </c>
      <c r="E14" s="90" t="str">
        <f>[9]Fevereiro!$G$8</f>
        <v>*</v>
      </c>
      <c r="F14" s="90" t="str">
        <f>[9]Fevereiro!$G$9</f>
        <v>*</v>
      </c>
      <c r="G14" s="90" t="str">
        <f>[9]Fevereiro!$G$10</f>
        <v>*</v>
      </c>
      <c r="H14" s="90" t="str">
        <f>[9]Fevereiro!$G$11</f>
        <v>*</v>
      </c>
      <c r="I14" s="90" t="str">
        <f>[9]Fevereiro!$G$12</f>
        <v>*</v>
      </c>
      <c r="J14" s="90" t="str">
        <f>[9]Fevereiro!$G$13</f>
        <v>*</v>
      </c>
      <c r="K14" s="90" t="str">
        <f>[9]Fevereiro!$G$14</f>
        <v>*</v>
      </c>
      <c r="L14" s="90" t="str">
        <f>[9]Fevereiro!$G$15</f>
        <v>*</v>
      </c>
      <c r="M14" s="90" t="str">
        <f>[9]Fevereiro!$G$16</f>
        <v>*</v>
      </c>
      <c r="N14" s="90" t="str">
        <f>[9]Fevereiro!$G$17</f>
        <v>*</v>
      </c>
      <c r="O14" s="90" t="str">
        <f>[9]Fevereiro!$G$18</f>
        <v>*</v>
      </c>
      <c r="P14" s="90" t="str">
        <f>[9]Fevereiro!$G$19</f>
        <v>*</v>
      </c>
      <c r="Q14" s="90" t="str">
        <f>[9]Fevereiro!$G$20</f>
        <v>*</v>
      </c>
      <c r="R14" s="90" t="str">
        <f>[9]Fevereiro!$G$21</f>
        <v>*</v>
      </c>
      <c r="S14" s="90" t="str">
        <f>[9]Fevereiro!$G$22</f>
        <v>*</v>
      </c>
      <c r="T14" s="90" t="str">
        <f>[9]Fevereiro!$G$23</f>
        <v>*</v>
      </c>
      <c r="U14" s="90" t="str">
        <f>[9]Fevereiro!$G$24</f>
        <v>*</v>
      </c>
      <c r="V14" s="90" t="str">
        <f>[9]Fevereiro!$G$25</f>
        <v>*</v>
      </c>
      <c r="W14" s="90" t="str">
        <f>[9]Fevereiro!$G$26</f>
        <v>*</v>
      </c>
      <c r="X14" s="90" t="str">
        <f>[9]Fevereiro!$G$27</f>
        <v>*</v>
      </c>
      <c r="Y14" s="90" t="str">
        <f>[9]Fevereiro!$G$28</f>
        <v>*</v>
      </c>
      <c r="Z14" s="90" t="str">
        <f>[9]Fevereiro!$G$29</f>
        <v>*</v>
      </c>
      <c r="AA14" s="90" t="str">
        <f>[9]Fevereiro!$G$30</f>
        <v>*</v>
      </c>
      <c r="AB14" s="90" t="str">
        <f>[9]Fevereiro!$G$31</f>
        <v>*</v>
      </c>
      <c r="AC14" s="90" t="str">
        <f>[9]Fevereiro!$G$32</f>
        <v>*</v>
      </c>
      <c r="AD14" s="78" t="s">
        <v>203</v>
      </c>
      <c r="AE14" s="89" t="e">
        <f t="shared" si="2"/>
        <v>#DIV/0!</v>
      </c>
    </row>
    <row r="15" spans="1:31" x14ac:dyDescent="0.2">
      <c r="A15" s="48" t="s">
        <v>103</v>
      </c>
      <c r="B15" s="90">
        <f>[10]Fevereiro!$G$5</f>
        <v>40</v>
      </c>
      <c r="C15" s="90">
        <f>[10]Fevereiro!$G$6</f>
        <v>40</v>
      </c>
      <c r="D15" s="90">
        <f>[10]Fevereiro!$G$7</f>
        <v>40</v>
      </c>
      <c r="E15" s="90">
        <f>[10]Fevereiro!$G$8</f>
        <v>44</v>
      </c>
      <c r="F15" s="90">
        <f>[10]Fevereiro!$G$9</f>
        <v>46</v>
      </c>
      <c r="G15" s="90">
        <f>[10]Fevereiro!$G$10</f>
        <v>58</v>
      </c>
      <c r="H15" s="90">
        <f>[10]Fevereiro!$G$11</f>
        <v>47</v>
      </c>
      <c r="I15" s="90">
        <f>[10]Fevereiro!$G$12</f>
        <v>47</v>
      </c>
      <c r="J15" s="90">
        <f>[10]Fevereiro!$G$13</f>
        <v>37</v>
      </c>
      <c r="K15" s="90">
        <f>[10]Fevereiro!$G$14</f>
        <v>30</v>
      </c>
      <c r="L15" s="90">
        <f>[10]Fevereiro!$G$15</f>
        <v>31</v>
      </c>
      <c r="M15" s="90">
        <f>[10]Fevereiro!$G$16</f>
        <v>37</v>
      </c>
      <c r="N15" s="90">
        <f>[10]Fevereiro!$G$17</f>
        <v>44</v>
      </c>
      <c r="O15" s="90">
        <f>[10]Fevereiro!$G$18</f>
        <v>50</v>
      </c>
      <c r="P15" s="90">
        <f>[10]Fevereiro!$G$19</f>
        <v>41</v>
      </c>
      <c r="Q15" s="90">
        <f>[10]Fevereiro!$G$20</f>
        <v>44</v>
      </c>
      <c r="R15" s="90">
        <f>[10]Fevereiro!$G$21</f>
        <v>35</v>
      </c>
      <c r="S15" s="90">
        <f>[10]Fevereiro!$G$22</f>
        <v>51</v>
      </c>
      <c r="T15" s="90">
        <f>[10]Fevereiro!$G$23</f>
        <v>60</v>
      </c>
      <c r="U15" s="90">
        <f>[10]Fevereiro!$G$24</f>
        <v>45</v>
      </c>
      <c r="V15" s="90">
        <f>[10]Fevereiro!$G$25</f>
        <v>48</v>
      </c>
      <c r="W15" s="90">
        <f>[10]Fevereiro!$G$26</f>
        <v>49</v>
      </c>
      <c r="X15" s="90">
        <f>[10]Fevereiro!$G$27</f>
        <v>43</v>
      </c>
      <c r="Y15" s="90">
        <f>[10]Fevereiro!$G$28</f>
        <v>46</v>
      </c>
      <c r="Z15" s="90">
        <f>[10]Fevereiro!$G$29</f>
        <v>55</v>
      </c>
      <c r="AA15" s="90">
        <f>[10]Fevereiro!$G$30</f>
        <v>58</v>
      </c>
      <c r="AB15" s="90">
        <f>[10]Fevereiro!$G$31</f>
        <v>51</v>
      </c>
      <c r="AC15" s="90">
        <f>[10]Fevereiro!$G$32</f>
        <v>44</v>
      </c>
      <c r="AD15" s="78">
        <f>MIN(B15:AC15)</f>
        <v>30</v>
      </c>
      <c r="AE15" s="89">
        <f t="shared" si="2"/>
        <v>45.035714285714285</v>
      </c>
    </row>
    <row r="16" spans="1:31" x14ac:dyDescent="0.2">
      <c r="A16" s="48" t="s">
        <v>150</v>
      </c>
      <c r="B16" s="90">
        <f>[11]Fevereiro!$G$5</f>
        <v>72</v>
      </c>
      <c r="C16" s="90">
        <f>[11]Fevereiro!$G$6</f>
        <v>50</v>
      </c>
      <c r="D16" s="90">
        <f>[11]Fevereiro!$G$7</f>
        <v>67</v>
      </c>
      <c r="E16" s="90">
        <f>[11]Fevereiro!$G$8</f>
        <v>70</v>
      </c>
      <c r="F16" s="90">
        <f>[11]Fevereiro!$G$9</f>
        <v>62</v>
      </c>
      <c r="G16" s="90">
        <f>[11]Fevereiro!$G$10</f>
        <v>54</v>
      </c>
      <c r="H16" s="90">
        <f>[11]Fevereiro!$G$11</f>
        <v>54</v>
      </c>
      <c r="I16" s="90">
        <f>[11]Fevereiro!$G$12</f>
        <v>40</v>
      </c>
      <c r="J16" s="90">
        <f>[11]Fevereiro!$G$13</f>
        <v>63</v>
      </c>
      <c r="K16" s="90">
        <f>[11]Fevereiro!$G$14</f>
        <v>41</v>
      </c>
      <c r="L16" s="90">
        <f>[11]Fevereiro!$G$15</f>
        <v>54</v>
      </c>
      <c r="M16" s="90">
        <f>[11]Fevereiro!$G$16</f>
        <v>71</v>
      </c>
      <c r="N16" s="90">
        <f>[11]Fevereiro!$G$17</f>
        <v>54</v>
      </c>
      <c r="O16" s="90">
        <f>[11]Fevereiro!$G$18</f>
        <v>44</v>
      </c>
      <c r="P16" s="90">
        <f>[11]Fevereiro!$G$19</f>
        <v>46</v>
      </c>
      <c r="Q16" s="90">
        <f>[11]Fevereiro!$G$20</f>
        <v>61</v>
      </c>
      <c r="R16" s="90">
        <f>[11]Fevereiro!$G$21</f>
        <v>60</v>
      </c>
      <c r="S16" s="90">
        <f>[11]Fevereiro!$G$22</f>
        <v>46</v>
      </c>
      <c r="T16" s="90">
        <f>[11]Fevereiro!$G$23</f>
        <v>42</v>
      </c>
      <c r="U16" s="90">
        <f>[11]Fevereiro!$G$24</f>
        <v>39</v>
      </c>
      <c r="V16" s="90">
        <f>[11]Fevereiro!$G$25</f>
        <v>38</v>
      </c>
      <c r="W16" s="90">
        <f>[11]Fevereiro!$G$26</f>
        <v>43</v>
      </c>
      <c r="X16" s="90">
        <f>[11]Fevereiro!$G$27</f>
        <v>49</v>
      </c>
      <c r="Y16" s="90">
        <f>[11]Fevereiro!$G$28</f>
        <v>49</v>
      </c>
      <c r="Z16" s="90">
        <f>[11]Fevereiro!$G$29</f>
        <v>59</v>
      </c>
      <c r="AA16" s="90">
        <f>[11]Fevereiro!$G$30</f>
        <v>56</v>
      </c>
      <c r="AB16" s="90">
        <f>[11]Fevereiro!$G$31</f>
        <v>51</v>
      </c>
      <c r="AC16" s="90">
        <f>[11]Fevereiro!$G$32</f>
        <v>41</v>
      </c>
      <c r="AD16" s="78">
        <f>MIN(B16:AC16)</f>
        <v>38</v>
      </c>
      <c r="AE16" s="89">
        <f t="shared" si="2"/>
        <v>52.714285714285715</v>
      </c>
    </row>
    <row r="17" spans="1:36" x14ac:dyDescent="0.2">
      <c r="A17" s="48" t="s">
        <v>2</v>
      </c>
      <c r="B17" s="90">
        <f>[12]Fevereiro!$G$5</f>
        <v>45</v>
      </c>
      <c r="C17" s="90">
        <f>[12]Fevereiro!$G$6</f>
        <v>42</v>
      </c>
      <c r="D17" s="90">
        <f>[12]Fevereiro!$G$7</f>
        <v>45</v>
      </c>
      <c r="E17" s="90">
        <f>[12]Fevereiro!$G$8</f>
        <v>50</v>
      </c>
      <c r="F17" s="90">
        <f>[12]Fevereiro!$G$9</f>
        <v>76</v>
      </c>
      <c r="G17" s="90">
        <f>[12]Fevereiro!$G$10</f>
        <v>54</v>
      </c>
      <c r="H17" s="90">
        <f>[12]Fevereiro!$G$11</f>
        <v>41</v>
      </c>
      <c r="I17" s="90">
        <f>[12]Fevereiro!$G$12</f>
        <v>32</v>
      </c>
      <c r="J17" s="90">
        <f>[12]Fevereiro!$G$13</f>
        <v>29</v>
      </c>
      <c r="K17" s="90">
        <f>[12]Fevereiro!$G$14</f>
        <v>35</v>
      </c>
      <c r="L17" s="90">
        <f>[12]Fevereiro!$G$15</f>
        <v>39</v>
      </c>
      <c r="M17" s="90">
        <f>[12]Fevereiro!$G$16</f>
        <v>43</v>
      </c>
      <c r="N17" s="90">
        <f>[12]Fevereiro!$G$17</f>
        <v>44</v>
      </c>
      <c r="O17" s="90">
        <f>[12]Fevereiro!$G$18</f>
        <v>45</v>
      </c>
      <c r="P17" s="90">
        <f>[12]Fevereiro!$G$19</f>
        <v>45</v>
      </c>
      <c r="Q17" s="90">
        <f>[12]Fevereiro!$G$20</f>
        <v>36</v>
      </c>
      <c r="R17" s="90">
        <f>[12]Fevereiro!$G$21</f>
        <v>39</v>
      </c>
      <c r="S17" s="90">
        <f>[12]Fevereiro!$G$22</f>
        <v>51</v>
      </c>
      <c r="T17" s="90">
        <f>[12]Fevereiro!$G$23</f>
        <v>35</v>
      </c>
      <c r="U17" s="90">
        <f>[12]Fevereiro!$G$24</f>
        <v>41</v>
      </c>
      <c r="V17" s="90">
        <f>[12]Fevereiro!$G$25</f>
        <v>41</v>
      </c>
      <c r="W17" s="90">
        <f>[12]Fevereiro!$G$26</f>
        <v>38</v>
      </c>
      <c r="X17" s="90">
        <f>[12]Fevereiro!$G$27</f>
        <v>37</v>
      </c>
      <c r="Y17" s="90">
        <f>[12]Fevereiro!$G$28</f>
        <v>40</v>
      </c>
      <c r="Z17" s="90">
        <f>[12]Fevereiro!$G$29</f>
        <v>54</v>
      </c>
      <c r="AA17" s="90">
        <f>[12]Fevereiro!$G$30</f>
        <v>60</v>
      </c>
      <c r="AB17" s="90">
        <f>[12]Fevereiro!$G$31</f>
        <v>48</v>
      </c>
      <c r="AC17" s="90">
        <f>[12]Fevereiro!$G$32</f>
        <v>47</v>
      </c>
      <c r="AD17" s="78">
        <f>MIN(B17:AC17)</f>
        <v>29</v>
      </c>
      <c r="AE17" s="89">
        <f t="shared" si="2"/>
        <v>44</v>
      </c>
      <c r="AG17" s="11" t="s">
        <v>33</v>
      </c>
    </row>
    <row r="18" spans="1:36" x14ac:dyDescent="0.2">
      <c r="A18" s="48" t="s">
        <v>3</v>
      </c>
      <c r="B18" s="90">
        <f>[13]Fevereiro!$G5</f>
        <v>53</v>
      </c>
      <c r="C18" s="90">
        <f>[13]Fevereiro!$G6</f>
        <v>51</v>
      </c>
      <c r="D18" s="90">
        <f>[13]Fevereiro!$G7</f>
        <v>71</v>
      </c>
      <c r="E18" s="90">
        <f>[13]Fevereiro!$G8</f>
        <v>69</v>
      </c>
      <c r="F18" s="90">
        <f>[13]Fevereiro!$G9</f>
        <v>62</v>
      </c>
      <c r="G18" s="90">
        <f>[13]Fevereiro!$G10</f>
        <v>50</v>
      </c>
      <c r="H18" s="90">
        <f>[13]Fevereiro!$G11</f>
        <v>39</v>
      </c>
      <c r="I18" s="90">
        <f>[13]Fevereiro!$G12</f>
        <v>44</v>
      </c>
      <c r="J18" s="90">
        <f>[13]Fevereiro!$G13</f>
        <v>42</v>
      </c>
      <c r="K18" s="90">
        <f>[13]Fevereiro!$G14</f>
        <v>42</v>
      </c>
      <c r="L18" s="90">
        <f>[13]Fevereiro!$G15</f>
        <v>53</v>
      </c>
      <c r="M18" s="90">
        <f>[13]Fevereiro!$G16</f>
        <v>41</v>
      </c>
      <c r="N18" s="90">
        <f>[13]Fevereiro!$G17</f>
        <v>46</v>
      </c>
      <c r="O18" s="90">
        <f>[13]Fevereiro!$G18</f>
        <v>46</v>
      </c>
      <c r="P18" s="90">
        <f>[13]Fevereiro!$G19</f>
        <v>43</v>
      </c>
      <c r="Q18" s="90">
        <f>[13]Fevereiro!$G20</f>
        <v>42</v>
      </c>
      <c r="R18" s="90">
        <f>[13]Fevereiro!$G21</f>
        <v>40</v>
      </c>
      <c r="S18" s="90">
        <f>[13]Fevereiro!$G22</f>
        <v>39</v>
      </c>
      <c r="T18" s="90">
        <f>[13]Fevereiro!$G23</f>
        <v>46</v>
      </c>
      <c r="U18" s="90">
        <f>[13]Fevereiro!$G24</f>
        <v>41</v>
      </c>
      <c r="V18" s="90">
        <f>[13]Fevereiro!$G25</f>
        <v>41</v>
      </c>
      <c r="W18" s="90">
        <f>[13]Fevereiro!$G26</f>
        <v>51</v>
      </c>
      <c r="X18" s="90">
        <f>[13]Fevereiro!$G27</f>
        <v>39</v>
      </c>
      <c r="Y18" s="90">
        <f>[13]Fevereiro!$G28</f>
        <v>59</v>
      </c>
      <c r="Z18" s="90">
        <f>[13]Fevereiro!$G29</f>
        <v>49</v>
      </c>
      <c r="AA18" s="90">
        <f>[13]Fevereiro!$G30</f>
        <v>49</v>
      </c>
      <c r="AB18" s="90">
        <f>[13]Fevereiro!$G31</f>
        <v>50</v>
      </c>
      <c r="AC18" s="90">
        <f>[13]Fevereiro!$G32</f>
        <v>44</v>
      </c>
      <c r="AD18" s="78">
        <f>MIN(B18:AC18)</f>
        <v>39</v>
      </c>
      <c r="AE18" s="89">
        <f t="shared" si="2"/>
        <v>47.928571428571431</v>
      </c>
      <c r="AF18" s="11" t="s">
        <v>33</v>
      </c>
      <c r="AG18" s="11" t="s">
        <v>33</v>
      </c>
    </row>
    <row r="19" spans="1:36" hidden="1" x14ac:dyDescent="0.2">
      <c r="A19" s="48" t="s">
        <v>4</v>
      </c>
      <c r="B19" s="90" t="str">
        <f>[14]Fevereiro!$G$5</f>
        <v>*</v>
      </c>
      <c r="C19" s="90" t="str">
        <f>[14]Fevereiro!$G$6</f>
        <v>*</v>
      </c>
      <c r="D19" s="90" t="str">
        <f>[14]Fevereiro!$G$7</f>
        <v>*</v>
      </c>
      <c r="E19" s="90" t="str">
        <f>[14]Fevereiro!$G$8</f>
        <v>*</v>
      </c>
      <c r="F19" s="90" t="str">
        <f>[14]Fevereiro!$G$9</f>
        <v>*</v>
      </c>
      <c r="G19" s="90" t="str">
        <f>[14]Fevereiro!$G$10</f>
        <v>*</v>
      </c>
      <c r="H19" s="90" t="str">
        <f>[14]Fevereiro!$G$11</f>
        <v>*</v>
      </c>
      <c r="I19" s="90" t="str">
        <f>[14]Fevereiro!$G$12</f>
        <v>*</v>
      </c>
      <c r="J19" s="90" t="str">
        <f>[14]Fevereiro!$G$13</f>
        <v>*</v>
      </c>
      <c r="K19" s="90" t="str">
        <f>[14]Fevereiro!$G$14</f>
        <v>*</v>
      </c>
      <c r="L19" s="90" t="str">
        <f>[14]Fevereiro!$G$15</f>
        <v>*</v>
      </c>
      <c r="M19" s="90" t="str">
        <f>[14]Fevereiro!$G$16</f>
        <v>*</v>
      </c>
      <c r="N19" s="90" t="str">
        <f>[14]Fevereiro!$G$17</f>
        <v>*</v>
      </c>
      <c r="O19" s="90" t="str">
        <f>[14]Fevereiro!$G$18</f>
        <v>*</v>
      </c>
      <c r="P19" s="90" t="str">
        <f>[14]Fevereiro!$G$19</f>
        <v>*</v>
      </c>
      <c r="Q19" s="90" t="str">
        <f>[14]Fevereiro!$G$20</f>
        <v>*</v>
      </c>
      <c r="R19" s="90" t="str">
        <f>[14]Fevereiro!$G$21</f>
        <v>*</v>
      </c>
      <c r="S19" s="90" t="str">
        <f>[14]Fevereiro!$G$22</f>
        <v>*</v>
      </c>
      <c r="T19" s="90" t="str">
        <f>[14]Fevereiro!$G$23</f>
        <v>*</v>
      </c>
      <c r="U19" s="90" t="str">
        <f>[14]Fevereiro!$G$24</f>
        <v>*</v>
      </c>
      <c r="V19" s="90" t="str">
        <f>[14]Fevereiro!$G$25</f>
        <v>*</v>
      </c>
      <c r="W19" s="90" t="str">
        <f>[14]Fevereiro!$G$26</f>
        <v>*</v>
      </c>
      <c r="X19" s="90" t="str">
        <f>[14]Fevereiro!$G$27</f>
        <v>*</v>
      </c>
      <c r="Y19" s="90" t="str">
        <f>[14]Fevereiro!$G$28</f>
        <v>*</v>
      </c>
      <c r="Z19" s="90" t="str">
        <f>[14]Fevereiro!$G$29</f>
        <v>*</v>
      </c>
      <c r="AA19" s="90" t="str">
        <f>[14]Fevereiro!$G$30</f>
        <v>*</v>
      </c>
      <c r="AB19" s="90" t="str">
        <f>[14]Fevereiro!$G$31</f>
        <v>*</v>
      </c>
      <c r="AC19" s="90" t="str">
        <f>[14]Fevereiro!$G$32</f>
        <v>*</v>
      </c>
      <c r="AD19" s="78" t="s">
        <v>203</v>
      </c>
      <c r="AE19" s="89" t="s">
        <v>203</v>
      </c>
      <c r="AI19" t="s">
        <v>33</v>
      </c>
    </row>
    <row r="20" spans="1:36" x14ac:dyDescent="0.2">
      <c r="A20" s="48" t="s">
        <v>5</v>
      </c>
      <c r="B20" s="90">
        <f>[15]Fevereiro!$G$5</f>
        <v>29</v>
      </c>
      <c r="C20" s="90">
        <f>[15]Fevereiro!$G$6</f>
        <v>37</v>
      </c>
      <c r="D20" s="90">
        <f>[15]Fevereiro!$G$7</f>
        <v>22</v>
      </c>
      <c r="E20" s="90">
        <f>[15]Fevereiro!$G$8</f>
        <v>48</v>
      </c>
      <c r="F20" s="90">
        <f>[15]Fevereiro!$G$9</f>
        <v>35</v>
      </c>
      <c r="G20" s="90">
        <f>[15]Fevereiro!$G$10</f>
        <v>47</v>
      </c>
      <c r="H20" s="90">
        <f>[15]Fevereiro!$G$11</f>
        <v>59</v>
      </c>
      <c r="I20" s="90">
        <f>[15]Fevereiro!$G$12</f>
        <v>40</v>
      </c>
      <c r="J20" s="90">
        <f>[15]Fevereiro!$G$13</f>
        <v>37</v>
      </c>
      <c r="K20" s="90">
        <f>[15]Fevereiro!$G$14</f>
        <v>38</v>
      </c>
      <c r="L20" s="90">
        <f>[15]Fevereiro!$G$15</f>
        <v>43</v>
      </c>
      <c r="M20" s="90">
        <f>[15]Fevereiro!$G$16</f>
        <v>45</v>
      </c>
      <c r="N20" s="90">
        <f>[15]Fevereiro!$G$17</f>
        <v>43</v>
      </c>
      <c r="O20" s="90">
        <f>[15]Fevereiro!$G$18</f>
        <v>43</v>
      </c>
      <c r="P20" s="90">
        <f>[15]Fevereiro!$G$19</f>
        <v>37</v>
      </c>
      <c r="Q20" s="90">
        <f>[15]Fevereiro!$G$20</f>
        <v>39</v>
      </c>
      <c r="R20" s="90">
        <f>[15]Fevereiro!$G$21</f>
        <v>37</v>
      </c>
      <c r="S20" s="90">
        <f>[15]Fevereiro!$G$22</f>
        <v>40</v>
      </c>
      <c r="T20" s="90">
        <f>[15]Fevereiro!$G$23</f>
        <v>39</v>
      </c>
      <c r="U20" s="90">
        <f>[15]Fevereiro!$G$24</f>
        <v>41</v>
      </c>
      <c r="V20" s="90">
        <f>[15]Fevereiro!$G$25</f>
        <v>37</v>
      </c>
      <c r="W20" s="90">
        <f>[15]Fevereiro!$G$26</f>
        <v>32</v>
      </c>
      <c r="X20" s="90">
        <f>[15]Fevereiro!$G$27</f>
        <v>33</v>
      </c>
      <c r="Y20" s="90">
        <f>[15]Fevereiro!$G$28</f>
        <v>42</v>
      </c>
      <c r="Z20" s="90">
        <f>[15]Fevereiro!$G$29</f>
        <v>53</v>
      </c>
      <c r="AA20" s="90">
        <f>[15]Fevereiro!$G$30</f>
        <v>62</v>
      </c>
      <c r="AB20" s="90">
        <f>[15]Fevereiro!$G$31</f>
        <v>55</v>
      </c>
      <c r="AC20" s="90">
        <f>[15]Fevereiro!$G$32</f>
        <v>49</v>
      </c>
      <c r="AD20" s="78">
        <f>MIN(B20:AC20)</f>
        <v>22</v>
      </c>
      <c r="AE20" s="89">
        <f>AVERAGE(B20:AC20)</f>
        <v>41.5</v>
      </c>
      <c r="AF20" s="11" t="s">
        <v>33</v>
      </c>
    </row>
    <row r="21" spans="1:36" hidden="1" x14ac:dyDescent="0.2">
      <c r="A21" s="48" t="s">
        <v>31</v>
      </c>
      <c r="B21" s="90" t="str">
        <f>[16]Fevereiro!$G$5</f>
        <v>*</v>
      </c>
      <c r="C21" s="90" t="str">
        <f>[16]Fevereiro!$G$6</f>
        <v>*</v>
      </c>
      <c r="D21" s="90" t="str">
        <f>[16]Fevereiro!$G$7</f>
        <v>*</v>
      </c>
      <c r="E21" s="90" t="str">
        <f>[16]Fevereiro!$G$8</f>
        <v>*</v>
      </c>
      <c r="F21" s="90" t="str">
        <f>[16]Fevereiro!$G$9</f>
        <v>*</v>
      </c>
      <c r="G21" s="90" t="str">
        <f>[16]Fevereiro!$G$10</f>
        <v>*</v>
      </c>
      <c r="H21" s="90" t="str">
        <f>[16]Fevereiro!$G$11</f>
        <v>*</v>
      </c>
      <c r="I21" s="90" t="str">
        <f>[16]Fevereiro!$G$12</f>
        <v>*</v>
      </c>
      <c r="J21" s="90" t="str">
        <f>[16]Fevereiro!$G$13</f>
        <v>*</v>
      </c>
      <c r="K21" s="90" t="str">
        <f>[16]Fevereiro!$G$14</f>
        <v>*</v>
      </c>
      <c r="L21" s="90" t="str">
        <f>[16]Fevereiro!$G$15</f>
        <v>*</v>
      </c>
      <c r="M21" s="90" t="str">
        <f>[16]Fevereiro!$G$16</f>
        <v>*</v>
      </c>
      <c r="N21" s="90" t="str">
        <f>[16]Fevereiro!$G$17</f>
        <v>*</v>
      </c>
      <c r="O21" s="90" t="str">
        <f>[16]Fevereiro!$G$18</f>
        <v>*</v>
      </c>
      <c r="P21" s="90" t="str">
        <f>[16]Fevereiro!$G$19</f>
        <v>*</v>
      </c>
      <c r="Q21" s="90" t="str">
        <f>[16]Fevereiro!$G$20</f>
        <v>*</v>
      </c>
      <c r="R21" s="90" t="str">
        <f>[16]Fevereiro!$G$21</f>
        <v>*</v>
      </c>
      <c r="S21" s="90" t="str">
        <f>[16]Fevereiro!$G$22</f>
        <v>*</v>
      </c>
      <c r="T21" s="90" t="str">
        <f>[16]Fevereiro!$G$23</f>
        <v>*</v>
      </c>
      <c r="U21" s="90" t="str">
        <f>[16]Fevereiro!$G$24</f>
        <v>*</v>
      </c>
      <c r="V21" s="90" t="str">
        <f>[16]Fevereiro!$G$25</f>
        <v>*</v>
      </c>
      <c r="W21" s="90" t="str">
        <f>[16]Fevereiro!$G$26</f>
        <v>*</v>
      </c>
      <c r="X21" s="90" t="str">
        <f>[16]Fevereiro!$G$27</f>
        <v>*</v>
      </c>
      <c r="Y21" s="90" t="str">
        <f>[16]Fevereiro!$G$28</f>
        <v>*</v>
      </c>
      <c r="Z21" s="90" t="str">
        <f>[16]Fevereiro!$G$29</f>
        <v>*</v>
      </c>
      <c r="AA21" s="90" t="str">
        <f>[16]Fevereiro!$G$30</f>
        <v>*</v>
      </c>
      <c r="AB21" s="90" t="str">
        <f>[16]Fevereiro!$G$31</f>
        <v>*</v>
      </c>
      <c r="AC21" s="90" t="str">
        <f>[16]Fevereiro!$G$32</f>
        <v>*</v>
      </c>
      <c r="AD21" s="78" t="s">
        <v>203</v>
      </c>
      <c r="AE21" s="89" t="s">
        <v>203</v>
      </c>
      <c r="AG21" t="s">
        <v>33</v>
      </c>
      <c r="AI21" t="s">
        <v>33</v>
      </c>
    </row>
    <row r="22" spans="1:36" x14ac:dyDescent="0.2">
      <c r="A22" s="48" t="s">
        <v>6</v>
      </c>
      <c r="B22" s="90">
        <f>[17]Fevereiro!$G$5</f>
        <v>58</v>
      </c>
      <c r="C22" s="90">
        <f>[17]Fevereiro!$G$6</f>
        <v>49</v>
      </c>
      <c r="D22" s="90">
        <f>[17]Fevereiro!$G$7</f>
        <v>62</v>
      </c>
      <c r="E22" s="90">
        <f>[17]Fevereiro!$G$8</f>
        <v>61</v>
      </c>
      <c r="F22" s="90">
        <f>[17]Fevereiro!$G$9</f>
        <v>55</v>
      </c>
      <c r="G22" s="90">
        <f>[17]Fevereiro!$G$10</f>
        <v>47</v>
      </c>
      <c r="H22" s="90">
        <f>[17]Fevereiro!$G$11</f>
        <v>42</v>
      </c>
      <c r="I22" s="90">
        <f>[17]Fevereiro!$G$12</f>
        <v>33</v>
      </c>
      <c r="J22" s="90">
        <f>[17]Fevereiro!$G$13</f>
        <v>31</v>
      </c>
      <c r="K22" s="90">
        <f>[17]Fevereiro!$G$14</f>
        <v>35</v>
      </c>
      <c r="L22" s="90">
        <f>[17]Fevereiro!$G$15</f>
        <v>47</v>
      </c>
      <c r="M22" s="90">
        <f>[17]Fevereiro!$G$16</f>
        <v>53</v>
      </c>
      <c r="N22" s="90">
        <f>[17]Fevereiro!$G$17</f>
        <v>56</v>
      </c>
      <c r="O22" s="90">
        <f>[17]Fevereiro!$G$18</f>
        <v>51</v>
      </c>
      <c r="P22" s="90">
        <f>[17]Fevereiro!$G$19</f>
        <v>43</v>
      </c>
      <c r="Q22" s="90">
        <f>[17]Fevereiro!$G$20</f>
        <v>63</v>
      </c>
      <c r="R22" s="90">
        <f>[17]Fevereiro!$G$21</f>
        <v>46</v>
      </c>
      <c r="S22" s="90">
        <f>[17]Fevereiro!$G$22</f>
        <v>45</v>
      </c>
      <c r="T22" s="90">
        <f>[17]Fevereiro!$G$23</f>
        <v>41</v>
      </c>
      <c r="U22" s="90">
        <f>[17]Fevereiro!$G$24</f>
        <v>38</v>
      </c>
      <c r="V22" s="90">
        <f>[17]Fevereiro!$G$25</f>
        <v>31</v>
      </c>
      <c r="W22" s="90">
        <f>[17]Fevereiro!$G$26</f>
        <v>43</v>
      </c>
      <c r="X22" s="90">
        <f>[17]Fevereiro!$G$27</f>
        <v>35</v>
      </c>
      <c r="Y22" s="90">
        <f>[17]Fevereiro!$G$28</f>
        <v>47</v>
      </c>
      <c r="Z22" s="90">
        <f>[17]Fevereiro!$G$29</f>
        <v>58</v>
      </c>
      <c r="AA22" s="90">
        <f>[17]Fevereiro!$G$30</f>
        <v>55</v>
      </c>
      <c r="AB22" s="90">
        <f>[17]Fevereiro!$G$31</f>
        <v>62</v>
      </c>
      <c r="AC22" s="90">
        <f>[17]Fevereiro!$G$32</f>
        <v>47</v>
      </c>
      <c r="AD22" s="78">
        <f>MIN(B22:AC22)</f>
        <v>31</v>
      </c>
      <c r="AE22" s="89">
        <f>AVERAGE(B22:AC22)</f>
        <v>47.642857142857146</v>
      </c>
      <c r="AH22" t="s">
        <v>33</v>
      </c>
      <c r="AI22" t="s">
        <v>33</v>
      </c>
    </row>
    <row r="23" spans="1:36" hidden="1" x14ac:dyDescent="0.2">
      <c r="A23" s="48" t="s">
        <v>7</v>
      </c>
      <c r="B23" s="90" t="str">
        <f>[18]Fevereiro!$G$5</f>
        <v>*</v>
      </c>
      <c r="C23" s="90" t="str">
        <f>[18]Fevereiro!$G$6</f>
        <v>*</v>
      </c>
      <c r="D23" s="90" t="str">
        <f>[18]Fevereiro!$G$7</f>
        <v>*</v>
      </c>
      <c r="E23" s="90" t="str">
        <f>[18]Fevereiro!$G$8</f>
        <v>*</v>
      </c>
      <c r="F23" s="90" t="str">
        <f>[18]Fevereiro!$G$9</f>
        <v>*</v>
      </c>
      <c r="G23" s="90" t="str">
        <f>[18]Fevereiro!$G$10</f>
        <v>*</v>
      </c>
      <c r="H23" s="90" t="str">
        <f>[18]Fevereiro!$G$11</f>
        <v>*</v>
      </c>
      <c r="I23" s="90" t="str">
        <f>[18]Fevereiro!$G$12</f>
        <v>*</v>
      </c>
      <c r="J23" s="90" t="str">
        <f>[18]Fevereiro!$G$13</f>
        <v>*</v>
      </c>
      <c r="K23" s="90" t="str">
        <f>[18]Fevereiro!$G$14</f>
        <v>*</v>
      </c>
      <c r="L23" s="90" t="str">
        <f>[18]Fevereiro!$G$15</f>
        <v>*</v>
      </c>
      <c r="M23" s="90" t="str">
        <f>[18]Fevereiro!$G$16</f>
        <v>*</v>
      </c>
      <c r="N23" s="90" t="str">
        <f>[18]Fevereiro!$G$17</f>
        <v>*</v>
      </c>
      <c r="O23" s="90" t="str">
        <f>[18]Fevereiro!$G$18</f>
        <v>*</v>
      </c>
      <c r="P23" s="90" t="str">
        <f>[18]Fevereiro!$G$19</f>
        <v>*</v>
      </c>
      <c r="Q23" s="90" t="str">
        <f>[18]Fevereiro!$G$20</f>
        <v>*</v>
      </c>
      <c r="R23" s="90" t="str">
        <f>[18]Fevereiro!$G$21</f>
        <v>*</v>
      </c>
      <c r="S23" s="90" t="str">
        <f>[18]Fevereiro!$G$22</f>
        <v>*</v>
      </c>
      <c r="T23" s="90" t="str">
        <f>[18]Fevereiro!$G$23</f>
        <v>*</v>
      </c>
      <c r="U23" s="90" t="str">
        <f>[18]Fevereiro!$G$24</f>
        <v>*</v>
      </c>
      <c r="V23" s="90" t="str">
        <f>[18]Fevereiro!$G$25</f>
        <v>*</v>
      </c>
      <c r="W23" s="90" t="str">
        <f>[18]Fevereiro!$G$26</f>
        <v>*</v>
      </c>
      <c r="X23" s="90" t="str">
        <f>[18]Fevereiro!$G$27</f>
        <v>*</v>
      </c>
      <c r="Y23" s="90" t="str">
        <f>[18]Fevereiro!$G$28</f>
        <v>*</v>
      </c>
      <c r="Z23" s="90" t="str">
        <f>[18]Fevereiro!$G$29</f>
        <v>*</v>
      </c>
      <c r="AA23" s="90" t="str">
        <f>[18]Fevereiro!$G$30</f>
        <v>*</v>
      </c>
      <c r="AB23" s="90" t="str">
        <f>[18]Fevereiro!$G$31</f>
        <v>*</v>
      </c>
      <c r="AC23" s="90" t="str">
        <f>[18]Fevereiro!$G$32</f>
        <v>*</v>
      </c>
      <c r="AD23" s="78" t="s">
        <v>203</v>
      </c>
      <c r="AE23" s="89" t="s">
        <v>203</v>
      </c>
      <c r="AG23" t="s">
        <v>33</v>
      </c>
      <c r="AH23" t="s">
        <v>33</v>
      </c>
    </row>
    <row r="24" spans="1:36" x14ac:dyDescent="0.2">
      <c r="A24" s="48" t="s">
        <v>151</v>
      </c>
      <c r="B24" s="90">
        <f>[19]Fevereiro!$G$5</f>
        <v>46</v>
      </c>
      <c r="C24" s="90">
        <f>[19]Fevereiro!$G$6</f>
        <v>35</v>
      </c>
      <c r="D24" s="90">
        <f>[19]Fevereiro!$G$7</f>
        <v>42</v>
      </c>
      <c r="E24" s="90">
        <f>[19]Fevereiro!$G$8</f>
        <v>43</v>
      </c>
      <c r="F24" s="90">
        <f>[19]Fevereiro!$G$9</f>
        <v>63</v>
      </c>
      <c r="G24" s="90">
        <f>[19]Fevereiro!$G$10</f>
        <v>64</v>
      </c>
      <c r="H24" s="90">
        <f>[19]Fevereiro!$G$11</f>
        <v>46</v>
      </c>
      <c r="I24" s="90">
        <f>[19]Fevereiro!$G$12</f>
        <v>46</v>
      </c>
      <c r="J24" s="90">
        <f>[19]Fevereiro!$G$13</f>
        <v>37</v>
      </c>
      <c r="K24" s="90">
        <f>[19]Fevereiro!$G$14</f>
        <v>36</v>
      </c>
      <c r="L24" s="90">
        <f>[19]Fevereiro!$G$15</f>
        <v>35</v>
      </c>
      <c r="M24" s="90">
        <f>[19]Fevereiro!$G$16</f>
        <v>43</v>
      </c>
      <c r="N24" s="90">
        <f>[19]Fevereiro!$G$17</f>
        <v>44</v>
      </c>
      <c r="O24" s="90">
        <f>[19]Fevereiro!$G$18</f>
        <v>51</v>
      </c>
      <c r="P24" s="90">
        <f>[19]Fevereiro!$G$19</f>
        <v>43</v>
      </c>
      <c r="Q24" s="90">
        <f>[19]Fevereiro!$G$20</f>
        <v>43</v>
      </c>
      <c r="R24" s="90">
        <f>[19]Fevereiro!$G$21</f>
        <v>38</v>
      </c>
      <c r="S24" s="90">
        <f>[19]Fevereiro!$G$22</f>
        <v>54</v>
      </c>
      <c r="T24" s="90">
        <f>[19]Fevereiro!$G$23</f>
        <v>50</v>
      </c>
      <c r="U24" s="90">
        <f>[19]Fevereiro!$G$24</f>
        <v>40</v>
      </c>
      <c r="V24" s="90">
        <f>[19]Fevereiro!$G$25</f>
        <v>42</v>
      </c>
      <c r="W24" s="90">
        <f>[19]Fevereiro!$G$26</f>
        <v>52</v>
      </c>
      <c r="X24" s="90">
        <f>[19]Fevereiro!$G$27</f>
        <v>41</v>
      </c>
      <c r="Y24" s="90">
        <f>[19]Fevereiro!$G$28</f>
        <v>45</v>
      </c>
      <c r="Z24" s="90">
        <f>[19]Fevereiro!$G$29</f>
        <v>49</v>
      </c>
      <c r="AA24" s="90">
        <f>[19]Fevereiro!$G$30</f>
        <v>50</v>
      </c>
      <c r="AB24" s="90">
        <f>[19]Fevereiro!$G$31</f>
        <v>54</v>
      </c>
      <c r="AC24" s="90">
        <f>[19]Fevereiro!$G$32</f>
        <v>39</v>
      </c>
      <c r="AD24" s="78">
        <f>MIN(B24:AC24)</f>
        <v>35</v>
      </c>
      <c r="AE24" s="89">
        <f>AVERAGE(B24:AC24)</f>
        <v>45.392857142857146</v>
      </c>
      <c r="AG24" t="s">
        <v>33</v>
      </c>
    </row>
    <row r="25" spans="1:36" x14ac:dyDescent="0.2">
      <c r="A25" s="48" t="s">
        <v>152</v>
      </c>
      <c r="B25" s="90">
        <f>[20]Fevereiro!$G5</f>
        <v>35</v>
      </c>
      <c r="C25" s="90">
        <f>[20]Fevereiro!$G6</f>
        <v>35</v>
      </c>
      <c r="D25" s="90">
        <f>[20]Fevereiro!$G7</f>
        <v>33</v>
      </c>
      <c r="E25" s="90">
        <f>[20]Fevereiro!$G8</f>
        <v>39</v>
      </c>
      <c r="F25" s="90">
        <f>[20]Fevereiro!$G9</f>
        <v>50</v>
      </c>
      <c r="G25" s="90">
        <f>[20]Fevereiro!$G10</f>
        <v>51</v>
      </c>
      <c r="H25" s="90">
        <f>[20]Fevereiro!$G11</f>
        <v>53</v>
      </c>
      <c r="I25" s="90">
        <f>[20]Fevereiro!$G12</f>
        <v>42</v>
      </c>
      <c r="J25" s="90">
        <f>[20]Fevereiro!$G13</f>
        <v>37</v>
      </c>
      <c r="K25" s="90">
        <f>[20]Fevereiro!$G14</f>
        <v>32</v>
      </c>
      <c r="L25" s="90">
        <f>[20]Fevereiro!$G15</f>
        <v>30</v>
      </c>
      <c r="M25" s="90">
        <f>[20]Fevereiro!$G16</f>
        <v>49</v>
      </c>
      <c r="N25" s="90">
        <f>[20]Fevereiro!$G17</f>
        <v>49</v>
      </c>
      <c r="O25" s="90">
        <f>[20]Fevereiro!$G18</f>
        <v>35</v>
      </c>
      <c r="P25" s="90">
        <f>[20]Fevereiro!$G19</f>
        <v>36</v>
      </c>
      <c r="Q25" s="90">
        <f>[20]Fevereiro!$G20</f>
        <v>34</v>
      </c>
      <c r="R25" s="90">
        <f>[20]Fevereiro!$G21</f>
        <v>36</v>
      </c>
      <c r="S25" s="90">
        <f>[20]Fevereiro!$G22</f>
        <v>47</v>
      </c>
      <c r="T25" s="90">
        <f>[20]Fevereiro!$G23</f>
        <v>57</v>
      </c>
      <c r="U25" s="90">
        <f>[20]Fevereiro!$G24</f>
        <v>42</v>
      </c>
      <c r="V25" s="90">
        <f>[20]Fevereiro!$G25</f>
        <v>39</v>
      </c>
      <c r="W25" s="90">
        <f>[20]Fevereiro!$G26</f>
        <v>39</v>
      </c>
      <c r="X25" s="90">
        <f>[20]Fevereiro!$G27</f>
        <v>38</v>
      </c>
      <c r="Y25" s="90">
        <f>[20]Fevereiro!$G28</f>
        <v>36</v>
      </c>
      <c r="Z25" s="90">
        <f>[20]Fevereiro!$G29</f>
        <v>40</v>
      </c>
      <c r="AA25" s="90">
        <f>[20]Fevereiro!$G30</f>
        <v>45</v>
      </c>
      <c r="AB25" s="90">
        <f>[20]Fevereiro!$G31</f>
        <v>43</v>
      </c>
      <c r="AC25" s="90">
        <f>[20]Fevereiro!$G32</f>
        <v>29</v>
      </c>
      <c r="AD25" s="78">
        <f>MIN(B25:AC25)</f>
        <v>29</v>
      </c>
      <c r="AE25" s="89">
        <f>AVERAGE(B25:AC25)</f>
        <v>40.392857142857146</v>
      </c>
      <c r="AF25" s="11" t="s">
        <v>33</v>
      </c>
      <c r="AG25" t="s">
        <v>33</v>
      </c>
    </row>
    <row r="26" spans="1:36" x14ac:dyDescent="0.2">
      <c r="A26" s="48" t="s">
        <v>153</v>
      </c>
      <c r="B26" s="90">
        <f>[21]Fevereiro!$G$5</f>
        <v>38</v>
      </c>
      <c r="C26" s="90">
        <f>[21]Fevereiro!$G$6</f>
        <v>39</v>
      </c>
      <c r="D26" s="90">
        <f>[21]Fevereiro!$G$7</f>
        <v>44</v>
      </c>
      <c r="E26" s="90">
        <f>[21]Fevereiro!$G$8</f>
        <v>48</v>
      </c>
      <c r="F26" s="90">
        <f>[21]Fevereiro!$G$9</f>
        <v>54</v>
      </c>
      <c r="G26" s="90">
        <f>[21]Fevereiro!$G$10</f>
        <v>53</v>
      </c>
      <c r="H26" s="90">
        <f>[21]Fevereiro!$G$11</f>
        <v>45</v>
      </c>
      <c r="I26" s="90">
        <f>[21]Fevereiro!$G$12</f>
        <v>40</v>
      </c>
      <c r="J26" s="90">
        <f>[21]Fevereiro!$G$13</f>
        <v>32</v>
      </c>
      <c r="K26" s="90">
        <f>[21]Fevereiro!$G$14</f>
        <v>31</v>
      </c>
      <c r="L26" s="90">
        <f>[21]Fevereiro!$G$15</f>
        <v>31</v>
      </c>
      <c r="M26" s="90">
        <f>[21]Fevereiro!$G$16</f>
        <v>37</v>
      </c>
      <c r="N26" s="90">
        <f>[21]Fevereiro!$G$17</f>
        <v>43</v>
      </c>
      <c r="O26" s="90">
        <f>[21]Fevereiro!$G$18</f>
        <v>43</v>
      </c>
      <c r="P26" s="90">
        <f>[21]Fevereiro!$G$19</f>
        <v>41</v>
      </c>
      <c r="Q26" s="90">
        <f>[21]Fevereiro!$G$20</f>
        <v>34</v>
      </c>
      <c r="R26" s="90">
        <f>[21]Fevereiro!$G$21</f>
        <v>32</v>
      </c>
      <c r="S26" s="90">
        <f>[21]Fevereiro!$G$22</f>
        <v>50</v>
      </c>
      <c r="T26" s="90">
        <f>[21]Fevereiro!$G$23</f>
        <v>46</v>
      </c>
      <c r="U26" s="90">
        <f>[21]Fevereiro!$G$24</f>
        <v>38</v>
      </c>
      <c r="V26" s="90">
        <f>[21]Fevereiro!$G$25</f>
        <v>44</v>
      </c>
      <c r="W26" s="90">
        <f>[21]Fevereiro!$G$26</f>
        <v>48</v>
      </c>
      <c r="X26" s="90">
        <f>[21]Fevereiro!$G$27</f>
        <v>39</v>
      </c>
      <c r="Y26" s="90">
        <f>[21]Fevereiro!$G$28</f>
        <v>45</v>
      </c>
      <c r="Z26" s="90">
        <f>[21]Fevereiro!$G$29</f>
        <v>59</v>
      </c>
      <c r="AA26" s="90">
        <f>[21]Fevereiro!$G$30</f>
        <v>62</v>
      </c>
      <c r="AB26" s="90">
        <f>[21]Fevereiro!$G$31</f>
        <v>48</v>
      </c>
      <c r="AC26" s="90">
        <f>[21]Fevereiro!$G$32</f>
        <v>45</v>
      </c>
      <c r="AD26" s="78">
        <f>MIN(B26:AC26)</f>
        <v>31</v>
      </c>
      <c r="AE26" s="89">
        <f>AVERAGE(B26:AC26)</f>
        <v>43.178571428571431</v>
      </c>
      <c r="AG26" t="s">
        <v>33</v>
      </c>
      <c r="AJ26" t="s">
        <v>33</v>
      </c>
    </row>
    <row r="27" spans="1:36" x14ac:dyDescent="0.2">
      <c r="A27" s="48" t="s">
        <v>8</v>
      </c>
      <c r="B27" s="90">
        <f>[22]Fevereiro!$G$5</f>
        <v>37</v>
      </c>
      <c r="C27" s="90">
        <f>[22]Fevereiro!$G$6</f>
        <v>42</v>
      </c>
      <c r="D27" s="90">
        <f>[22]Fevereiro!$G$7</f>
        <v>40</v>
      </c>
      <c r="E27" s="90">
        <f>[22]Fevereiro!$G$8</f>
        <v>44</v>
      </c>
      <c r="F27" s="90">
        <f>[22]Fevereiro!$G$9</f>
        <v>53</v>
      </c>
      <c r="G27" s="90">
        <f>[22]Fevereiro!$G$10</f>
        <v>73</v>
      </c>
      <c r="H27" s="90">
        <f>[22]Fevereiro!$G$11</f>
        <v>53</v>
      </c>
      <c r="I27" s="90">
        <f>[22]Fevereiro!$G$12</f>
        <v>54</v>
      </c>
      <c r="J27" s="90">
        <f>[22]Fevereiro!$G$13</f>
        <v>38</v>
      </c>
      <c r="K27" s="90">
        <f>[22]Fevereiro!$G$14</f>
        <v>35</v>
      </c>
      <c r="L27" s="90">
        <f>[22]Fevereiro!$G$15</f>
        <v>33</v>
      </c>
      <c r="M27" s="90">
        <f>[22]Fevereiro!$G$16</f>
        <v>43</v>
      </c>
      <c r="N27" s="90">
        <f>[22]Fevereiro!$G$17</f>
        <v>47</v>
      </c>
      <c r="O27" s="90">
        <f>[22]Fevereiro!$G$18</f>
        <v>43</v>
      </c>
      <c r="P27" s="90">
        <f>[22]Fevereiro!$G$19</f>
        <v>39</v>
      </c>
      <c r="Q27" s="90">
        <f>[22]Fevereiro!$G$20</f>
        <v>43</v>
      </c>
      <c r="R27" s="90">
        <f>[22]Fevereiro!$G$21</f>
        <v>45</v>
      </c>
      <c r="S27" s="90">
        <f>[22]Fevereiro!$G$22</f>
        <v>57</v>
      </c>
      <c r="T27" s="90">
        <f>[22]Fevereiro!$G$23</f>
        <v>59</v>
      </c>
      <c r="U27" s="90">
        <f>[22]Fevereiro!$G$24</f>
        <v>47</v>
      </c>
      <c r="V27" s="90">
        <f>[22]Fevereiro!$G$25</f>
        <v>40</v>
      </c>
      <c r="W27" s="90">
        <f>[22]Fevereiro!$G$26</f>
        <v>47</v>
      </c>
      <c r="X27" s="90">
        <f>[22]Fevereiro!$G$27</f>
        <v>45</v>
      </c>
      <c r="Y27" s="90">
        <f>[22]Fevereiro!$G$28</f>
        <v>50</v>
      </c>
      <c r="Z27" s="90">
        <f>[22]Fevereiro!$G$29</f>
        <v>45</v>
      </c>
      <c r="AA27" s="90">
        <f>[22]Fevereiro!$G$30</f>
        <v>51</v>
      </c>
      <c r="AB27" s="90">
        <f>[22]Fevereiro!$G$31</f>
        <v>46</v>
      </c>
      <c r="AC27" s="90">
        <f>[22]Fevereiro!$G$32</f>
        <v>35</v>
      </c>
      <c r="AD27" s="78">
        <f>MIN(B27:AC27)</f>
        <v>33</v>
      </c>
      <c r="AE27" s="89">
        <f>AVERAGE(B27:AC27)</f>
        <v>45.857142857142854</v>
      </c>
      <c r="AG27" t="s">
        <v>33</v>
      </c>
      <c r="AH27" t="s">
        <v>33</v>
      </c>
      <c r="AI27" t="s">
        <v>33</v>
      </c>
    </row>
    <row r="28" spans="1:36" x14ac:dyDescent="0.2">
      <c r="A28" s="48" t="s">
        <v>9</v>
      </c>
      <c r="B28" s="90">
        <f>[23]Fevereiro!$G5</f>
        <v>38</v>
      </c>
      <c r="C28" s="90">
        <f>[23]Fevereiro!$G6</f>
        <v>39</v>
      </c>
      <c r="D28" s="90">
        <f>[23]Fevereiro!$G7</f>
        <v>43</v>
      </c>
      <c r="E28" s="90">
        <f>[23]Fevereiro!$G8</f>
        <v>40</v>
      </c>
      <c r="F28" s="90">
        <f>[23]Fevereiro!$G9</f>
        <v>54</v>
      </c>
      <c r="G28" s="90">
        <f>[23]Fevereiro!$G10</f>
        <v>52</v>
      </c>
      <c r="H28" s="90">
        <f>[23]Fevereiro!$G11</f>
        <v>44</v>
      </c>
      <c r="I28" s="90">
        <f>[23]Fevereiro!$G12</f>
        <v>36</v>
      </c>
      <c r="J28" s="90">
        <f>[23]Fevereiro!$G13</f>
        <v>36</v>
      </c>
      <c r="K28" s="90">
        <f>[23]Fevereiro!$G14</f>
        <v>30</v>
      </c>
      <c r="L28" s="90">
        <f>[23]Fevereiro!$G15</f>
        <v>32</v>
      </c>
      <c r="M28" s="90">
        <f>[23]Fevereiro!$G16</f>
        <v>39</v>
      </c>
      <c r="N28" s="90">
        <f>[23]Fevereiro!$G17</f>
        <v>39</v>
      </c>
      <c r="O28" s="90">
        <f>[23]Fevereiro!$G18</f>
        <v>44</v>
      </c>
      <c r="P28" s="90">
        <f>[23]Fevereiro!$G19</f>
        <v>38</v>
      </c>
      <c r="Q28" s="90">
        <f>[23]Fevereiro!$G20</f>
        <v>43</v>
      </c>
      <c r="R28" s="90">
        <f>[23]Fevereiro!$G21</f>
        <v>30</v>
      </c>
      <c r="S28" s="90">
        <f>[23]Fevereiro!$G22</f>
        <v>46</v>
      </c>
      <c r="T28" s="90">
        <f>[23]Fevereiro!$G23</f>
        <v>46</v>
      </c>
      <c r="U28" s="90">
        <f>[23]Fevereiro!$G24</f>
        <v>35</v>
      </c>
      <c r="V28" s="90">
        <f>[23]Fevereiro!$G25</f>
        <v>40</v>
      </c>
      <c r="W28" s="90">
        <f>[23]Fevereiro!$G26</f>
        <v>54</v>
      </c>
      <c r="X28" s="90">
        <f>[23]Fevereiro!$G27</f>
        <v>44</v>
      </c>
      <c r="Y28" s="90">
        <f>[23]Fevereiro!$G28</f>
        <v>48</v>
      </c>
      <c r="Z28" s="90">
        <f>[23]Fevereiro!$G29</f>
        <v>52</v>
      </c>
      <c r="AA28" s="90">
        <f>[23]Fevereiro!$G30</f>
        <v>54</v>
      </c>
      <c r="AB28" s="90">
        <f>[23]Fevereiro!$G31</f>
        <v>58</v>
      </c>
      <c r="AC28" s="90">
        <f>[23]Fevereiro!$G32</f>
        <v>39</v>
      </c>
      <c r="AD28" s="78">
        <f>MIN(B28:AC28)</f>
        <v>30</v>
      </c>
      <c r="AE28" s="89">
        <f>AVERAGE(B28:AC28)</f>
        <v>42.607142857142854</v>
      </c>
      <c r="AI28" t="s">
        <v>33</v>
      </c>
    </row>
    <row r="29" spans="1:36" hidden="1" x14ac:dyDescent="0.2">
      <c r="A29" s="48" t="s">
        <v>30</v>
      </c>
      <c r="B29" s="90" t="str">
        <f>[24]Fevereiro!$G5</f>
        <v>*</v>
      </c>
      <c r="C29" s="90" t="str">
        <f>[24]Fevereiro!$G6</f>
        <v>*</v>
      </c>
      <c r="D29" s="90" t="str">
        <f>[24]Fevereiro!$G7</f>
        <v>*</v>
      </c>
      <c r="E29" s="90" t="str">
        <f>[24]Fevereiro!$G8</f>
        <v>*</v>
      </c>
      <c r="F29" s="90" t="str">
        <f>[24]Fevereiro!$G9</f>
        <v>*</v>
      </c>
      <c r="G29" s="90" t="str">
        <f>[24]Fevereiro!$G10</f>
        <v>*</v>
      </c>
      <c r="H29" s="90" t="str">
        <f>[24]Fevereiro!$G11</f>
        <v>*</v>
      </c>
      <c r="I29" s="90" t="str">
        <f>[24]Fevereiro!$G12</f>
        <v>*</v>
      </c>
      <c r="J29" s="90" t="str">
        <f>[24]Fevereiro!$G13</f>
        <v>*</v>
      </c>
      <c r="K29" s="90" t="str">
        <f>[24]Fevereiro!$G14</f>
        <v>*</v>
      </c>
      <c r="L29" s="90" t="str">
        <f>[24]Fevereiro!$G15</f>
        <v>*</v>
      </c>
      <c r="M29" s="90" t="str">
        <f>[24]Fevereiro!$G16</f>
        <v>*</v>
      </c>
      <c r="N29" s="90" t="str">
        <f>[24]Fevereiro!$G17</f>
        <v>*</v>
      </c>
      <c r="O29" s="90" t="str">
        <f>[24]Fevereiro!$G18</f>
        <v>*</v>
      </c>
      <c r="P29" s="90" t="str">
        <f>[24]Fevereiro!$G19</f>
        <v>*</v>
      </c>
      <c r="Q29" s="90" t="str">
        <f>[24]Fevereiro!$G20</f>
        <v>*</v>
      </c>
      <c r="R29" s="90" t="str">
        <f>[24]Fevereiro!$G21</f>
        <v>*</v>
      </c>
      <c r="S29" s="90" t="str">
        <f>[24]Fevereiro!$G22</f>
        <v>*</v>
      </c>
      <c r="T29" s="90" t="str">
        <f>[24]Fevereiro!$G23</f>
        <v>*</v>
      </c>
      <c r="U29" s="90" t="str">
        <f>[24]Fevereiro!$G24</f>
        <v>*</v>
      </c>
      <c r="V29" s="90" t="str">
        <f>[24]Fevereiro!$G25</f>
        <v>*</v>
      </c>
      <c r="W29" s="90" t="str">
        <f>[24]Fevereiro!$G26</f>
        <v>*</v>
      </c>
      <c r="X29" s="90" t="str">
        <f>[24]Fevereiro!$G27</f>
        <v>*</v>
      </c>
      <c r="Y29" s="90" t="str">
        <f>[24]Fevereiro!$G28</f>
        <v>*</v>
      </c>
      <c r="Z29" s="90" t="str">
        <f>[24]Fevereiro!$G29</f>
        <v>*</v>
      </c>
      <c r="AA29" s="90" t="str">
        <f>[24]Fevereiro!$G30</f>
        <v>*</v>
      </c>
      <c r="AB29" s="90" t="str">
        <f>[24]Fevereiro!$G31</f>
        <v>*</v>
      </c>
      <c r="AC29" s="90" t="str">
        <f>[24]Fevereiro!$G32</f>
        <v>*</v>
      </c>
      <c r="AD29" s="78" t="s">
        <v>203</v>
      </c>
      <c r="AE29" s="89" t="s">
        <v>203</v>
      </c>
      <c r="AH29" t="s">
        <v>33</v>
      </c>
      <c r="AI29" t="s">
        <v>33</v>
      </c>
    </row>
    <row r="30" spans="1:36" x14ac:dyDescent="0.2">
      <c r="A30" s="48" t="s">
        <v>10</v>
      </c>
      <c r="B30" s="90">
        <f>[25]Fevereiro!$G$5</f>
        <v>41</v>
      </c>
      <c r="C30" s="90">
        <f>[25]Fevereiro!$G$6</f>
        <v>34</v>
      </c>
      <c r="D30" s="90">
        <f>[25]Fevereiro!$G$7</f>
        <v>38</v>
      </c>
      <c r="E30" s="90">
        <f>[25]Fevereiro!$G$8</f>
        <v>43</v>
      </c>
      <c r="F30" s="90">
        <f>[25]Fevereiro!$G$9</f>
        <v>43</v>
      </c>
      <c r="G30" s="90">
        <f>[25]Fevereiro!$G$10</f>
        <v>58</v>
      </c>
      <c r="H30" s="90">
        <f>[25]Fevereiro!$G$11</f>
        <v>46</v>
      </c>
      <c r="I30" s="90">
        <f>[25]Fevereiro!$G$12</f>
        <v>44</v>
      </c>
      <c r="J30" s="90">
        <f>[25]Fevereiro!$G$13</f>
        <v>33</v>
      </c>
      <c r="K30" s="90">
        <f>[25]Fevereiro!$G$14</f>
        <v>29</v>
      </c>
      <c r="L30" s="90">
        <f>[25]Fevereiro!$G$15</f>
        <v>27</v>
      </c>
      <c r="M30" s="90">
        <f>[25]Fevereiro!$G$16</f>
        <v>40</v>
      </c>
      <c r="N30" s="90">
        <f>[25]Fevereiro!$G$17</f>
        <v>41</v>
      </c>
      <c r="O30" s="90">
        <f>[25]Fevereiro!$G$18</f>
        <v>48</v>
      </c>
      <c r="P30" s="90">
        <f>[25]Fevereiro!$G$19</f>
        <v>40</v>
      </c>
      <c r="Q30" s="90">
        <f>[25]Fevereiro!$G$20</f>
        <v>38</v>
      </c>
      <c r="R30" s="90">
        <f>[25]Fevereiro!$G$21</f>
        <v>35</v>
      </c>
      <c r="S30" s="90">
        <f>[25]Fevereiro!$G$22</f>
        <v>52</v>
      </c>
      <c r="T30" s="90">
        <f>[25]Fevereiro!$G$23</f>
        <v>53</v>
      </c>
      <c r="U30" s="90">
        <f>[25]Fevereiro!$G$24</f>
        <v>41</v>
      </c>
      <c r="V30" s="90">
        <f>[25]Fevereiro!$G$25</f>
        <v>45</v>
      </c>
      <c r="W30" s="90">
        <f>[25]Fevereiro!$G$26</f>
        <v>47</v>
      </c>
      <c r="X30" s="90">
        <f>[25]Fevereiro!$G$27</f>
        <v>42</v>
      </c>
      <c r="Y30" s="90">
        <f>[25]Fevereiro!$G$28</f>
        <v>47</v>
      </c>
      <c r="Z30" s="90">
        <f>[25]Fevereiro!$G$29</f>
        <v>51</v>
      </c>
      <c r="AA30" s="90">
        <f>[25]Fevereiro!$G$30</f>
        <v>53</v>
      </c>
      <c r="AB30" s="90">
        <f>[25]Fevereiro!$G$31</f>
        <v>57</v>
      </c>
      <c r="AC30" s="90">
        <f>[25]Fevereiro!$G$32</f>
        <v>41</v>
      </c>
      <c r="AD30" s="78">
        <f t="shared" ref="AD30:AD44" si="3">MIN(B30:AC30)</f>
        <v>27</v>
      </c>
      <c r="AE30" s="89">
        <f t="shared" ref="AE30:AE44" si="4">AVERAGE(B30:AC30)</f>
        <v>43.107142857142854</v>
      </c>
      <c r="AH30" t="s">
        <v>33</v>
      </c>
      <c r="AI30" t="s">
        <v>33</v>
      </c>
    </row>
    <row r="31" spans="1:36" x14ac:dyDescent="0.2">
      <c r="A31" s="48" t="s">
        <v>154</v>
      </c>
      <c r="B31" s="90">
        <f>[26]Fevereiro!$G5</f>
        <v>41</v>
      </c>
      <c r="C31" s="90">
        <f>[26]Fevereiro!$G6</f>
        <v>37</v>
      </c>
      <c r="D31" s="90">
        <f>[26]Fevereiro!$G7</f>
        <v>39</v>
      </c>
      <c r="E31" s="90">
        <f>[26]Fevereiro!$G8</f>
        <v>48</v>
      </c>
      <c r="F31" s="90">
        <f>[26]Fevereiro!$G9</f>
        <v>52</v>
      </c>
      <c r="G31" s="90">
        <f>[26]Fevereiro!$G10</f>
        <v>58</v>
      </c>
      <c r="H31" s="90">
        <f>[26]Fevereiro!$G11</f>
        <v>44</v>
      </c>
      <c r="I31" s="90">
        <f>[26]Fevereiro!$G12</f>
        <v>43</v>
      </c>
      <c r="J31" s="90">
        <f>[26]Fevereiro!$G13</f>
        <v>38</v>
      </c>
      <c r="K31" s="90">
        <f>[26]Fevereiro!$G14</f>
        <v>31</v>
      </c>
      <c r="L31" s="90">
        <f>[26]Fevereiro!$G15</f>
        <v>32</v>
      </c>
      <c r="M31" s="90">
        <f>[26]Fevereiro!$G16</f>
        <v>39</v>
      </c>
      <c r="N31" s="90">
        <f>[26]Fevereiro!$G17</f>
        <v>47</v>
      </c>
      <c r="O31" s="90">
        <f>[26]Fevereiro!$G18</f>
        <v>43</v>
      </c>
      <c r="P31" s="90">
        <f>[26]Fevereiro!$G19</f>
        <v>36</v>
      </c>
      <c r="Q31" s="90">
        <f>[26]Fevereiro!$G20</f>
        <v>35</v>
      </c>
      <c r="R31" s="90">
        <f>[26]Fevereiro!$G21</f>
        <v>32</v>
      </c>
      <c r="S31" s="90">
        <f>[26]Fevereiro!$G22</f>
        <v>50</v>
      </c>
      <c r="T31" s="90">
        <f>[26]Fevereiro!$G23</f>
        <v>56</v>
      </c>
      <c r="U31" s="90">
        <f>[26]Fevereiro!$G24</f>
        <v>43</v>
      </c>
      <c r="V31" s="90">
        <f>[26]Fevereiro!$G25</f>
        <v>42</v>
      </c>
      <c r="W31" s="90">
        <f>[26]Fevereiro!$G26</f>
        <v>47</v>
      </c>
      <c r="X31" s="90">
        <f>[26]Fevereiro!$G27</f>
        <v>34</v>
      </c>
      <c r="Y31" s="90">
        <f>[26]Fevereiro!$G28</f>
        <v>42</v>
      </c>
      <c r="Z31" s="90">
        <f>[26]Fevereiro!$G29</f>
        <v>52</v>
      </c>
      <c r="AA31" s="90">
        <f>[26]Fevereiro!$G30</f>
        <v>61</v>
      </c>
      <c r="AB31" s="90">
        <f>[26]Fevereiro!$G31</f>
        <v>47</v>
      </c>
      <c r="AC31" s="90">
        <f>[26]Fevereiro!$G32</f>
        <v>45</v>
      </c>
      <c r="AD31" s="78">
        <f t="shared" si="3"/>
        <v>31</v>
      </c>
      <c r="AE31" s="89">
        <f t="shared" si="4"/>
        <v>43.357142857142854</v>
      </c>
      <c r="AF31" s="11" t="s">
        <v>33</v>
      </c>
      <c r="AG31" t="s">
        <v>33</v>
      </c>
      <c r="AI31" t="s">
        <v>33</v>
      </c>
    </row>
    <row r="32" spans="1:36" x14ac:dyDescent="0.2">
      <c r="A32" s="48" t="s">
        <v>11</v>
      </c>
      <c r="B32" s="90">
        <f>[27]Fevereiro!$G$5</f>
        <v>43</v>
      </c>
      <c r="C32" s="90">
        <f>[27]Fevereiro!$G$6</f>
        <v>43</v>
      </c>
      <c r="D32" s="90">
        <f>[27]Fevereiro!$G$7</f>
        <v>42</v>
      </c>
      <c r="E32" s="90">
        <f>[27]Fevereiro!$G$8</f>
        <v>46</v>
      </c>
      <c r="F32" s="90">
        <f>[27]Fevereiro!$G$9</f>
        <v>57</v>
      </c>
      <c r="G32" s="90">
        <f>[27]Fevereiro!$G$10</f>
        <v>53</v>
      </c>
      <c r="H32" s="90">
        <f>[27]Fevereiro!$G$11</f>
        <v>45</v>
      </c>
      <c r="I32" s="90">
        <f>[27]Fevereiro!$G$12</f>
        <v>41</v>
      </c>
      <c r="J32" s="90">
        <f>[27]Fevereiro!$G$13</f>
        <v>33</v>
      </c>
      <c r="K32" s="90">
        <f>[27]Fevereiro!$G$14</f>
        <v>30</v>
      </c>
      <c r="L32" s="90">
        <f>[27]Fevereiro!$G$15</f>
        <v>33</v>
      </c>
      <c r="M32" s="90">
        <f>[27]Fevereiro!$G$16</f>
        <v>43</v>
      </c>
      <c r="N32" s="90">
        <f>[27]Fevereiro!$G$17</f>
        <v>40</v>
      </c>
      <c r="O32" s="90">
        <f>[27]Fevereiro!$G$18</f>
        <v>38</v>
      </c>
      <c r="P32" s="90">
        <f>[27]Fevereiro!$G$19</f>
        <v>39</v>
      </c>
      <c r="Q32" s="90">
        <f>[27]Fevereiro!$G$20</f>
        <v>35</v>
      </c>
      <c r="R32" s="90">
        <f>[27]Fevereiro!$G$21</f>
        <v>34</v>
      </c>
      <c r="S32" s="90">
        <f>[27]Fevereiro!$G$22</f>
        <v>55</v>
      </c>
      <c r="T32" s="90">
        <f>[27]Fevereiro!$G$23</f>
        <v>42</v>
      </c>
      <c r="U32" s="90">
        <f>[27]Fevereiro!$G$24</f>
        <v>43</v>
      </c>
      <c r="V32" s="90">
        <f>[27]Fevereiro!$G$25</f>
        <v>45</v>
      </c>
      <c r="W32" s="90">
        <f>[27]Fevereiro!$G$26</f>
        <v>42</v>
      </c>
      <c r="X32" s="90">
        <f>[27]Fevereiro!$G$27</f>
        <v>34</v>
      </c>
      <c r="Y32" s="90">
        <f>[27]Fevereiro!$G$28</f>
        <v>38</v>
      </c>
      <c r="Z32" s="90">
        <f>[27]Fevereiro!$G$29</f>
        <v>49</v>
      </c>
      <c r="AA32" s="90">
        <f>[27]Fevereiro!$G$30</f>
        <v>50</v>
      </c>
      <c r="AB32" s="90">
        <f>[27]Fevereiro!$G$31</f>
        <v>43</v>
      </c>
      <c r="AC32" s="90">
        <f>[27]Fevereiro!$G$32</f>
        <v>40</v>
      </c>
      <c r="AD32" s="78">
        <f t="shared" si="3"/>
        <v>30</v>
      </c>
      <c r="AE32" s="89">
        <f t="shared" si="4"/>
        <v>42</v>
      </c>
      <c r="AI32" t="s">
        <v>33</v>
      </c>
    </row>
    <row r="33" spans="1:36" s="5" customFormat="1" x14ac:dyDescent="0.2">
      <c r="A33" s="48" t="s">
        <v>12</v>
      </c>
      <c r="B33" s="90">
        <f>[28]Fevereiro!$G$5</f>
        <v>31</v>
      </c>
      <c r="C33" s="90">
        <f>[28]Fevereiro!$G$6</f>
        <v>43</v>
      </c>
      <c r="D33" s="90">
        <f>[28]Fevereiro!$G$7</f>
        <v>44</v>
      </c>
      <c r="E33" s="90">
        <f>[28]Fevereiro!$G$8</f>
        <v>53</v>
      </c>
      <c r="F33" s="90">
        <f>[28]Fevereiro!$G$9</f>
        <v>53</v>
      </c>
      <c r="G33" s="90">
        <f>[28]Fevereiro!$G$10</f>
        <v>50</v>
      </c>
      <c r="H33" s="90">
        <f>[28]Fevereiro!$G$11</f>
        <v>45</v>
      </c>
      <c r="I33" s="90">
        <f>[28]Fevereiro!$G$12</f>
        <v>46</v>
      </c>
      <c r="J33" s="90">
        <f>[28]Fevereiro!$G$13</f>
        <v>27</v>
      </c>
      <c r="K33" s="90">
        <f>[28]Fevereiro!$G$14</f>
        <v>35</v>
      </c>
      <c r="L33" s="90">
        <f>[28]Fevereiro!$G$15</f>
        <v>37</v>
      </c>
      <c r="M33" s="90">
        <f>[28]Fevereiro!$G$16</f>
        <v>41</v>
      </c>
      <c r="N33" s="90">
        <f>[28]Fevereiro!$G$17</f>
        <v>39</v>
      </c>
      <c r="O33" s="90">
        <f>[28]Fevereiro!$G$18</f>
        <v>32</v>
      </c>
      <c r="P33" s="90">
        <f>[28]Fevereiro!$G$19</f>
        <v>35</v>
      </c>
      <c r="Q33" s="90">
        <f>[28]Fevereiro!$G$20</f>
        <v>31</v>
      </c>
      <c r="R33" s="90">
        <f>[28]Fevereiro!$G$21</f>
        <v>37</v>
      </c>
      <c r="S33" s="90">
        <f>[28]Fevereiro!$G$22</f>
        <v>44</v>
      </c>
      <c r="T33" s="90">
        <f>[28]Fevereiro!$G$23</f>
        <v>49</v>
      </c>
      <c r="U33" s="90">
        <f>[28]Fevereiro!$G$24</f>
        <v>41</v>
      </c>
      <c r="V33" s="90">
        <f>[28]Fevereiro!$G$25</f>
        <v>43</v>
      </c>
      <c r="W33" s="90">
        <f>[28]Fevereiro!$G$26</f>
        <v>31</v>
      </c>
      <c r="X33" s="90">
        <f>[28]Fevereiro!$G$27</f>
        <v>38</v>
      </c>
      <c r="Y33" s="90">
        <f>[28]Fevereiro!$G$28</f>
        <v>41</v>
      </c>
      <c r="Z33" s="90">
        <f>[28]Fevereiro!$G$29</f>
        <v>60</v>
      </c>
      <c r="AA33" s="90">
        <f>[28]Fevereiro!$G$30</f>
        <v>75</v>
      </c>
      <c r="AB33" s="90">
        <f>[28]Fevereiro!$G$31</f>
        <v>59</v>
      </c>
      <c r="AC33" s="90">
        <f>[28]Fevereiro!$G$32</f>
        <v>52</v>
      </c>
      <c r="AD33" s="78">
        <f t="shared" si="3"/>
        <v>27</v>
      </c>
      <c r="AE33" s="89">
        <f t="shared" si="4"/>
        <v>43.285714285714285</v>
      </c>
      <c r="AG33" s="5" t="s">
        <v>33</v>
      </c>
    </row>
    <row r="34" spans="1:36" x14ac:dyDescent="0.2">
      <c r="A34" s="48" t="s">
        <v>232</v>
      </c>
      <c r="B34" s="90">
        <f>[29]Fevereiro!$G$5</f>
        <v>54</v>
      </c>
      <c r="C34" s="90">
        <f>[29]Fevereiro!$G$6</f>
        <v>46</v>
      </c>
      <c r="D34" s="90">
        <f>[29]Fevereiro!$G$7</f>
        <v>47</v>
      </c>
      <c r="E34" s="90">
        <f>[29]Fevereiro!$G$8</f>
        <v>61</v>
      </c>
      <c r="F34" s="90">
        <f>[29]Fevereiro!$G$9</f>
        <v>53</v>
      </c>
      <c r="G34" s="90">
        <f>[29]Fevereiro!$G$10</f>
        <v>55</v>
      </c>
      <c r="H34" s="90">
        <f>[29]Fevereiro!$G$11</f>
        <v>43</v>
      </c>
      <c r="I34" s="90">
        <f>[29]Fevereiro!$G$12</f>
        <v>44</v>
      </c>
      <c r="J34" s="90">
        <f>[29]Fevereiro!$G$13</f>
        <v>38</v>
      </c>
      <c r="K34" s="90">
        <f>[29]Fevereiro!$G$14</f>
        <v>46</v>
      </c>
      <c r="L34" s="90">
        <f>[29]Fevereiro!$G$15</f>
        <v>48</v>
      </c>
      <c r="M34" s="90">
        <f>[29]Fevereiro!$G$16</f>
        <v>51</v>
      </c>
      <c r="N34" s="90">
        <f>[29]Fevereiro!$G$17</f>
        <v>47</v>
      </c>
      <c r="O34" s="90">
        <f>[29]Fevereiro!$G$18</f>
        <v>42</v>
      </c>
      <c r="P34" s="90">
        <f>[29]Fevereiro!$G$19</f>
        <v>45</v>
      </c>
      <c r="Q34" s="90">
        <f>[29]Fevereiro!$G$20</f>
        <v>46</v>
      </c>
      <c r="R34" s="90">
        <f>[29]Fevereiro!$G$21</f>
        <v>42</v>
      </c>
      <c r="S34" s="90">
        <f>[29]Fevereiro!$G$22</f>
        <v>53</v>
      </c>
      <c r="T34" s="90">
        <f>[29]Fevereiro!$G$23</f>
        <v>40</v>
      </c>
      <c r="U34" s="90">
        <f>[29]Fevereiro!$G$24</f>
        <v>35</v>
      </c>
      <c r="V34" s="90">
        <f>[29]Fevereiro!$G$25</f>
        <v>45</v>
      </c>
      <c r="W34" s="90">
        <f>[29]Fevereiro!$G$26</f>
        <v>42</v>
      </c>
      <c r="X34" s="90">
        <f>[29]Fevereiro!$G$27</f>
        <v>53</v>
      </c>
      <c r="Y34" s="90">
        <f>[29]Fevereiro!$G$28</f>
        <v>45</v>
      </c>
      <c r="Z34" s="90">
        <f>[29]Fevereiro!$G$29</f>
        <v>51</v>
      </c>
      <c r="AA34" s="90">
        <f>[29]Fevereiro!$G$30</f>
        <v>57</v>
      </c>
      <c r="AB34" s="90">
        <f>[29]Fevereiro!$G$31</f>
        <v>48</v>
      </c>
      <c r="AC34" s="90">
        <f>[29]Fevereiro!$G$32</f>
        <v>51</v>
      </c>
      <c r="AD34" s="78">
        <f t="shared" si="3"/>
        <v>35</v>
      </c>
      <c r="AE34" s="89">
        <f t="shared" si="4"/>
        <v>47.428571428571431</v>
      </c>
      <c r="AH34" t="s">
        <v>33</v>
      </c>
    </row>
    <row r="35" spans="1:36" x14ac:dyDescent="0.2">
      <c r="A35" s="48" t="s">
        <v>231</v>
      </c>
      <c r="B35" s="90">
        <f>[30]Fevereiro!$G$5</f>
        <v>56</v>
      </c>
      <c r="C35" s="90">
        <f>[30]Fevereiro!$G$6</f>
        <v>49</v>
      </c>
      <c r="D35" s="90">
        <f>[30]Fevereiro!$G$7</f>
        <v>47</v>
      </c>
      <c r="E35" s="90">
        <f>[30]Fevereiro!$G$8</f>
        <v>45</v>
      </c>
      <c r="F35" s="90">
        <f>[30]Fevereiro!$G$9</f>
        <v>59</v>
      </c>
      <c r="G35" s="90">
        <f>[30]Fevereiro!$G$10</f>
        <v>57</v>
      </c>
      <c r="H35" s="90">
        <f>[30]Fevereiro!$G$11</f>
        <v>54</v>
      </c>
      <c r="I35" s="90">
        <f>[30]Fevereiro!$G$12</f>
        <v>37</v>
      </c>
      <c r="J35" s="90">
        <f>[30]Fevereiro!$G$13</f>
        <v>40</v>
      </c>
      <c r="K35" s="90">
        <f>[30]Fevereiro!$G$14</f>
        <v>36</v>
      </c>
      <c r="L35" s="90">
        <f>[30]Fevereiro!$G$15</f>
        <v>37</v>
      </c>
      <c r="M35" s="90">
        <f>[30]Fevereiro!$G$16</f>
        <v>47</v>
      </c>
      <c r="N35" s="90">
        <f>[30]Fevereiro!$G$17</f>
        <v>48</v>
      </c>
      <c r="O35" s="90">
        <f>[30]Fevereiro!$G$18</f>
        <v>50</v>
      </c>
      <c r="P35" s="90">
        <f>[30]Fevereiro!$G$19</f>
        <v>43</v>
      </c>
      <c r="Q35" s="90">
        <f>[30]Fevereiro!$G$20</f>
        <v>48</v>
      </c>
      <c r="R35" s="90">
        <f>[30]Fevereiro!$G$21</f>
        <v>41</v>
      </c>
      <c r="S35" s="90">
        <f>[30]Fevereiro!$G$22</f>
        <v>67</v>
      </c>
      <c r="T35" s="90">
        <f>[30]Fevereiro!$G$23</f>
        <v>43</v>
      </c>
      <c r="U35" s="90">
        <f>[30]Fevereiro!$G$24</f>
        <v>45</v>
      </c>
      <c r="V35" s="90">
        <f>[30]Fevereiro!$G$25</f>
        <v>43</v>
      </c>
      <c r="W35" s="90">
        <f>[30]Fevereiro!$G$26</f>
        <v>44</v>
      </c>
      <c r="X35" s="90">
        <f>[30]Fevereiro!$G$27</f>
        <v>46</v>
      </c>
      <c r="Y35" s="90">
        <f>[30]Fevereiro!$G$28</f>
        <v>43</v>
      </c>
      <c r="Z35" s="90">
        <f>[30]Fevereiro!$G$29</f>
        <v>56</v>
      </c>
      <c r="AA35" s="90">
        <f>[30]Fevereiro!$G$30</f>
        <v>52</v>
      </c>
      <c r="AB35" s="90">
        <f>[30]Fevereiro!$G$31</f>
        <v>44</v>
      </c>
      <c r="AC35" s="90">
        <f>[30]Fevereiro!$G$32</f>
        <v>40</v>
      </c>
      <c r="AD35" s="78">
        <f t="shared" si="3"/>
        <v>36</v>
      </c>
      <c r="AE35" s="89">
        <f t="shared" si="4"/>
        <v>47.035714285714285</v>
      </c>
    </row>
    <row r="36" spans="1:36" x14ac:dyDescent="0.2">
      <c r="A36" s="48" t="s">
        <v>126</v>
      </c>
      <c r="B36" s="90">
        <f>[31]Fevereiro!$G$5</f>
        <v>42</v>
      </c>
      <c r="C36" s="90">
        <f>[31]Fevereiro!$G$6</f>
        <v>39</v>
      </c>
      <c r="D36" s="90">
        <f>[31]Fevereiro!$G$7</f>
        <v>44</v>
      </c>
      <c r="E36" s="90">
        <f>[31]Fevereiro!$G$8</f>
        <v>42</v>
      </c>
      <c r="F36" s="90">
        <f>[31]Fevereiro!$G$9</f>
        <v>61</v>
      </c>
      <c r="G36" s="90">
        <f>[31]Fevereiro!$G$10</f>
        <v>48</v>
      </c>
      <c r="H36" s="90">
        <f>[31]Fevereiro!$G$11</f>
        <v>44</v>
      </c>
      <c r="I36" s="90">
        <f>[31]Fevereiro!$G$12</f>
        <v>36</v>
      </c>
      <c r="J36" s="90">
        <f>[31]Fevereiro!$G$13</f>
        <v>36</v>
      </c>
      <c r="K36" s="90">
        <f>[31]Fevereiro!$G$14</f>
        <v>29</v>
      </c>
      <c r="L36" s="90">
        <f>[31]Fevereiro!$G$15</f>
        <v>32</v>
      </c>
      <c r="M36" s="90">
        <f>[31]Fevereiro!$G$16</f>
        <v>39</v>
      </c>
      <c r="N36" s="90">
        <f>[31]Fevereiro!$G$17</f>
        <v>42</v>
      </c>
      <c r="O36" s="90">
        <f>[31]Fevereiro!$G$18</f>
        <v>47</v>
      </c>
      <c r="P36" s="90">
        <f>[31]Fevereiro!$G$19</f>
        <v>37</v>
      </c>
      <c r="Q36" s="90">
        <f>[31]Fevereiro!$G$20</f>
        <v>37</v>
      </c>
      <c r="R36" s="90">
        <f>[31]Fevereiro!$G$21</f>
        <v>31</v>
      </c>
      <c r="S36" s="90">
        <f>[31]Fevereiro!$G$22</f>
        <v>52</v>
      </c>
      <c r="T36" s="90">
        <f>[31]Fevereiro!$G$23</f>
        <v>41</v>
      </c>
      <c r="U36" s="90">
        <f>[31]Fevereiro!$G$24</f>
        <v>45</v>
      </c>
      <c r="V36" s="90">
        <f>[31]Fevereiro!$G$25</f>
        <v>42</v>
      </c>
      <c r="W36" s="90">
        <f>[31]Fevereiro!$G$26</f>
        <v>46</v>
      </c>
      <c r="X36" s="90">
        <f>[31]Fevereiro!$G$27</f>
        <v>45</v>
      </c>
      <c r="Y36" s="90">
        <f>[31]Fevereiro!$G$28</f>
        <v>44</v>
      </c>
      <c r="Z36" s="90">
        <f>[31]Fevereiro!$G$29</f>
        <v>46</v>
      </c>
      <c r="AA36" s="90">
        <f>[31]Fevereiro!$G$30</f>
        <v>46</v>
      </c>
      <c r="AB36" s="90">
        <f>[31]Fevereiro!$G$31</f>
        <v>54</v>
      </c>
      <c r="AC36" s="90">
        <f>[31]Fevereiro!$G$32</f>
        <v>39</v>
      </c>
      <c r="AD36" s="78">
        <f t="shared" si="3"/>
        <v>29</v>
      </c>
      <c r="AE36" s="89">
        <f t="shared" si="4"/>
        <v>42.357142857142854</v>
      </c>
    </row>
    <row r="37" spans="1:36" x14ac:dyDescent="0.2">
      <c r="A37" s="48" t="s">
        <v>13</v>
      </c>
      <c r="B37" s="90">
        <f>[32]Fevereiro!$G$5</f>
        <v>56</v>
      </c>
      <c r="C37" s="90">
        <f>[32]Fevereiro!$G$6</f>
        <v>45</v>
      </c>
      <c r="D37" s="90">
        <f>[32]Fevereiro!$G$7</f>
        <v>63</v>
      </c>
      <c r="E37" s="90">
        <f>[32]Fevereiro!$G$8</f>
        <v>59</v>
      </c>
      <c r="F37" s="90">
        <f>[32]Fevereiro!$G$9</f>
        <v>61</v>
      </c>
      <c r="G37" s="90">
        <f>[32]Fevereiro!$G$10</f>
        <v>56</v>
      </c>
      <c r="H37" s="90">
        <f>[32]Fevereiro!$G$11</f>
        <v>45</v>
      </c>
      <c r="I37" s="90">
        <f>[32]Fevereiro!$G$12</f>
        <v>39</v>
      </c>
      <c r="J37" s="90">
        <f>[32]Fevereiro!$G$13</f>
        <v>39</v>
      </c>
      <c r="K37" s="90">
        <f>[32]Fevereiro!$G$14</f>
        <v>35</v>
      </c>
      <c r="L37" s="90">
        <f>[32]Fevereiro!$G$15</f>
        <v>40</v>
      </c>
      <c r="M37" s="90">
        <f>[32]Fevereiro!$G$16</f>
        <v>40</v>
      </c>
      <c r="N37" s="90">
        <f>[32]Fevereiro!$G$17</f>
        <v>44</v>
      </c>
      <c r="O37" s="90">
        <f>[32]Fevereiro!$G$18</f>
        <v>42</v>
      </c>
      <c r="P37" s="90">
        <f>[32]Fevereiro!$G$19</f>
        <v>45</v>
      </c>
      <c r="Q37" s="90">
        <f>[32]Fevereiro!$G$20</f>
        <v>34</v>
      </c>
      <c r="R37" s="90">
        <f>[32]Fevereiro!$G$21</f>
        <v>39</v>
      </c>
      <c r="S37" s="90">
        <f>[32]Fevereiro!$G$22</f>
        <v>38</v>
      </c>
      <c r="T37" s="90">
        <f>[32]Fevereiro!$G$23</f>
        <v>46</v>
      </c>
      <c r="U37" s="90">
        <f>[32]Fevereiro!$G$24</f>
        <v>35</v>
      </c>
      <c r="V37" s="90">
        <f>[32]Fevereiro!$G$25</f>
        <v>39</v>
      </c>
      <c r="W37" s="90">
        <f>[32]Fevereiro!$G$26</f>
        <v>45</v>
      </c>
      <c r="X37" s="90">
        <f>[32]Fevereiro!$G$27</f>
        <v>52</v>
      </c>
      <c r="Y37" s="90">
        <f>[32]Fevereiro!$G$28</f>
        <v>59</v>
      </c>
      <c r="Z37" s="90">
        <f>[32]Fevereiro!$G$29</f>
        <v>43</v>
      </c>
      <c r="AA37" s="90">
        <f>[32]Fevereiro!$G$30</f>
        <v>41</v>
      </c>
      <c r="AB37" s="90">
        <f>[32]Fevereiro!$G$31</f>
        <v>38</v>
      </c>
      <c r="AC37" s="90">
        <f>[32]Fevereiro!$G$32</f>
        <v>40</v>
      </c>
      <c r="AD37" s="78">
        <f t="shared" si="3"/>
        <v>34</v>
      </c>
      <c r="AE37" s="89">
        <f t="shared" si="4"/>
        <v>44.928571428571431</v>
      </c>
    </row>
    <row r="38" spans="1:36" x14ac:dyDescent="0.2">
      <c r="A38" s="48" t="s">
        <v>155</v>
      </c>
      <c r="B38" s="90">
        <f>[33]Fevereiro!$G5</f>
        <v>59</v>
      </c>
      <c r="C38" s="90">
        <f>[33]Fevereiro!$G6</f>
        <v>61</v>
      </c>
      <c r="D38" s="90">
        <f>[33]Fevereiro!$G7</f>
        <v>65</v>
      </c>
      <c r="E38" s="90">
        <f>[33]Fevereiro!$G8</f>
        <v>53</v>
      </c>
      <c r="F38" s="90">
        <f>[33]Fevereiro!$G9</f>
        <v>56</v>
      </c>
      <c r="G38" s="90">
        <f>[33]Fevereiro!$G10</f>
        <v>48</v>
      </c>
      <c r="H38" s="90">
        <f>[33]Fevereiro!$G11</f>
        <v>42</v>
      </c>
      <c r="I38" s="90">
        <f>[33]Fevereiro!$G12</f>
        <v>37</v>
      </c>
      <c r="J38" s="90">
        <f>[33]Fevereiro!$G13</f>
        <v>40</v>
      </c>
      <c r="K38" s="90">
        <f>[33]Fevereiro!$G14</f>
        <v>41</v>
      </c>
      <c r="L38" s="90">
        <f>[33]Fevereiro!$G15</f>
        <v>57</v>
      </c>
      <c r="M38" s="90">
        <f>[33]Fevereiro!$G16</f>
        <v>60</v>
      </c>
      <c r="N38" s="90">
        <f>[33]Fevereiro!$G17</f>
        <v>56</v>
      </c>
      <c r="O38" s="90">
        <f>[33]Fevereiro!$G18</f>
        <v>51</v>
      </c>
      <c r="P38" s="90">
        <f>[33]Fevereiro!$G19</f>
        <v>51</v>
      </c>
      <c r="Q38" s="90">
        <f>[33]Fevereiro!$G20</f>
        <v>72</v>
      </c>
      <c r="R38" s="90">
        <f>[33]Fevereiro!$G21</f>
        <v>50</v>
      </c>
      <c r="S38" s="90">
        <f>[33]Fevereiro!$G22</f>
        <v>48</v>
      </c>
      <c r="T38" s="90">
        <f>[33]Fevereiro!$G23</f>
        <v>44</v>
      </c>
      <c r="U38" s="90">
        <f>[33]Fevereiro!$G24</f>
        <v>48</v>
      </c>
      <c r="V38" s="90">
        <f>[33]Fevereiro!$G25</f>
        <v>43</v>
      </c>
      <c r="W38" s="90">
        <f>[33]Fevereiro!$G26</f>
        <v>55</v>
      </c>
      <c r="X38" s="90">
        <f>[33]Fevereiro!$G27</f>
        <v>44</v>
      </c>
      <c r="Y38" s="90">
        <f>[33]Fevereiro!$G28</f>
        <v>60</v>
      </c>
      <c r="Z38" s="90">
        <f>[33]Fevereiro!$G29</f>
        <v>51</v>
      </c>
      <c r="AA38" s="90">
        <f>[33]Fevereiro!$G30</f>
        <v>49</v>
      </c>
      <c r="AB38" s="90">
        <f>[33]Fevereiro!$G31</f>
        <v>54</v>
      </c>
      <c r="AC38" s="90">
        <f>[33]Fevereiro!$G32</f>
        <v>55</v>
      </c>
      <c r="AD38" s="78">
        <f t="shared" si="3"/>
        <v>37</v>
      </c>
      <c r="AE38" s="89">
        <f t="shared" si="4"/>
        <v>51.785714285714285</v>
      </c>
      <c r="AG38" t="s">
        <v>33</v>
      </c>
      <c r="AH38" t="s">
        <v>33</v>
      </c>
    </row>
    <row r="39" spans="1:36" x14ac:dyDescent="0.2">
      <c r="A39" s="48" t="s">
        <v>14</v>
      </c>
      <c r="B39" s="90">
        <f>[34]Fevereiro!$G$5</f>
        <v>32</v>
      </c>
      <c r="C39" s="90">
        <f>[34]Fevereiro!$G$6</f>
        <v>30</v>
      </c>
      <c r="D39" s="90">
        <f>[34]Fevereiro!$G$7</f>
        <v>37</v>
      </c>
      <c r="E39" s="90">
        <f>[34]Fevereiro!$G$8</f>
        <v>42</v>
      </c>
      <c r="F39" s="90">
        <f>[34]Fevereiro!$G$9</f>
        <v>44</v>
      </c>
      <c r="G39" s="90">
        <f>[34]Fevereiro!$G$10</f>
        <v>50</v>
      </c>
      <c r="H39" s="90">
        <f>[34]Fevereiro!$G$11</f>
        <v>46</v>
      </c>
      <c r="I39" s="90">
        <f>[34]Fevereiro!$G$12</f>
        <v>44</v>
      </c>
      <c r="J39" s="90">
        <f>[34]Fevereiro!$G$13</f>
        <v>31</v>
      </c>
      <c r="K39" s="90">
        <f>[34]Fevereiro!$G$14</f>
        <v>27</v>
      </c>
      <c r="L39" s="90">
        <f>[34]Fevereiro!$G$15</f>
        <v>30</v>
      </c>
      <c r="M39" s="90">
        <f>[34]Fevereiro!$G$16</f>
        <v>47</v>
      </c>
      <c r="N39" s="90">
        <f>[34]Fevereiro!$G$17</f>
        <v>52</v>
      </c>
      <c r="O39" s="90">
        <f>[34]Fevereiro!$G$18</f>
        <v>41</v>
      </c>
      <c r="P39" s="90">
        <f>[34]Fevereiro!$G$19</f>
        <v>47</v>
      </c>
      <c r="Q39" s="90">
        <f>[34]Fevereiro!$G$20</f>
        <v>32</v>
      </c>
      <c r="R39" s="90">
        <f>[34]Fevereiro!$G$21</f>
        <v>34</v>
      </c>
      <c r="S39" s="90">
        <f>[34]Fevereiro!$G$22</f>
        <v>43</v>
      </c>
      <c r="T39" s="90">
        <f>[34]Fevereiro!$G$23</f>
        <v>53</v>
      </c>
      <c r="U39" s="90">
        <f>[34]Fevereiro!$G$24</f>
        <v>47</v>
      </c>
      <c r="V39" s="90">
        <f>[34]Fevereiro!$G$25</f>
        <v>41</v>
      </c>
      <c r="W39" s="90">
        <f>[34]Fevereiro!$G$26</f>
        <v>33</v>
      </c>
      <c r="X39" s="90">
        <f>[34]Fevereiro!$G$27</f>
        <v>33</v>
      </c>
      <c r="Y39" s="90">
        <f>[34]Fevereiro!$G$28</f>
        <v>37</v>
      </c>
      <c r="Z39" s="90">
        <f>[34]Fevereiro!$G$29</f>
        <v>53</v>
      </c>
      <c r="AA39" s="90">
        <f>[34]Fevereiro!$G$30</f>
        <v>55</v>
      </c>
      <c r="AB39" s="90">
        <f>[34]Fevereiro!$G$31</f>
        <v>50</v>
      </c>
      <c r="AC39" s="90">
        <f>[34]Fevereiro!$G$32</f>
        <v>43</v>
      </c>
      <c r="AD39" s="78">
        <f t="shared" si="3"/>
        <v>27</v>
      </c>
      <c r="AE39" s="89">
        <f t="shared" si="4"/>
        <v>41.214285714285715</v>
      </c>
      <c r="AF39" s="11" t="s">
        <v>33</v>
      </c>
      <c r="AH39" t="s">
        <v>33</v>
      </c>
      <c r="AI39" t="s">
        <v>33</v>
      </c>
      <c r="AJ39" t="s">
        <v>33</v>
      </c>
    </row>
    <row r="40" spans="1:36" x14ac:dyDescent="0.2">
      <c r="A40" s="48" t="s">
        <v>15</v>
      </c>
      <c r="B40" s="90">
        <f>[35]Fevereiro!$G$5</f>
        <v>23</v>
      </c>
      <c r="C40" s="90">
        <f>[35]Fevereiro!$G$6</f>
        <v>26</v>
      </c>
      <c r="D40" s="90">
        <f>[35]Fevereiro!$G$7</f>
        <v>21</v>
      </c>
      <c r="E40" s="90">
        <f>[35]Fevereiro!$G$8</f>
        <v>33</v>
      </c>
      <c r="F40" s="90">
        <f>[35]Fevereiro!$G$9</f>
        <v>33</v>
      </c>
      <c r="G40" s="90">
        <f>[35]Fevereiro!$G$10</f>
        <v>33</v>
      </c>
      <c r="H40" s="90">
        <f>[35]Fevereiro!$G$11</f>
        <v>59</v>
      </c>
      <c r="I40" s="90">
        <f>[35]Fevereiro!$G$12</f>
        <v>49</v>
      </c>
      <c r="J40" s="90">
        <f>[35]Fevereiro!$G$13</f>
        <v>28</v>
      </c>
      <c r="K40" s="90">
        <f>[35]Fevereiro!$G$14</f>
        <v>26</v>
      </c>
      <c r="L40" s="90">
        <f>[35]Fevereiro!$G$15</f>
        <v>29</v>
      </c>
      <c r="M40" s="90">
        <f>[35]Fevereiro!$G$16</f>
        <v>31</v>
      </c>
      <c r="N40" s="90">
        <f>[35]Fevereiro!$G$17</f>
        <v>32</v>
      </c>
      <c r="O40" s="90">
        <f>[35]Fevereiro!$G$18</f>
        <v>44</v>
      </c>
      <c r="P40" s="90">
        <f>[35]Fevereiro!$G$19</f>
        <v>35</v>
      </c>
      <c r="Q40" s="90">
        <f>[35]Fevereiro!$G$20</f>
        <v>32</v>
      </c>
      <c r="R40" s="90">
        <f>[35]Fevereiro!$G$21</f>
        <v>34</v>
      </c>
      <c r="S40" s="90">
        <f>[35]Fevereiro!$G$22</f>
        <v>43</v>
      </c>
      <c r="T40" s="90">
        <f>[35]Fevereiro!$G$23</f>
        <v>57</v>
      </c>
      <c r="U40" s="90">
        <f>[35]Fevereiro!$G$24</f>
        <v>43</v>
      </c>
      <c r="V40" s="90">
        <f>[35]Fevereiro!$G$25</f>
        <v>35</v>
      </c>
      <c r="W40" s="90">
        <f>[35]Fevereiro!$G$26</f>
        <v>27</v>
      </c>
      <c r="X40" s="90">
        <f>[35]Fevereiro!$G$27</f>
        <v>29</v>
      </c>
      <c r="Y40" s="90">
        <f>[35]Fevereiro!$G$28</f>
        <v>31</v>
      </c>
      <c r="Z40" s="90">
        <f>[35]Fevereiro!$G$29</f>
        <v>36</v>
      </c>
      <c r="AA40" s="90">
        <f>[35]Fevereiro!$G$30</f>
        <v>50</v>
      </c>
      <c r="AB40" s="90">
        <f>[35]Fevereiro!$G$31</f>
        <v>41</v>
      </c>
      <c r="AC40" s="90">
        <f>[35]Fevereiro!$G$32</f>
        <v>41</v>
      </c>
      <c r="AD40" s="78">
        <f t="shared" si="3"/>
        <v>21</v>
      </c>
      <c r="AE40" s="89">
        <f t="shared" si="4"/>
        <v>35.75</v>
      </c>
      <c r="AI40" t="s">
        <v>33</v>
      </c>
    </row>
    <row r="41" spans="1:36" x14ac:dyDescent="0.2">
      <c r="A41" s="48" t="s">
        <v>156</v>
      </c>
      <c r="B41" s="90">
        <f>[36]Fevereiro!$G$5</f>
        <v>58</v>
      </c>
      <c r="C41" s="90">
        <f>[36]Fevereiro!$G$6</f>
        <v>43</v>
      </c>
      <c r="D41" s="90">
        <f>[36]Fevereiro!$G$7</f>
        <v>51</v>
      </c>
      <c r="E41" s="90">
        <f>[36]Fevereiro!$G$8</f>
        <v>48</v>
      </c>
      <c r="F41" s="90">
        <f>[36]Fevereiro!$G$9</f>
        <v>69</v>
      </c>
      <c r="G41" s="90">
        <f>[36]Fevereiro!$G$10</f>
        <v>48</v>
      </c>
      <c r="H41" s="90">
        <f>[36]Fevereiro!$G$11</f>
        <v>52</v>
      </c>
      <c r="I41" s="90">
        <f>[36]Fevereiro!$G$12</f>
        <v>38</v>
      </c>
      <c r="J41" s="90">
        <f>[36]Fevereiro!$G$13</f>
        <v>39</v>
      </c>
      <c r="K41" s="90">
        <f>[36]Fevereiro!$G$14</f>
        <v>36</v>
      </c>
      <c r="L41" s="90">
        <f>[36]Fevereiro!$G$15</f>
        <v>39</v>
      </c>
      <c r="M41" s="90">
        <f>[36]Fevereiro!$G$16</f>
        <v>44</v>
      </c>
      <c r="N41" s="90">
        <f>[36]Fevereiro!$G$17</f>
        <v>50</v>
      </c>
      <c r="O41" s="90">
        <f>[36]Fevereiro!$G$18</f>
        <v>48</v>
      </c>
      <c r="P41" s="90">
        <f>[36]Fevereiro!$E$19</f>
        <v>75.916666666666671</v>
      </c>
      <c r="Q41" s="90">
        <f>[36]Fevereiro!$G$20</f>
        <v>43</v>
      </c>
      <c r="R41" s="90">
        <f>[36]Fevereiro!$G$21</f>
        <v>40</v>
      </c>
      <c r="S41" s="90">
        <f>[36]Fevereiro!$G$22</f>
        <v>47</v>
      </c>
      <c r="T41" s="90">
        <f>[36]Fevereiro!$G$23</f>
        <v>46</v>
      </c>
      <c r="U41" s="90">
        <f>[36]Fevereiro!$G$24</f>
        <v>44</v>
      </c>
      <c r="V41" s="90">
        <f>[36]Fevereiro!$G$25</f>
        <v>41</v>
      </c>
      <c r="W41" s="90">
        <f>[36]Fevereiro!$G$26</f>
        <v>43</v>
      </c>
      <c r="X41" s="90">
        <f>[36]Fevereiro!$G$27</f>
        <v>48</v>
      </c>
      <c r="Y41" s="90">
        <f>[36]Fevereiro!$G$28</f>
        <v>42</v>
      </c>
      <c r="Z41" s="90">
        <f>[36]Fevereiro!$G$29</f>
        <v>49</v>
      </c>
      <c r="AA41" s="90">
        <f>[36]Fevereiro!$G$30</f>
        <v>55</v>
      </c>
      <c r="AB41" s="90">
        <f>[36]Fevereiro!$G$31</f>
        <v>47</v>
      </c>
      <c r="AC41" s="90">
        <f>[36]Fevereiro!$G$32</f>
        <v>42</v>
      </c>
      <c r="AD41" s="78">
        <f t="shared" si="3"/>
        <v>36</v>
      </c>
      <c r="AE41" s="89">
        <f t="shared" si="4"/>
        <v>47.354166666666664</v>
      </c>
      <c r="AG41" t="s">
        <v>33</v>
      </c>
      <c r="AI41" t="s">
        <v>33</v>
      </c>
    </row>
    <row r="42" spans="1:36" x14ac:dyDescent="0.2">
      <c r="A42" s="48" t="s">
        <v>16</v>
      </c>
      <c r="B42" s="90">
        <f>[37]Fevereiro!$G$5</f>
        <v>59</v>
      </c>
      <c r="C42" s="90">
        <f>[37]Fevereiro!$G$6</f>
        <v>40</v>
      </c>
      <c r="D42" s="90">
        <f>[37]Fevereiro!$G$7</f>
        <v>52</v>
      </c>
      <c r="E42" s="90">
        <f>[37]Fevereiro!$G$8</f>
        <v>47</v>
      </c>
      <c r="F42" s="90">
        <f>[37]Fevereiro!$G$9</f>
        <v>58</v>
      </c>
      <c r="G42" s="90">
        <f>[37]Fevereiro!$G$10</f>
        <v>52</v>
      </c>
      <c r="H42" s="90">
        <f>[37]Fevereiro!$G$11</f>
        <v>51</v>
      </c>
      <c r="I42" s="90">
        <f>[37]Fevereiro!$G$12</f>
        <v>33</v>
      </c>
      <c r="J42" s="90">
        <f>[37]Fevereiro!$G$13</f>
        <v>34</v>
      </c>
      <c r="K42" s="90">
        <f>[37]Fevereiro!$G$14</f>
        <v>28</v>
      </c>
      <c r="L42" s="90">
        <f>[37]Fevereiro!$G$15</f>
        <v>30</v>
      </c>
      <c r="M42" s="90">
        <f>[37]Fevereiro!$G$16</f>
        <v>37</v>
      </c>
      <c r="N42" s="90">
        <f>[37]Fevereiro!$G$17</f>
        <v>41</v>
      </c>
      <c r="O42" s="90">
        <f>[37]Fevereiro!$G$18</f>
        <v>47</v>
      </c>
      <c r="P42" s="90">
        <f>[37]Fevereiro!$G$19</f>
        <v>44</v>
      </c>
      <c r="Q42" s="90">
        <f>[37]Fevereiro!$G$20</f>
        <v>41</v>
      </c>
      <c r="R42" s="90">
        <f>[37]Fevereiro!$G$21</f>
        <v>33</v>
      </c>
      <c r="S42" s="90">
        <f>[37]Fevereiro!$G$22</f>
        <v>62</v>
      </c>
      <c r="T42" s="90">
        <f>[37]Fevereiro!$G$23</f>
        <v>38</v>
      </c>
      <c r="U42" s="90">
        <f>[37]Fevereiro!$G$24</f>
        <v>39</v>
      </c>
      <c r="V42" s="90">
        <f>[37]Fevereiro!$G$25</f>
        <v>42</v>
      </c>
      <c r="W42" s="90">
        <f>[37]Fevereiro!$G$26</f>
        <v>42</v>
      </c>
      <c r="X42" s="90">
        <f>[37]Fevereiro!$G$27</f>
        <v>41</v>
      </c>
      <c r="Y42" s="90">
        <f>[37]Fevereiro!$G$28</f>
        <v>42</v>
      </c>
      <c r="Z42" s="90">
        <f>[37]Fevereiro!$G$29</f>
        <v>50</v>
      </c>
      <c r="AA42" s="90">
        <f>[37]Fevereiro!$G$30</f>
        <v>57</v>
      </c>
      <c r="AB42" s="90">
        <f>[37]Fevereiro!$G$31</f>
        <v>41</v>
      </c>
      <c r="AC42" s="90">
        <f>[37]Fevereiro!$G$32</f>
        <v>41</v>
      </c>
      <c r="AD42" s="78">
        <f t="shared" si="3"/>
        <v>28</v>
      </c>
      <c r="AE42" s="89">
        <f t="shared" si="4"/>
        <v>43.642857142857146</v>
      </c>
    </row>
    <row r="43" spans="1:36" x14ac:dyDescent="0.2">
      <c r="A43" s="48" t="s">
        <v>139</v>
      </c>
      <c r="B43" s="90">
        <f>[38]Fevereiro!$G$5</f>
        <v>55</v>
      </c>
      <c r="C43" s="90">
        <f>[38]Fevereiro!$G$6</f>
        <v>46</v>
      </c>
      <c r="D43" s="90">
        <f>[38]Fevereiro!$G$7</f>
        <v>51</v>
      </c>
      <c r="E43" s="90">
        <f>[38]Fevereiro!$G$8</f>
        <v>64</v>
      </c>
      <c r="F43" s="90">
        <f>[38]Fevereiro!$G$9</f>
        <v>59</v>
      </c>
      <c r="G43" s="90">
        <f>[38]Fevereiro!$G$10</f>
        <v>60</v>
      </c>
      <c r="H43" s="90">
        <f>[38]Fevereiro!$G$11</f>
        <v>53</v>
      </c>
      <c r="I43" s="90">
        <f>[38]Fevereiro!$G$12</f>
        <v>48</v>
      </c>
      <c r="J43" s="90">
        <f>[38]Fevereiro!$G$13</f>
        <v>43</v>
      </c>
      <c r="K43" s="90">
        <f>[38]Fevereiro!$G$14</f>
        <v>35</v>
      </c>
      <c r="L43" s="90">
        <f>[38]Fevereiro!$G$15</f>
        <v>45</v>
      </c>
      <c r="M43" s="90">
        <f>[38]Fevereiro!$G$16</f>
        <v>49</v>
      </c>
      <c r="N43" s="90">
        <f>[38]Fevereiro!$G$17</f>
        <v>45</v>
      </c>
      <c r="O43" s="90">
        <f>[38]Fevereiro!$G$18</f>
        <v>48</v>
      </c>
      <c r="P43" s="90">
        <f>[38]Fevereiro!$G$19</f>
        <v>54</v>
      </c>
      <c r="Q43" s="90">
        <f>[38]Fevereiro!$G$20</f>
        <v>47</v>
      </c>
      <c r="R43" s="90">
        <f>[38]Fevereiro!$G$21</f>
        <v>42</v>
      </c>
      <c r="S43" s="90">
        <f>[38]Fevereiro!$G$22</f>
        <v>55</v>
      </c>
      <c r="T43" s="90">
        <f>[38]Fevereiro!$G$23</f>
        <v>42</v>
      </c>
      <c r="U43" s="90">
        <f>[38]Fevereiro!$G$24</f>
        <v>39</v>
      </c>
      <c r="V43" s="90">
        <f>[38]Fevereiro!$G$25</f>
        <v>37</v>
      </c>
      <c r="W43" s="90">
        <f>[38]Fevereiro!$G$26</f>
        <v>44</v>
      </c>
      <c r="X43" s="90">
        <f>[38]Fevereiro!$G$27</f>
        <v>50</v>
      </c>
      <c r="Y43" s="90">
        <f>[38]Fevereiro!$G$28</f>
        <v>49</v>
      </c>
      <c r="Z43" s="90">
        <f>[38]Fevereiro!$G$29</f>
        <v>41</v>
      </c>
      <c r="AA43" s="90">
        <f>[38]Fevereiro!$G$30</f>
        <v>52</v>
      </c>
      <c r="AB43" s="90">
        <f>[38]Fevereiro!$G$31</f>
        <v>53</v>
      </c>
      <c r="AC43" s="90">
        <f>[38]Fevereiro!$G$32</f>
        <v>47</v>
      </c>
      <c r="AD43" s="78">
        <f t="shared" si="3"/>
        <v>35</v>
      </c>
      <c r="AE43" s="89">
        <f t="shared" si="4"/>
        <v>48.321428571428569</v>
      </c>
      <c r="AG43" t="s">
        <v>33</v>
      </c>
      <c r="AI43" t="s">
        <v>33</v>
      </c>
      <c r="AJ43" t="s">
        <v>33</v>
      </c>
    </row>
    <row r="44" spans="1:36" x14ac:dyDescent="0.2">
      <c r="A44" s="48" t="s">
        <v>17</v>
      </c>
      <c r="B44" s="90">
        <f>[39]Fevereiro!$G$5</f>
        <v>67</v>
      </c>
      <c r="C44" s="90">
        <f>[39]Fevereiro!$G$6</f>
        <v>55</v>
      </c>
      <c r="D44" s="90">
        <f>[39]Fevereiro!$G$7</f>
        <v>64</v>
      </c>
      <c r="E44" s="90">
        <f>[39]Fevereiro!$G$8</f>
        <v>65</v>
      </c>
      <c r="F44" s="90">
        <f>[39]Fevereiro!$G$9</f>
        <v>57</v>
      </c>
      <c r="G44" s="90">
        <f>[39]Fevereiro!$G$10</f>
        <v>61</v>
      </c>
      <c r="H44" s="90">
        <f>[39]Fevereiro!$G$11</f>
        <v>52</v>
      </c>
      <c r="I44" s="90">
        <f>[39]Fevereiro!$G$12</f>
        <v>39</v>
      </c>
      <c r="J44" s="90">
        <f>[39]Fevereiro!$G$13</f>
        <v>33</v>
      </c>
      <c r="K44" s="90">
        <f>[39]Fevereiro!$G$14</f>
        <v>41</v>
      </c>
      <c r="L44" s="90">
        <f>[39]Fevereiro!$G$15</f>
        <v>53</v>
      </c>
      <c r="M44" s="90">
        <f>[39]Fevereiro!$G$16</f>
        <v>59</v>
      </c>
      <c r="N44" s="90">
        <f>[39]Fevereiro!$G$17</f>
        <v>51</v>
      </c>
      <c r="O44" s="90">
        <f>[39]Fevereiro!$G$18</f>
        <v>53</v>
      </c>
      <c r="P44" s="90">
        <f>[39]Fevereiro!$G$19</f>
        <v>44</v>
      </c>
      <c r="Q44" s="90">
        <f>[39]Fevereiro!$G$20</f>
        <v>58</v>
      </c>
      <c r="R44" s="90">
        <f>[39]Fevereiro!$G$21</f>
        <v>51</v>
      </c>
      <c r="S44" s="90">
        <f>[39]Fevereiro!$G$22</f>
        <v>52</v>
      </c>
      <c r="T44" s="90">
        <f>[39]Fevereiro!$G$23</f>
        <v>46</v>
      </c>
      <c r="U44" s="90">
        <f>[39]Fevereiro!$G$24</f>
        <v>46</v>
      </c>
      <c r="V44" s="90">
        <f>[39]Fevereiro!$G$25</f>
        <v>37</v>
      </c>
      <c r="W44" s="90">
        <f>[39]Fevereiro!$G$26</f>
        <v>48</v>
      </c>
      <c r="X44" s="90">
        <f>[39]Fevereiro!$G$27</f>
        <v>51</v>
      </c>
      <c r="Y44" s="90">
        <f>[39]Fevereiro!$G$28</f>
        <v>51</v>
      </c>
      <c r="Z44" s="90">
        <f>[39]Fevereiro!$G$29</f>
        <v>61</v>
      </c>
      <c r="AA44" s="90">
        <f>[39]Fevereiro!$G$30</f>
        <v>56</v>
      </c>
      <c r="AB44" s="90">
        <f>[39]Fevereiro!$G$31</f>
        <v>63</v>
      </c>
      <c r="AC44" s="90">
        <f>[39]Fevereiro!$G$32</f>
        <v>47</v>
      </c>
      <c r="AD44" s="78">
        <f t="shared" si="3"/>
        <v>33</v>
      </c>
      <c r="AE44" s="89">
        <f t="shared" si="4"/>
        <v>52.178571428571431</v>
      </c>
    </row>
    <row r="45" spans="1:36" x14ac:dyDescent="0.2">
      <c r="A45" s="48" t="s">
        <v>18</v>
      </c>
      <c r="B45" s="90">
        <f>[42]Fevereiro!$G$5</f>
        <v>32</v>
      </c>
      <c r="C45" s="90">
        <f>[42]Fevereiro!$G$6</f>
        <v>32</v>
      </c>
      <c r="D45" s="90">
        <f>[42]Fevereiro!$G$7</f>
        <v>31</v>
      </c>
      <c r="E45" s="90">
        <f>[42]Fevereiro!$G$8</f>
        <v>44</v>
      </c>
      <c r="F45" s="90">
        <f>[42]Fevereiro!$G$9</f>
        <v>56</v>
      </c>
      <c r="G45" s="90">
        <f>[42]Fevereiro!$G$10</f>
        <v>53</v>
      </c>
      <c r="H45" s="90">
        <f>[42]Fevereiro!$G$11</f>
        <v>57</v>
      </c>
      <c r="I45" s="90">
        <f>[42]Fevereiro!$G$12</f>
        <v>40</v>
      </c>
      <c r="J45" s="90">
        <f>[42]Fevereiro!$G$13</f>
        <v>40</v>
      </c>
      <c r="K45" s="90">
        <f>[42]Fevereiro!$G$14</f>
        <v>33</v>
      </c>
      <c r="L45" s="90">
        <f>[42]Fevereiro!$G$15</f>
        <v>31</v>
      </c>
      <c r="M45" s="90">
        <f>[42]Fevereiro!$G$16</f>
        <v>52</v>
      </c>
      <c r="N45" s="90">
        <f>[42]Fevereiro!$G$17</f>
        <v>45</v>
      </c>
      <c r="O45" s="90">
        <f>[42]Fevereiro!$G$18</f>
        <v>46</v>
      </c>
      <c r="P45" s="90">
        <f>[42]Fevereiro!$G$19</f>
        <v>42</v>
      </c>
      <c r="Q45" s="90">
        <f>[42]Fevereiro!$G$20</f>
        <v>38</v>
      </c>
      <c r="R45" s="90">
        <f>[42]Fevereiro!$G$21</f>
        <v>33</v>
      </c>
      <c r="S45" s="90">
        <f>[42]Fevereiro!$G$22</f>
        <v>50</v>
      </c>
      <c r="T45" s="90">
        <f>[42]Fevereiro!$G$23</f>
        <v>69</v>
      </c>
      <c r="U45" s="90">
        <f>[42]Fevereiro!$G$24</f>
        <v>41</v>
      </c>
      <c r="V45" s="90">
        <f>[42]Fevereiro!$G$25</f>
        <v>35</v>
      </c>
      <c r="W45" s="90">
        <f>[42]Fevereiro!$G$26</f>
        <v>34</v>
      </c>
      <c r="X45" s="90">
        <f>[42]Fevereiro!$G$27</f>
        <v>41</v>
      </c>
      <c r="Y45" s="90">
        <f>[42]Fevereiro!$G$28</f>
        <v>42</v>
      </c>
      <c r="Z45" s="90">
        <f>[42]Fevereiro!$G$29</f>
        <v>42</v>
      </c>
      <c r="AA45" s="90">
        <f>[42]Fevereiro!$G$30</f>
        <v>48</v>
      </c>
      <c r="AB45" s="90">
        <f>[42]Fevereiro!$G$31</f>
        <v>46</v>
      </c>
      <c r="AC45" s="90">
        <f>[42]Fevereiro!$G$32</f>
        <v>33</v>
      </c>
      <c r="AD45" s="78">
        <f>MIN(B45:AC45)</f>
        <v>31</v>
      </c>
      <c r="AE45" s="89">
        <f>AVERAGE(B45:AC45)</f>
        <v>42.357142857142854</v>
      </c>
      <c r="AF45" s="11" t="s">
        <v>33</v>
      </c>
      <c r="AG45" t="s">
        <v>33</v>
      </c>
      <c r="AH45" t="s">
        <v>33</v>
      </c>
      <c r="AI45" t="s">
        <v>33</v>
      </c>
    </row>
    <row r="46" spans="1:36" hidden="1" x14ac:dyDescent="0.2">
      <c r="A46" s="48" t="s">
        <v>21</v>
      </c>
      <c r="B46" s="90" t="str">
        <f>[43]Fevereiro!$G$5</f>
        <v>*</v>
      </c>
      <c r="C46" s="90" t="str">
        <f>[43]Fevereiro!$G$6</f>
        <v>*</v>
      </c>
      <c r="D46" s="90" t="str">
        <f>[43]Fevereiro!$G$7</f>
        <v>*</v>
      </c>
      <c r="E46" s="90" t="str">
        <f>[43]Fevereiro!$G$8</f>
        <v>*</v>
      </c>
      <c r="F46" s="90" t="str">
        <f>[43]Fevereiro!$G$9</f>
        <v>*</v>
      </c>
      <c r="G46" s="90" t="str">
        <f>[43]Fevereiro!$G$10</f>
        <v>*</v>
      </c>
      <c r="H46" s="90" t="str">
        <f>[43]Fevereiro!$G$11</f>
        <v>*</v>
      </c>
      <c r="I46" s="90" t="str">
        <f>[43]Fevereiro!$G$12</f>
        <v>*</v>
      </c>
      <c r="J46" s="90" t="str">
        <f>[43]Fevereiro!$G$13</f>
        <v>*</v>
      </c>
      <c r="K46" s="90" t="str">
        <f>[43]Fevereiro!$G$14</f>
        <v>*</v>
      </c>
      <c r="L46" s="90" t="str">
        <f>[43]Fevereiro!$G$15</f>
        <v>*</v>
      </c>
      <c r="M46" s="90" t="str">
        <f>[43]Fevereiro!$G$16</f>
        <v>*</v>
      </c>
      <c r="N46" s="90" t="str">
        <f>[43]Fevereiro!$G$17</f>
        <v>*</v>
      </c>
      <c r="O46" s="90" t="str">
        <f>[43]Fevereiro!$G$18</f>
        <v>*</v>
      </c>
      <c r="P46" s="90" t="str">
        <f>[43]Fevereiro!$G$19</f>
        <v>*</v>
      </c>
      <c r="Q46" s="90" t="str">
        <f>[43]Fevereiro!$G$20</f>
        <v>*</v>
      </c>
      <c r="R46" s="90" t="str">
        <f>[43]Fevereiro!$G$21</f>
        <v>*</v>
      </c>
      <c r="S46" s="90" t="str">
        <f>[43]Fevereiro!$G$22</f>
        <v>*</v>
      </c>
      <c r="T46" s="90" t="str">
        <f>[43]Fevereiro!$G$23</f>
        <v>*</v>
      </c>
      <c r="U46" s="90" t="str">
        <f>[43]Fevereiro!$G$24</f>
        <v>*</v>
      </c>
      <c r="V46" s="90" t="str">
        <f>[43]Fevereiro!$G$25</f>
        <v>*</v>
      </c>
      <c r="W46" s="90" t="str">
        <f>[43]Fevereiro!$G$26</f>
        <v>*</v>
      </c>
      <c r="X46" s="90" t="str">
        <f>[43]Fevereiro!$G$27</f>
        <v>*</v>
      </c>
      <c r="Y46" s="90" t="str">
        <f>[43]Fevereiro!$G$28</f>
        <v>*</v>
      </c>
      <c r="Z46" s="90" t="str">
        <f>[43]Fevereiro!$G$29</f>
        <v>*</v>
      </c>
      <c r="AA46" s="90" t="str">
        <f>[43]Fevereiro!$G$30</f>
        <v>*</v>
      </c>
      <c r="AB46" s="90" t="str">
        <f>[43]Fevereiro!$G$31</f>
        <v>*</v>
      </c>
      <c r="AC46" s="90" t="str">
        <f>[43]Fevereiro!$G$32</f>
        <v>*</v>
      </c>
      <c r="AD46" s="78" t="s">
        <v>203</v>
      </c>
      <c r="AE46" s="89" t="s">
        <v>203</v>
      </c>
      <c r="AI46" t="s">
        <v>33</v>
      </c>
    </row>
    <row r="47" spans="1:36" x14ac:dyDescent="0.2">
      <c r="A47" s="48" t="s">
        <v>32</v>
      </c>
      <c r="B47" s="90">
        <f>[44]Fevereiro!$G$5</f>
        <v>60</v>
      </c>
      <c r="C47" s="90">
        <f>[44]Fevereiro!$G$6</f>
        <v>55</v>
      </c>
      <c r="D47" s="90">
        <f>[44]Fevereiro!$G$7</f>
        <v>68</v>
      </c>
      <c r="E47" s="90">
        <f>[44]Fevereiro!$G$8</f>
        <v>53</v>
      </c>
      <c r="F47" s="90">
        <f>[44]Fevereiro!$G$9</f>
        <v>59</v>
      </c>
      <c r="G47" s="90">
        <f>[44]Fevereiro!$G$10</f>
        <v>51</v>
      </c>
      <c r="H47" s="90">
        <f>[44]Fevereiro!$G$11</f>
        <v>38</v>
      </c>
      <c r="I47" s="90">
        <f>[44]Fevereiro!$G$12</f>
        <v>43</v>
      </c>
      <c r="J47" s="90">
        <f>[44]Fevereiro!$G$13</f>
        <v>39</v>
      </c>
      <c r="K47" s="90">
        <f>[44]Fevereiro!$G$14</f>
        <v>42</v>
      </c>
      <c r="L47" s="90">
        <f>[44]Fevereiro!$G$15</f>
        <v>56</v>
      </c>
      <c r="M47" s="90">
        <f>[44]Fevereiro!$G$16</f>
        <v>52</v>
      </c>
      <c r="N47" s="90">
        <f>[44]Fevereiro!$G$17</f>
        <v>45</v>
      </c>
      <c r="O47" s="90">
        <f>[44]Fevereiro!$G$18</f>
        <v>52</v>
      </c>
      <c r="P47" s="90">
        <f>[44]Fevereiro!$G$19</f>
        <v>47</v>
      </c>
      <c r="Q47" s="90">
        <f>[44]Fevereiro!$G$20</f>
        <v>70</v>
      </c>
      <c r="R47" s="90">
        <f>[44]Fevereiro!$G$21</f>
        <v>41</v>
      </c>
      <c r="S47" s="90">
        <f>[44]Fevereiro!$G$22</f>
        <v>43</v>
      </c>
      <c r="T47" s="90">
        <f>[44]Fevereiro!$G$23</f>
        <v>44</v>
      </c>
      <c r="U47" s="90">
        <f>[44]Fevereiro!$G$24</f>
        <v>49</v>
      </c>
      <c r="V47" s="90">
        <f>[44]Fevereiro!$G$25</f>
        <v>50</v>
      </c>
      <c r="W47" s="90">
        <f>[44]Fevereiro!$G$26</f>
        <v>44</v>
      </c>
      <c r="X47" s="90">
        <f>[44]Fevereiro!$G$27</f>
        <v>40</v>
      </c>
      <c r="Y47" s="90">
        <f>[44]Fevereiro!$G$28</f>
        <v>47</v>
      </c>
      <c r="Z47" s="90">
        <v>53</v>
      </c>
      <c r="AA47" s="90">
        <f>[44]Fevereiro!$G$30</f>
        <v>51</v>
      </c>
      <c r="AB47" s="90">
        <f>[44]Fevereiro!$G$31</f>
        <v>57</v>
      </c>
      <c r="AC47" s="90">
        <f>[44]Fevereiro!$G$32</f>
        <v>55</v>
      </c>
      <c r="AD47" s="78">
        <f>MIN(B47:AC47)</f>
        <v>38</v>
      </c>
      <c r="AE47" s="89">
        <f>AVERAGE(B47:AC47)</f>
        <v>50.142857142857146</v>
      </c>
      <c r="AF47" s="11" t="s">
        <v>33</v>
      </c>
      <c r="AG47" t="s">
        <v>33</v>
      </c>
      <c r="AH47" t="s">
        <v>33</v>
      </c>
    </row>
    <row r="48" spans="1:36" x14ac:dyDescent="0.2">
      <c r="A48" s="48" t="s">
        <v>19</v>
      </c>
      <c r="B48" s="90">
        <f>[45]Fevereiro!$G$5</f>
        <v>40</v>
      </c>
      <c r="C48" s="90">
        <f>[45]Fevereiro!$G$6</f>
        <v>45</v>
      </c>
      <c r="D48" s="90">
        <f>[45]Fevereiro!$G$7</f>
        <v>76</v>
      </c>
      <c r="E48" s="90">
        <f>[45]Fevereiro!$G$8</f>
        <v>55</v>
      </c>
      <c r="F48" s="90">
        <f>[45]Fevereiro!$G$9</f>
        <v>61</v>
      </c>
      <c r="G48" s="90">
        <f>[45]Fevereiro!$G$10</f>
        <v>41</v>
      </c>
      <c r="H48" s="90">
        <f>[45]Fevereiro!$G$11</f>
        <v>35</v>
      </c>
      <c r="I48" s="90">
        <f>[45]Fevereiro!$G$12</f>
        <v>38</v>
      </c>
      <c r="J48" s="90">
        <f>[45]Fevereiro!$G$13</f>
        <v>35</v>
      </c>
      <c r="K48" s="90">
        <f>[45]Fevereiro!$G$14</f>
        <v>33</v>
      </c>
      <c r="L48" s="90">
        <f>[45]Fevereiro!$G$15</f>
        <v>39</v>
      </c>
      <c r="M48" s="90">
        <f>[45]Fevereiro!$G$16</f>
        <v>45</v>
      </c>
      <c r="N48" s="90">
        <f>[45]Fevereiro!$G$17</f>
        <v>38</v>
      </c>
      <c r="O48" s="90">
        <f>[45]Fevereiro!$G$18</f>
        <v>44</v>
      </c>
      <c r="P48" s="90">
        <f>[45]Fevereiro!$G$19</f>
        <v>34</v>
      </c>
      <c r="Q48" s="90">
        <f>[45]Fevereiro!$G$20</f>
        <v>37</v>
      </c>
      <c r="R48" s="90">
        <f>[45]Fevereiro!$G$21</f>
        <v>40</v>
      </c>
      <c r="S48" s="90">
        <f>[45]Fevereiro!$G$22</f>
        <v>34</v>
      </c>
      <c r="T48" s="90">
        <f>[45]Fevereiro!$G$23</f>
        <v>41</v>
      </c>
      <c r="U48" s="90">
        <f>[45]Fevereiro!$G$24</f>
        <v>34</v>
      </c>
      <c r="V48" s="90">
        <f>[45]Fevereiro!$G$25</f>
        <v>33</v>
      </c>
      <c r="W48" s="90">
        <f>[45]Fevereiro!$G$26</f>
        <v>37</v>
      </c>
      <c r="X48" s="90">
        <f>[45]Fevereiro!$G$27</f>
        <v>43</v>
      </c>
      <c r="Y48" s="90">
        <f>[45]Fevereiro!$G$28</f>
        <v>42</v>
      </c>
      <c r="Z48" s="90">
        <f>[45]Fevereiro!$G$29</f>
        <v>47</v>
      </c>
      <c r="AA48" s="90">
        <f>[45]Fevereiro!$G$30</f>
        <v>39</v>
      </c>
      <c r="AB48" s="90">
        <f>[45]Fevereiro!$G$31</f>
        <v>44</v>
      </c>
      <c r="AC48" s="90">
        <f>[45]Fevereiro!$G$32</f>
        <v>34</v>
      </c>
      <c r="AD48" s="78">
        <f>MIN(B48:AC48)</f>
        <v>33</v>
      </c>
      <c r="AE48" s="89">
        <f>AVERAGE(B48:AC48)</f>
        <v>41.571428571428569</v>
      </c>
      <c r="AG48" t="s">
        <v>33</v>
      </c>
    </row>
    <row r="49" spans="1:35" s="5" customFormat="1" ht="17.100000000000001" customHeight="1" x14ac:dyDescent="0.2">
      <c r="A49" s="98" t="s">
        <v>205</v>
      </c>
      <c r="B49" s="91">
        <f t="shared" ref="B49:AC49" si="5">MIN(B5:B48)</f>
        <v>23</v>
      </c>
      <c r="C49" s="91">
        <f t="shared" si="5"/>
        <v>26</v>
      </c>
      <c r="D49" s="91">
        <f t="shared" si="5"/>
        <v>21</v>
      </c>
      <c r="E49" s="91">
        <f t="shared" si="5"/>
        <v>33</v>
      </c>
      <c r="F49" s="91">
        <f t="shared" si="5"/>
        <v>33</v>
      </c>
      <c r="G49" s="91">
        <f t="shared" si="5"/>
        <v>33</v>
      </c>
      <c r="H49" s="91">
        <f t="shared" si="5"/>
        <v>35</v>
      </c>
      <c r="I49" s="91">
        <f t="shared" si="5"/>
        <v>32</v>
      </c>
      <c r="J49" s="91">
        <f t="shared" si="5"/>
        <v>27</v>
      </c>
      <c r="K49" s="91">
        <f t="shared" si="5"/>
        <v>25</v>
      </c>
      <c r="L49" s="91">
        <f t="shared" si="5"/>
        <v>26</v>
      </c>
      <c r="M49" s="91">
        <f t="shared" si="5"/>
        <v>31</v>
      </c>
      <c r="N49" s="91">
        <f t="shared" si="5"/>
        <v>32</v>
      </c>
      <c r="O49" s="91">
        <f t="shared" si="5"/>
        <v>32</v>
      </c>
      <c r="P49" s="91">
        <f t="shared" si="5"/>
        <v>34</v>
      </c>
      <c r="Q49" s="91">
        <f t="shared" si="5"/>
        <v>29</v>
      </c>
      <c r="R49" s="91">
        <f t="shared" si="5"/>
        <v>28</v>
      </c>
      <c r="S49" s="91">
        <f t="shared" si="5"/>
        <v>34</v>
      </c>
      <c r="T49" s="91">
        <f t="shared" si="5"/>
        <v>31</v>
      </c>
      <c r="U49" s="91">
        <f t="shared" si="5"/>
        <v>29</v>
      </c>
      <c r="V49" s="91">
        <f t="shared" si="5"/>
        <v>30</v>
      </c>
      <c r="W49" s="91">
        <f t="shared" si="5"/>
        <v>27</v>
      </c>
      <c r="X49" s="91">
        <f t="shared" si="5"/>
        <v>29</v>
      </c>
      <c r="Y49" s="91">
        <f t="shared" si="5"/>
        <v>31</v>
      </c>
      <c r="Z49" s="91">
        <f t="shared" si="5"/>
        <v>36</v>
      </c>
      <c r="AA49" s="91">
        <f t="shared" si="5"/>
        <v>39</v>
      </c>
      <c r="AB49" s="91">
        <f t="shared" si="5"/>
        <v>13</v>
      </c>
      <c r="AC49" s="91">
        <f t="shared" si="5"/>
        <v>29</v>
      </c>
      <c r="AD49" s="78">
        <f>MIN(B49:AC49)</f>
        <v>13</v>
      </c>
      <c r="AE49" s="89">
        <f>AVERAGE(B49:AC49)</f>
        <v>29.571428571428573</v>
      </c>
      <c r="AI49" s="5" t="s">
        <v>33</v>
      </c>
    </row>
    <row r="50" spans="1:35" x14ac:dyDescent="0.2">
      <c r="A50" s="74" t="s">
        <v>207</v>
      </c>
      <c r="B50" s="42"/>
      <c r="C50" s="42"/>
      <c r="D50" s="42"/>
      <c r="E50" s="42"/>
      <c r="F50" s="42"/>
      <c r="G50" s="42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46"/>
      <c r="AE50" s="47"/>
    </row>
    <row r="51" spans="1:35" x14ac:dyDescent="0.2">
      <c r="A51" s="74" t="s">
        <v>208</v>
      </c>
      <c r="B51" s="43"/>
      <c r="C51" s="43"/>
      <c r="D51" s="43"/>
      <c r="E51" s="43"/>
      <c r="F51" s="43"/>
      <c r="G51" s="43"/>
      <c r="H51" s="43"/>
      <c r="I51" s="4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112"/>
      <c r="U51" s="112"/>
      <c r="V51" s="112"/>
      <c r="W51" s="112"/>
      <c r="X51" s="112"/>
      <c r="Y51" s="93"/>
      <c r="Z51" s="93"/>
      <c r="AA51" s="93"/>
      <c r="AB51" s="93"/>
      <c r="AC51" s="93"/>
      <c r="AD51" s="46"/>
      <c r="AE51" s="45"/>
      <c r="AG51" s="11" t="s">
        <v>33</v>
      </c>
      <c r="AI51" t="s">
        <v>33</v>
      </c>
    </row>
    <row r="52" spans="1:35" x14ac:dyDescent="0.2">
      <c r="A52" s="44"/>
      <c r="B52" s="93"/>
      <c r="C52" s="93"/>
      <c r="D52" s="93"/>
      <c r="E52" s="93"/>
      <c r="F52" s="93"/>
      <c r="G52" s="93"/>
      <c r="H52" s="93"/>
      <c r="I52" s="93"/>
      <c r="J52" s="94"/>
      <c r="K52" s="94"/>
      <c r="L52" s="94"/>
      <c r="M52" s="94"/>
      <c r="N52" s="94"/>
      <c r="O52" s="94"/>
      <c r="P52" s="94"/>
      <c r="Q52" s="93"/>
      <c r="R52" s="93"/>
      <c r="S52" s="93"/>
      <c r="T52" s="113"/>
      <c r="U52" s="113"/>
      <c r="V52" s="113"/>
      <c r="W52" s="113"/>
      <c r="X52" s="113"/>
      <c r="Y52" s="93"/>
      <c r="Z52" s="93"/>
      <c r="AA52" s="93"/>
      <c r="AB52" s="93"/>
      <c r="AC52" s="93"/>
      <c r="AD52" s="46"/>
      <c r="AE52" s="45"/>
    </row>
    <row r="53" spans="1:35" x14ac:dyDescent="0.2">
      <c r="A53" s="41"/>
      <c r="B53" s="42"/>
      <c r="C53" s="42"/>
      <c r="D53" s="42"/>
      <c r="E53" s="42"/>
      <c r="F53" s="42"/>
      <c r="G53" s="42"/>
      <c r="H53" s="42"/>
      <c r="I53" s="42"/>
      <c r="J53" s="42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46"/>
      <c r="AE53" s="69"/>
    </row>
    <row r="54" spans="1:35" x14ac:dyDescent="0.2">
      <c r="A54" s="44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46"/>
      <c r="AE54" s="47"/>
      <c r="AI54" t="s">
        <v>33</v>
      </c>
    </row>
    <row r="55" spans="1:35" x14ac:dyDescent="0.2">
      <c r="A55" s="44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46"/>
      <c r="AE55" s="47"/>
    </row>
    <row r="56" spans="1:35" ht="13.5" thickBot="1" x14ac:dyDescent="0.25">
      <c r="A56" s="50"/>
      <c r="B56" s="51"/>
      <c r="C56" s="51"/>
      <c r="D56" s="51"/>
      <c r="E56" s="51"/>
      <c r="F56" s="51"/>
      <c r="G56" s="51" t="s">
        <v>33</v>
      </c>
      <c r="H56" s="51"/>
      <c r="I56" s="51"/>
      <c r="J56" s="51"/>
      <c r="K56" s="51"/>
      <c r="L56" s="51" t="s">
        <v>33</v>
      </c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2"/>
      <c r="AE56" s="70"/>
    </row>
    <row r="57" spans="1:35" x14ac:dyDescent="0.2">
      <c r="AD57" s="7"/>
    </row>
    <row r="62" spans="1:35" x14ac:dyDescent="0.2">
      <c r="P62" s="2" t="s">
        <v>33</v>
      </c>
      <c r="AF62" t="s">
        <v>33</v>
      </c>
    </row>
    <row r="63" spans="1:35" x14ac:dyDescent="0.2">
      <c r="T63" s="2" t="s">
        <v>33</v>
      </c>
      <c r="Z63" s="2" t="s">
        <v>33</v>
      </c>
    </row>
    <row r="65" spans="7:14" x14ac:dyDescent="0.2">
      <c r="N65" s="2" t="s">
        <v>33</v>
      </c>
    </row>
    <row r="66" spans="7:14" x14ac:dyDescent="0.2">
      <c r="G66" s="2" t="s">
        <v>33</v>
      </c>
    </row>
    <row r="68" spans="7:14" x14ac:dyDescent="0.2">
      <c r="J68" s="2" t="s">
        <v>33</v>
      </c>
    </row>
  </sheetData>
  <mergeCells count="33">
    <mergeCell ref="A1:AE1"/>
    <mergeCell ref="B2:AE2"/>
    <mergeCell ref="A2:A4"/>
    <mergeCell ref="B3:B4"/>
    <mergeCell ref="Z3:Z4"/>
    <mergeCell ref="AA3:AA4"/>
    <mergeCell ref="AB3:AB4"/>
    <mergeCell ref="AC3:AC4"/>
    <mergeCell ref="Y3:Y4"/>
    <mergeCell ref="C3:C4"/>
    <mergeCell ref="W3:W4"/>
    <mergeCell ref="D3:D4"/>
    <mergeCell ref="T51:X51"/>
    <mergeCell ref="E3:E4"/>
    <mergeCell ref="F3:F4"/>
    <mergeCell ref="G3:G4"/>
    <mergeCell ref="H3:H4"/>
    <mergeCell ref="T52:X52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N3:N4"/>
    <mergeCell ref="O3:O4"/>
    <mergeCell ref="P3:P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0"/>
  <sheetViews>
    <sheetView showGridLines="0" zoomScale="90" zoomScaleNormal="90" workbookViewId="0">
      <selection activeCell="AG54" sqref="AG54"/>
    </sheetView>
  </sheetViews>
  <sheetFormatPr defaultRowHeight="12.75" x14ac:dyDescent="0.2"/>
  <cols>
    <col min="1" max="1" width="25.28515625" style="2" customWidth="1"/>
    <col min="2" max="2" width="5.42578125" style="3" bestFit="1" customWidth="1"/>
    <col min="3" max="3" width="6.42578125" style="3" bestFit="1" customWidth="1"/>
    <col min="4" max="29" width="5.42578125" style="3" bestFit="1" customWidth="1"/>
    <col min="30" max="30" width="7.42578125" style="7" bestFit="1" customWidth="1"/>
  </cols>
  <sheetData>
    <row r="1" spans="1:33" ht="20.100000000000001" customHeight="1" x14ac:dyDescent="0.2">
      <c r="A1" s="117" t="s">
        <v>217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9"/>
    </row>
    <row r="2" spans="1:33" s="4" customFormat="1" ht="20.100000000000001" customHeight="1" x14ac:dyDescent="0.2">
      <c r="A2" s="120" t="s">
        <v>20</v>
      </c>
      <c r="B2" s="115" t="s">
        <v>241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6"/>
    </row>
    <row r="3" spans="1:33" s="5" customFormat="1" ht="20.100000000000001" customHeight="1" x14ac:dyDescent="0.2">
      <c r="A3" s="120"/>
      <c r="B3" s="114">
        <v>1</v>
      </c>
      <c r="C3" s="114">
        <f>SUM(B3+1)</f>
        <v>2</v>
      </c>
      <c r="D3" s="114">
        <f t="shared" ref="D3:AC3" si="0">SUM(C3+1)</f>
        <v>3</v>
      </c>
      <c r="E3" s="114">
        <f t="shared" si="0"/>
        <v>4</v>
      </c>
      <c r="F3" s="114">
        <f t="shared" si="0"/>
        <v>5</v>
      </c>
      <c r="G3" s="114">
        <f t="shared" si="0"/>
        <v>6</v>
      </c>
      <c r="H3" s="114">
        <f t="shared" si="0"/>
        <v>7</v>
      </c>
      <c r="I3" s="114">
        <f t="shared" si="0"/>
        <v>8</v>
      </c>
      <c r="J3" s="114">
        <f t="shared" si="0"/>
        <v>9</v>
      </c>
      <c r="K3" s="114">
        <f t="shared" si="0"/>
        <v>10</v>
      </c>
      <c r="L3" s="114">
        <f t="shared" si="0"/>
        <v>11</v>
      </c>
      <c r="M3" s="114">
        <f t="shared" si="0"/>
        <v>12</v>
      </c>
      <c r="N3" s="114">
        <f t="shared" si="0"/>
        <v>13</v>
      </c>
      <c r="O3" s="114">
        <f t="shared" si="0"/>
        <v>14</v>
      </c>
      <c r="P3" s="114">
        <f t="shared" si="0"/>
        <v>15</v>
      </c>
      <c r="Q3" s="114">
        <f t="shared" si="0"/>
        <v>16</v>
      </c>
      <c r="R3" s="114">
        <f t="shared" si="0"/>
        <v>17</v>
      </c>
      <c r="S3" s="114">
        <f t="shared" si="0"/>
        <v>18</v>
      </c>
      <c r="T3" s="114">
        <f t="shared" si="0"/>
        <v>19</v>
      </c>
      <c r="U3" s="114">
        <f t="shared" si="0"/>
        <v>20</v>
      </c>
      <c r="V3" s="114">
        <f t="shared" si="0"/>
        <v>21</v>
      </c>
      <c r="W3" s="114">
        <f t="shared" si="0"/>
        <v>22</v>
      </c>
      <c r="X3" s="114">
        <f t="shared" si="0"/>
        <v>23</v>
      </c>
      <c r="Y3" s="114">
        <f t="shared" si="0"/>
        <v>24</v>
      </c>
      <c r="Z3" s="114">
        <f t="shared" si="0"/>
        <v>25</v>
      </c>
      <c r="AA3" s="114">
        <f t="shared" si="0"/>
        <v>26</v>
      </c>
      <c r="AB3" s="114">
        <f t="shared" si="0"/>
        <v>27</v>
      </c>
      <c r="AC3" s="114">
        <f t="shared" si="0"/>
        <v>28</v>
      </c>
      <c r="AD3" s="75" t="s">
        <v>25</v>
      </c>
      <c r="AE3" s="76" t="s">
        <v>24</v>
      </c>
    </row>
    <row r="4" spans="1:33" s="5" customFormat="1" ht="20.100000000000001" customHeight="1" x14ac:dyDescent="0.2">
      <c r="A4" s="120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75" t="s">
        <v>23</v>
      </c>
      <c r="AE4" s="76" t="s">
        <v>23</v>
      </c>
    </row>
    <row r="5" spans="1:33" s="5" customFormat="1" hidden="1" x14ac:dyDescent="0.2">
      <c r="A5" s="48" t="s">
        <v>28</v>
      </c>
      <c r="B5" s="87" t="str">
        <f>[1]Fevereiro!$H$5</f>
        <v>*</v>
      </c>
      <c r="C5" s="87" t="str">
        <f>[1]Fevereiro!$H$6</f>
        <v>*</v>
      </c>
      <c r="D5" s="87" t="str">
        <f>[1]Fevereiro!$H$7</f>
        <v>*</v>
      </c>
      <c r="E5" s="87" t="str">
        <f>[1]Fevereiro!$H$8</f>
        <v>*</v>
      </c>
      <c r="F5" s="87" t="str">
        <f>[1]Fevereiro!$H$9</f>
        <v>*</v>
      </c>
      <c r="G5" s="87" t="str">
        <f>[1]Fevereiro!$H$10</f>
        <v>*</v>
      </c>
      <c r="H5" s="87" t="str">
        <f>[1]Fevereiro!$H$11</f>
        <v>*</v>
      </c>
      <c r="I5" s="87" t="str">
        <f>[1]Fevereiro!$H$12</f>
        <v>*</v>
      </c>
      <c r="J5" s="87" t="str">
        <f>[1]Fevereiro!$H$13</f>
        <v>*</v>
      </c>
      <c r="K5" s="87" t="str">
        <f>[1]Fevereiro!$H$14</f>
        <v>*</v>
      </c>
      <c r="L5" s="87" t="str">
        <f>[1]Fevereiro!$H$15</f>
        <v>*</v>
      </c>
      <c r="M5" s="87" t="str">
        <f>[1]Fevereiro!$H$16</f>
        <v>*</v>
      </c>
      <c r="N5" s="87" t="str">
        <f>[1]Fevereiro!$H$17</f>
        <v>*</v>
      </c>
      <c r="O5" s="87" t="str">
        <f>[1]Fevereiro!$H$18</f>
        <v>*</v>
      </c>
      <c r="P5" s="87" t="str">
        <f>[1]Fevereiro!$H$19</f>
        <v>*</v>
      </c>
      <c r="Q5" s="87" t="str">
        <f>[1]Fevereiro!$H$20</f>
        <v>*</v>
      </c>
      <c r="R5" s="87" t="str">
        <f>[1]Fevereiro!$H$21</f>
        <v>*</v>
      </c>
      <c r="S5" s="87" t="str">
        <f>[1]Fevereiro!$H$22</f>
        <v>*</v>
      </c>
      <c r="T5" s="87" t="str">
        <f>[1]Fevereiro!$H$23</f>
        <v>*</v>
      </c>
      <c r="U5" s="87" t="str">
        <f>[1]Fevereiro!$H$24</f>
        <v>*</v>
      </c>
      <c r="V5" s="87" t="str">
        <f>[1]Fevereiro!$H$25</f>
        <v>*</v>
      </c>
      <c r="W5" s="87" t="str">
        <f>[1]Fevereiro!$H$26</f>
        <v>*</v>
      </c>
      <c r="X5" s="87" t="str">
        <f>[1]Fevereiro!$H$27</f>
        <v>*</v>
      </c>
      <c r="Y5" s="87" t="str">
        <f>[1]Fevereiro!$H$28</f>
        <v>*</v>
      </c>
      <c r="Z5" s="87" t="str">
        <f>[1]Fevereiro!$H$29</f>
        <v>*</v>
      </c>
      <c r="AA5" s="87" t="str">
        <f>[1]Fevereiro!$H$30</f>
        <v>*</v>
      </c>
      <c r="AB5" s="87" t="str">
        <f>[1]Fevereiro!$H$31</f>
        <v>*</v>
      </c>
      <c r="AC5" s="87" t="str">
        <f>[1]Fevereiro!$H$32</f>
        <v>*</v>
      </c>
      <c r="AD5" s="78" t="s">
        <v>203</v>
      </c>
      <c r="AE5" s="89" t="s">
        <v>203</v>
      </c>
    </row>
    <row r="6" spans="1:33" x14ac:dyDescent="0.2">
      <c r="A6" s="48" t="s">
        <v>0</v>
      </c>
      <c r="B6" s="90">
        <f>[2]Fevereiro!$H$5</f>
        <v>12.6</v>
      </c>
      <c r="C6" s="90">
        <f>[2]Fevereiro!$H$6</f>
        <v>9.7200000000000006</v>
      </c>
      <c r="D6" s="90">
        <f>[2]Fevereiro!$H$7</f>
        <v>13.32</v>
      </c>
      <c r="E6" s="90">
        <f>[2]Fevereiro!$H$8</f>
        <v>10.44</v>
      </c>
      <c r="F6" s="90">
        <f>[2]Fevereiro!$H$9</f>
        <v>17.28</v>
      </c>
      <c r="G6" s="90">
        <f>[2]Fevereiro!$H$10</f>
        <v>12.24</v>
      </c>
      <c r="H6" s="90">
        <f>[2]Fevereiro!$H$11</f>
        <v>10.44</v>
      </c>
      <c r="I6" s="90">
        <f>[2]Fevereiro!$H$12</f>
        <v>11.879999999999999</v>
      </c>
      <c r="J6" s="90">
        <f>[2]Fevereiro!$H$13</f>
        <v>16.559999999999999</v>
      </c>
      <c r="K6" s="90">
        <f>[2]Fevereiro!$H$14</f>
        <v>19.079999999999998</v>
      </c>
      <c r="L6" s="90">
        <f>[2]Fevereiro!$H$15</f>
        <v>12.6</v>
      </c>
      <c r="M6" s="90">
        <f>[2]Fevereiro!$H$16</f>
        <v>12.24</v>
      </c>
      <c r="N6" s="90">
        <f>[2]Fevereiro!$H$17</f>
        <v>24.840000000000003</v>
      </c>
      <c r="O6" s="90">
        <f>[2]Fevereiro!$H$18</f>
        <v>10.44</v>
      </c>
      <c r="P6" s="90">
        <f>[2]Fevereiro!$H$19</f>
        <v>8.2799999999999994</v>
      </c>
      <c r="Q6" s="90">
        <f>[2]Fevereiro!$H$20</f>
        <v>11.16</v>
      </c>
      <c r="R6" s="90">
        <f>[2]Fevereiro!$H$21</f>
        <v>11.520000000000001</v>
      </c>
      <c r="S6" s="90">
        <f>[2]Fevereiro!$H$22</f>
        <v>11.16</v>
      </c>
      <c r="T6" s="90">
        <f>[2]Fevereiro!$H$23</f>
        <v>7.5600000000000005</v>
      </c>
      <c r="U6" s="90">
        <f>[2]Fevereiro!$H$24</f>
        <v>15.48</v>
      </c>
      <c r="V6" s="90">
        <f>[2]Fevereiro!$H$25</f>
        <v>12.6</v>
      </c>
      <c r="W6" s="90">
        <f>[2]Fevereiro!$H$26</f>
        <v>10.08</v>
      </c>
      <c r="X6" s="90">
        <f>[2]Fevereiro!$H$27</f>
        <v>14.04</v>
      </c>
      <c r="Y6" s="90">
        <f>[2]Fevereiro!$H$28</f>
        <v>18.720000000000002</v>
      </c>
      <c r="Z6" s="90">
        <f>[2]Fevereiro!$H$29</f>
        <v>15.840000000000002</v>
      </c>
      <c r="AA6" s="90">
        <f>[2]Fevereiro!$H$30</f>
        <v>14.4</v>
      </c>
      <c r="AB6" s="90">
        <f>[2]Fevereiro!$H$31</f>
        <v>24.840000000000003</v>
      </c>
      <c r="AC6" s="90">
        <f>[2]Fevereiro!$H$32</f>
        <v>14.4</v>
      </c>
      <c r="AD6" s="78">
        <f t="shared" ref="AD6:AD11" si="1">MAX(B6:AC6)</f>
        <v>24.840000000000003</v>
      </c>
      <c r="AE6" s="89">
        <f t="shared" ref="AE6:AE11" si="2">AVERAGE(B6:AC6)</f>
        <v>13.705714285714285</v>
      </c>
    </row>
    <row r="7" spans="1:33" x14ac:dyDescent="0.2">
      <c r="A7" s="48" t="s">
        <v>86</v>
      </c>
      <c r="B7" s="90">
        <f>[3]Fevereiro!$H$5</f>
        <v>20.52</v>
      </c>
      <c r="C7" s="90">
        <f>[3]Fevereiro!$H$6</f>
        <v>12.6</v>
      </c>
      <c r="D7" s="90">
        <f>[3]Fevereiro!$H$7</f>
        <v>14.76</v>
      </c>
      <c r="E7" s="90">
        <f>[3]Fevereiro!$H$8</f>
        <v>20.52</v>
      </c>
      <c r="F7" s="90">
        <f>[3]Fevereiro!$H$9</f>
        <v>15.840000000000002</v>
      </c>
      <c r="G7" s="90">
        <f>[3]Fevereiro!$H$10</f>
        <v>14.04</v>
      </c>
      <c r="H7" s="90">
        <f>[3]Fevereiro!$H$11</f>
        <v>7.9200000000000008</v>
      </c>
      <c r="I7" s="90">
        <f>[3]Fevereiro!$H$12</f>
        <v>12.96</v>
      </c>
      <c r="J7" s="90">
        <f>[3]Fevereiro!$H$13</f>
        <v>18.36</v>
      </c>
      <c r="K7" s="90">
        <f>[3]Fevereiro!$H$14</f>
        <v>12.24</v>
      </c>
      <c r="L7" s="90">
        <f>[3]Fevereiro!$H$15</f>
        <v>20.88</v>
      </c>
      <c r="M7" s="90">
        <f>[3]Fevereiro!$H$16</f>
        <v>13.32</v>
      </c>
      <c r="N7" s="90">
        <f>[3]Fevereiro!$H$17</f>
        <v>16.920000000000002</v>
      </c>
      <c r="O7" s="90">
        <f>[3]Fevereiro!$H$18</f>
        <v>17.64</v>
      </c>
      <c r="P7" s="90">
        <f>[3]Fevereiro!$H$19</f>
        <v>14.4</v>
      </c>
      <c r="Q7" s="90">
        <f>[3]Fevereiro!$H$20</f>
        <v>12.96</v>
      </c>
      <c r="R7" s="90">
        <f>[3]Fevereiro!$H$21</f>
        <v>15.120000000000001</v>
      </c>
      <c r="S7" s="90">
        <f>[3]Fevereiro!$H$22</f>
        <v>20.52</v>
      </c>
      <c r="T7" s="90">
        <f>[3]Fevereiro!$H$23</f>
        <v>10.44</v>
      </c>
      <c r="U7" s="90">
        <f>[3]Fevereiro!$H$24</f>
        <v>15.840000000000002</v>
      </c>
      <c r="V7" s="90">
        <f>[3]Fevereiro!$H$25</f>
        <v>23.759999999999998</v>
      </c>
      <c r="W7" s="90">
        <f>[3]Fevereiro!$H$26</f>
        <v>13.68</v>
      </c>
      <c r="X7" s="90">
        <f>[3]Fevereiro!$H$27</f>
        <v>15.840000000000002</v>
      </c>
      <c r="Y7" s="90">
        <f>[3]Fevereiro!$H$28</f>
        <v>18.720000000000002</v>
      </c>
      <c r="Z7" s="90">
        <f>[3]Fevereiro!$H$29</f>
        <v>16.559999999999999</v>
      </c>
      <c r="AA7" s="90">
        <f>[3]Fevereiro!$H$30</f>
        <v>12.6</v>
      </c>
      <c r="AB7" s="90">
        <f>[3]Fevereiro!$H$31</f>
        <v>15.48</v>
      </c>
      <c r="AC7" s="90">
        <f>[3]Fevereiro!$H$32</f>
        <v>14.76</v>
      </c>
      <c r="AD7" s="78">
        <f t="shared" si="1"/>
        <v>23.759999999999998</v>
      </c>
      <c r="AE7" s="89">
        <f t="shared" si="2"/>
        <v>15.685714285714285</v>
      </c>
    </row>
    <row r="8" spans="1:33" x14ac:dyDescent="0.2">
      <c r="A8" s="48" t="s">
        <v>1</v>
      </c>
      <c r="B8" s="90">
        <f>[4]Fevereiro!$H$5</f>
        <v>11.879999999999999</v>
      </c>
      <c r="C8" s="90">
        <f>[4]Fevereiro!$H$6</f>
        <v>12.6</v>
      </c>
      <c r="D8" s="90">
        <f>[4]Fevereiro!$H$7</f>
        <v>23.040000000000003</v>
      </c>
      <c r="E8" s="90">
        <f>[4]Fevereiro!$H$8</f>
        <v>16.920000000000002</v>
      </c>
      <c r="F8" s="90">
        <f>[4]Fevereiro!$H$9</f>
        <v>17.28</v>
      </c>
      <c r="G8" s="90">
        <f>[4]Fevereiro!$H$10</f>
        <v>14.76</v>
      </c>
      <c r="H8" s="90">
        <f>[4]Fevereiro!$H$11</f>
        <v>2.8800000000000003</v>
      </c>
      <c r="I8" s="90">
        <f>[4]Fevereiro!$H$12</f>
        <v>22.32</v>
      </c>
      <c r="J8" s="90">
        <f>[4]Fevereiro!$H$13</f>
        <v>14.76</v>
      </c>
      <c r="K8" s="90">
        <f>[4]Fevereiro!$H$14</f>
        <v>17.28</v>
      </c>
      <c r="L8" s="90">
        <f>[4]Fevereiro!$H$15</f>
        <v>13.68</v>
      </c>
      <c r="M8" s="90">
        <f>[4]Fevereiro!$H$16</f>
        <v>19.079999999999998</v>
      </c>
      <c r="N8" s="90">
        <f>[4]Fevereiro!$H$17</f>
        <v>14.4</v>
      </c>
      <c r="O8" s="90">
        <f>[4]Fevereiro!$H$18</f>
        <v>10.44</v>
      </c>
      <c r="P8" s="90">
        <f>[4]Fevereiro!$H$19</f>
        <v>10.08</v>
      </c>
      <c r="Q8" s="90">
        <f>[4]Fevereiro!$H$20</f>
        <v>29.52</v>
      </c>
      <c r="R8" s="90">
        <f>[4]Fevereiro!$H$21</f>
        <v>12.24</v>
      </c>
      <c r="S8" s="90">
        <f>[4]Fevereiro!$H$22</f>
        <v>9.7200000000000006</v>
      </c>
      <c r="T8" s="90">
        <f>[4]Fevereiro!$H$23</f>
        <v>9.7200000000000006</v>
      </c>
      <c r="U8" s="90">
        <f>[4]Fevereiro!$H$24</f>
        <v>14.04</v>
      </c>
      <c r="V8" s="90">
        <f>[4]Fevereiro!$H$25</f>
        <v>2.8800000000000003</v>
      </c>
      <c r="W8" s="90">
        <f>[4]Fevereiro!$H$26</f>
        <v>21.96</v>
      </c>
      <c r="X8" s="90">
        <f>[4]Fevereiro!$H$27</f>
        <v>1.4400000000000002</v>
      </c>
      <c r="Y8" s="90">
        <f>[4]Fevereiro!$H$28</f>
        <v>11.520000000000001</v>
      </c>
      <c r="Z8" s="90">
        <f>[4]Fevereiro!$H$29</f>
        <v>20.16</v>
      </c>
      <c r="AA8" s="90">
        <f>[4]Fevereiro!$H$30</f>
        <v>0</v>
      </c>
      <c r="AB8" s="90" t="str">
        <f>[4]Fevereiro!$H$31</f>
        <v>*</v>
      </c>
      <c r="AC8" s="90" t="str">
        <f>[4]Fevereiro!$H$32</f>
        <v>*</v>
      </c>
      <c r="AD8" s="78">
        <f t="shared" si="1"/>
        <v>29.52</v>
      </c>
      <c r="AE8" s="89">
        <f t="shared" si="2"/>
        <v>13.638461538461542</v>
      </c>
    </row>
    <row r="9" spans="1:33" x14ac:dyDescent="0.2">
      <c r="A9" s="48" t="s">
        <v>149</v>
      </c>
      <c r="B9" s="90">
        <f>[5]Fevereiro!$H$5</f>
        <v>16.2</v>
      </c>
      <c r="C9" s="90">
        <f>[5]Fevereiro!$H$6</f>
        <v>9.7200000000000006</v>
      </c>
      <c r="D9" s="90">
        <f>[5]Fevereiro!$H$7</f>
        <v>10.8</v>
      </c>
      <c r="E9" s="90">
        <f>[5]Fevereiro!$H$8</f>
        <v>15.48</v>
      </c>
      <c r="F9" s="90">
        <f>[5]Fevereiro!$H$9</f>
        <v>21.240000000000002</v>
      </c>
      <c r="G9" s="90">
        <f>[5]Fevereiro!$H$10</f>
        <v>15.120000000000001</v>
      </c>
      <c r="H9" s="90">
        <f>[5]Fevereiro!$H$11</f>
        <v>15.48</v>
      </c>
      <c r="I9" s="90">
        <f>[5]Fevereiro!$H$12</f>
        <v>12.96</v>
      </c>
      <c r="J9" s="90">
        <f>[5]Fevereiro!$H$13</f>
        <v>19.079999999999998</v>
      </c>
      <c r="K9" s="90">
        <f>[5]Fevereiro!$H$14</f>
        <v>16.920000000000002</v>
      </c>
      <c r="L9" s="90">
        <f>[5]Fevereiro!$H$15</f>
        <v>14.04</v>
      </c>
      <c r="M9" s="90">
        <f>[5]Fevereiro!$H$16</f>
        <v>15.840000000000002</v>
      </c>
      <c r="N9" s="90">
        <f>[5]Fevereiro!$H$17</f>
        <v>11.879999999999999</v>
      </c>
      <c r="O9" s="90">
        <f>[5]Fevereiro!$H$18</f>
        <v>14.76</v>
      </c>
      <c r="P9" s="90">
        <f>[5]Fevereiro!$H$19</f>
        <v>14.04</v>
      </c>
      <c r="Q9" s="90">
        <f>[5]Fevereiro!$H$20</f>
        <v>14.4</v>
      </c>
      <c r="R9" s="90">
        <f>[5]Fevereiro!$H$21</f>
        <v>15.48</v>
      </c>
      <c r="S9" s="90">
        <f>[5]Fevereiro!$H$22</f>
        <v>21.6</v>
      </c>
      <c r="T9" s="90">
        <f>[5]Fevereiro!$H$23</f>
        <v>12.6</v>
      </c>
      <c r="U9" s="90">
        <f>[5]Fevereiro!$H$24</f>
        <v>13.68</v>
      </c>
      <c r="V9" s="90">
        <f>[5]Fevereiro!$H$25</f>
        <v>13.32</v>
      </c>
      <c r="W9" s="90">
        <f>[5]Fevereiro!$H$26</f>
        <v>13.68</v>
      </c>
      <c r="X9" s="90">
        <f>[5]Fevereiro!$H$27</f>
        <v>28.44</v>
      </c>
      <c r="Y9" s="90">
        <f>[5]Fevereiro!$H$28</f>
        <v>17.28</v>
      </c>
      <c r="Z9" s="90">
        <f>[5]Fevereiro!$H$29</f>
        <v>19.8</v>
      </c>
      <c r="AA9" s="90">
        <f>[5]Fevereiro!$H$30</f>
        <v>16.2</v>
      </c>
      <c r="AB9" s="90">
        <f>[5]Fevereiro!$H$31</f>
        <v>16.2</v>
      </c>
      <c r="AC9" s="90">
        <f>[5]Fevereiro!$H$32</f>
        <v>14.4</v>
      </c>
      <c r="AD9" s="78">
        <f t="shared" si="1"/>
        <v>28.44</v>
      </c>
      <c r="AE9" s="89">
        <f t="shared" si="2"/>
        <v>15.737142857142855</v>
      </c>
    </row>
    <row r="10" spans="1:33" x14ac:dyDescent="0.2">
      <c r="A10" s="48" t="s">
        <v>93</v>
      </c>
      <c r="B10" s="90">
        <f>[6]Fevereiro!$H$5</f>
        <v>17.64</v>
      </c>
      <c r="C10" s="90">
        <f>[6]Fevereiro!$H$6</f>
        <v>12.24</v>
      </c>
      <c r="D10" s="90">
        <f>[6]Fevereiro!$H$7</f>
        <v>15.120000000000001</v>
      </c>
      <c r="E10" s="90">
        <f>[6]Fevereiro!$H$8</f>
        <v>14.76</v>
      </c>
      <c r="F10" s="90">
        <f>[6]Fevereiro!$H$9</f>
        <v>24.12</v>
      </c>
      <c r="G10" s="90">
        <f>[6]Fevereiro!$H$10</f>
        <v>16.559999999999999</v>
      </c>
      <c r="H10" s="90">
        <f>[6]Fevereiro!$H$11</f>
        <v>14.4</v>
      </c>
      <c r="I10" s="90">
        <f>[6]Fevereiro!$H$12</f>
        <v>19.8</v>
      </c>
      <c r="J10" s="90">
        <f>[6]Fevereiro!$H$13</f>
        <v>20.88</v>
      </c>
      <c r="K10" s="90">
        <f>[6]Fevereiro!$H$14</f>
        <v>19.440000000000001</v>
      </c>
      <c r="L10" s="90">
        <f>[6]Fevereiro!$H$15</f>
        <v>14.76</v>
      </c>
      <c r="M10" s="90">
        <f>[6]Fevereiro!$H$16</f>
        <v>19.079999999999998</v>
      </c>
      <c r="N10" s="90">
        <f>[6]Fevereiro!$H$17</f>
        <v>16.559999999999999</v>
      </c>
      <c r="O10" s="90">
        <f>[6]Fevereiro!$H$18</f>
        <v>11.879999999999999</v>
      </c>
      <c r="P10" s="90">
        <f>[6]Fevereiro!$H$19</f>
        <v>14.4</v>
      </c>
      <c r="Q10" s="90">
        <f>[6]Fevereiro!$H$20</f>
        <v>11.16</v>
      </c>
      <c r="R10" s="90">
        <f>[6]Fevereiro!$H$21</f>
        <v>14.76</v>
      </c>
      <c r="S10" s="90">
        <f>[6]Fevereiro!$H$22</f>
        <v>14.4</v>
      </c>
      <c r="T10" s="90">
        <f>[6]Fevereiro!$H$23</f>
        <v>9.3600000000000012</v>
      </c>
      <c r="U10" s="90">
        <f>[6]Fevereiro!$H$24</f>
        <v>14.76</v>
      </c>
      <c r="V10" s="90">
        <f>[6]Fevereiro!$H$25</f>
        <v>18.36</v>
      </c>
      <c r="W10" s="90">
        <f>[6]Fevereiro!$H$26</f>
        <v>18.36</v>
      </c>
      <c r="X10" s="90">
        <f>[6]Fevereiro!$H$27</f>
        <v>20.88</v>
      </c>
      <c r="Y10" s="90">
        <f>[6]Fevereiro!$H$28</f>
        <v>19.079999999999998</v>
      </c>
      <c r="Z10" s="90">
        <f>[6]Fevereiro!$H$29</f>
        <v>17.28</v>
      </c>
      <c r="AA10" s="90">
        <f>[6]Fevereiro!$H$30</f>
        <v>21.96</v>
      </c>
      <c r="AB10" s="90">
        <f>[6]Fevereiro!$H$31</f>
        <v>11.520000000000001</v>
      </c>
      <c r="AC10" s="90">
        <f>[6]Fevereiro!$H$32</f>
        <v>18.720000000000002</v>
      </c>
      <c r="AD10" s="78">
        <f t="shared" si="1"/>
        <v>24.12</v>
      </c>
      <c r="AE10" s="89">
        <f t="shared" si="2"/>
        <v>16.508571428571425</v>
      </c>
    </row>
    <row r="11" spans="1:33" x14ac:dyDescent="0.2">
      <c r="A11" s="48" t="s">
        <v>50</v>
      </c>
      <c r="B11" s="90">
        <f>[7]Fevereiro!$H$5</f>
        <v>24.840000000000003</v>
      </c>
      <c r="C11" s="90">
        <f>[7]Fevereiro!$H$6</f>
        <v>14.76</v>
      </c>
      <c r="D11" s="90">
        <f>[7]Fevereiro!$H$7</f>
        <v>20.88</v>
      </c>
      <c r="E11" s="90">
        <f>[7]Fevereiro!$H$8</f>
        <v>13.32</v>
      </c>
      <c r="F11" s="90">
        <f>[7]Fevereiro!$H$9</f>
        <v>22.32</v>
      </c>
      <c r="G11" s="90">
        <f>[7]Fevereiro!$H$10</f>
        <v>13.68</v>
      </c>
      <c r="H11" s="90">
        <f>[7]Fevereiro!$H$11</f>
        <v>10.8</v>
      </c>
      <c r="I11" s="90">
        <f>[7]Fevereiro!$H$12</f>
        <v>23.040000000000003</v>
      </c>
      <c r="J11" s="90">
        <f>[7]Fevereiro!$H$13</f>
        <v>20.16</v>
      </c>
      <c r="K11" s="90">
        <f>[7]Fevereiro!$H$14</f>
        <v>14.04</v>
      </c>
      <c r="L11" s="90">
        <f>[7]Fevereiro!$H$15</f>
        <v>14.04</v>
      </c>
      <c r="M11" s="90">
        <f>[7]Fevereiro!$H$16</f>
        <v>21.240000000000002</v>
      </c>
      <c r="N11" s="90">
        <f>[7]Fevereiro!$H$17</f>
        <v>13.32</v>
      </c>
      <c r="O11" s="90">
        <f>[7]Fevereiro!$H$18</f>
        <v>10.8</v>
      </c>
      <c r="P11" s="90">
        <f>[7]Fevereiro!$H$19</f>
        <v>13.32</v>
      </c>
      <c r="Q11" s="90">
        <f>[7]Fevereiro!$H$20</f>
        <v>12.96</v>
      </c>
      <c r="R11" s="90">
        <f>[7]Fevereiro!$H$21</f>
        <v>10.08</v>
      </c>
      <c r="S11" s="90">
        <f>[7]Fevereiro!$H$22</f>
        <v>16.920000000000002</v>
      </c>
      <c r="T11" s="90">
        <f>[7]Fevereiro!$H$23</f>
        <v>11.879999999999999</v>
      </c>
      <c r="U11" s="90">
        <f>[7]Fevereiro!$H$24</f>
        <v>11.879999999999999</v>
      </c>
      <c r="V11" s="90">
        <f>[7]Fevereiro!$H$25</f>
        <v>21.96</v>
      </c>
      <c r="W11" s="90">
        <f>[7]Fevereiro!$H$26</f>
        <v>18.720000000000002</v>
      </c>
      <c r="X11" s="90">
        <f>[7]Fevereiro!$H$27</f>
        <v>23.040000000000003</v>
      </c>
      <c r="Y11" s="90">
        <f>[7]Fevereiro!$H$28</f>
        <v>16.920000000000002</v>
      </c>
      <c r="Z11" s="90">
        <f>[7]Fevereiro!$H$29</f>
        <v>25.56</v>
      </c>
      <c r="AA11" s="90">
        <f>[7]Fevereiro!$H$30</f>
        <v>10.8</v>
      </c>
      <c r="AB11" s="90">
        <f>[7]Fevereiro!$H$31</f>
        <v>14.04</v>
      </c>
      <c r="AC11" s="90">
        <f>[7]Fevereiro!$H$32</f>
        <v>17.64</v>
      </c>
      <c r="AD11" s="78">
        <f t="shared" si="1"/>
        <v>25.56</v>
      </c>
      <c r="AE11" s="89">
        <f t="shared" si="2"/>
        <v>16.534285714285716</v>
      </c>
    </row>
    <row r="12" spans="1:33" hidden="1" x14ac:dyDescent="0.2">
      <c r="A12" s="48" t="s">
        <v>29</v>
      </c>
      <c r="B12" s="90" t="s">
        <v>203</v>
      </c>
      <c r="C12" s="90" t="s">
        <v>203</v>
      </c>
      <c r="D12" s="90" t="s">
        <v>203</v>
      </c>
      <c r="E12" s="90" t="s">
        <v>203</v>
      </c>
      <c r="F12" s="90" t="s">
        <v>203</v>
      </c>
      <c r="G12" s="90" t="s">
        <v>203</v>
      </c>
      <c r="H12" s="90" t="s">
        <v>203</v>
      </c>
      <c r="I12" s="90" t="s">
        <v>203</v>
      </c>
      <c r="J12" s="90" t="s">
        <v>203</v>
      </c>
      <c r="K12" s="90" t="s">
        <v>203</v>
      </c>
      <c r="L12" s="90" t="s">
        <v>203</v>
      </c>
      <c r="M12" s="90" t="s">
        <v>203</v>
      </c>
      <c r="N12" s="90" t="s">
        <v>203</v>
      </c>
      <c r="O12" s="90" t="s">
        <v>203</v>
      </c>
      <c r="P12" s="90" t="s">
        <v>203</v>
      </c>
      <c r="Q12" s="90" t="s">
        <v>203</v>
      </c>
      <c r="R12" s="90" t="s">
        <v>203</v>
      </c>
      <c r="S12" s="90" t="s">
        <v>203</v>
      </c>
      <c r="T12" s="90" t="s">
        <v>203</v>
      </c>
      <c r="U12" s="90" t="s">
        <v>203</v>
      </c>
      <c r="V12" s="90" t="s">
        <v>203</v>
      </c>
      <c r="W12" s="90" t="s">
        <v>203</v>
      </c>
      <c r="X12" s="90" t="s">
        <v>203</v>
      </c>
      <c r="Y12" s="90" t="s">
        <v>203</v>
      </c>
      <c r="Z12" s="90" t="s">
        <v>203</v>
      </c>
      <c r="AA12" s="90" t="s">
        <v>203</v>
      </c>
      <c r="AB12" s="90" t="s">
        <v>203</v>
      </c>
      <c r="AC12" s="90" t="s">
        <v>203</v>
      </c>
      <c r="AD12" s="78" t="s">
        <v>203</v>
      </c>
      <c r="AE12" s="89" t="s">
        <v>203</v>
      </c>
    </row>
    <row r="13" spans="1:33" x14ac:dyDescent="0.2">
      <c r="A13" s="48" t="s">
        <v>96</v>
      </c>
      <c r="B13" s="90">
        <f>[8]Fevereiro!$H$5</f>
        <v>19.8</v>
      </c>
      <c r="C13" s="90">
        <f>[8]Fevereiro!$H$6</f>
        <v>18.36</v>
      </c>
      <c r="D13" s="90">
        <f>[8]Fevereiro!$H$7</f>
        <v>16.920000000000002</v>
      </c>
      <c r="E13" s="90">
        <f>[8]Fevereiro!$H$8</f>
        <v>18</v>
      </c>
      <c r="F13" s="90">
        <f>[8]Fevereiro!$H$9</f>
        <v>21.96</v>
      </c>
      <c r="G13" s="90">
        <f>[8]Fevereiro!$H$10</f>
        <v>17.28</v>
      </c>
      <c r="H13" s="90">
        <f>[8]Fevereiro!$H$11</f>
        <v>13.32</v>
      </c>
      <c r="I13" s="90">
        <f>[8]Fevereiro!$H$12</f>
        <v>18</v>
      </c>
      <c r="J13" s="90">
        <f>[8]Fevereiro!$H$13</f>
        <v>14.4</v>
      </c>
      <c r="K13" s="90">
        <f>[8]Fevereiro!$H$14</f>
        <v>19.079999999999998</v>
      </c>
      <c r="L13" s="90">
        <f>[8]Fevereiro!$H$15</f>
        <v>15.120000000000001</v>
      </c>
      <c r="M13" s="90">
        <f>[8]Fevereiro!$H$16</f>
        <v>23.400000000000002</v>
      </c>
      <c r="N13" s="90">
        <f>[8]Fevereiro!$H$17</f>
        <v>18.720000000000002</v>
      </c>
      <c r="O13" s="90">
        <f>[8]Fevereiro!$H$18</f>
        <v>23.400000000000002</v>
      </c>
      <c r="P13" s="90">
        <f>[8]Fevereiro!$H$19</f>
        <v>17.28</v>
      </c>
      <c r="Q13" s="90">
        <f>[8]Fevereiro!$H$20</f>
        <v>26.28</v>
      </c>
      <c r="R13" s="90">
        <f>[8]Fevereiro!$H$21</f>
        <v>23.400000000000002</v>
      </c>
      <c r="S13" s="90">
        <f>[8]Fevereiro!$H$22</f>
        <v>30.96</v>
      </c>
      <c r="T13" s="90">
        <f>[8]Fevereiro!$H$23</f>
        <v>23.400000000000002</v>
      </c>
      <c r="U13" s="90">
        <f>[8]Fevereiro!$H$24</f>
        <v>16.920000000000002</v>
      </c>
      <c r="V13" s="90">
        <f>[8]Fevereiro!$H$25</f>
        <v>11.879999999999999</v>
      </c>
      <c r="W13" s="90">
        <f>[8]Fevereiro!$H$26</f>
        <v>11.520000000000001</v>
      </c>
      <c r="X13" s="90">
        <f>[8]Fevereiro!$H$27</f>
        <v>19.079999999999998</v>
      </c>
      <c r="Y13" s="90">
        <f>[8]Fevereiro!$H$28</f>
        <v>13.68</v>
      </c>
      <c r="Z13" s="90">
        <f>[8]Fevereiro!$H$29</f>
        <v>16.920000000000002</v>
      </c>
      <c r="AA13" s="90">
        <f>[8]Fevereiro!$H$30</f>
        <v>22.68</v>
      </c>
      <c r="AB13" s="90">
        <f>[8]Fevereiro!$H$31</f>
        <v>15.48</v>
      </c>
      <c r="AC13" s="90">
        <f>[8]Fevereiro!$H$32</f>
        <v>16.559999999999999</v>
      </c>
      <c r="AD13" s="78">
        <f>MAX(B13:AC13)</f>
        <v>30.96</v>
      </c>
      <c r="AE13" s="89">
        <f>AVERAGE(B13:AC13)</f>
        <v>18.707142857142852</v>
      </c>
    </row>
    <row r="14" spans="1:33" x14ac:dyDescent="0.2">
      <c r="A14" s="48" t="s">
        <v>103</v>
      </c>
      <c r="B14" s="90">
        <f>[10]Fevereiro!$H$5</f>
        <v>12.6</v>
      </c>
      <c r="C14" s="90">
        <f>[10]Fevereiro!$H$6</f>
        <v>19.8</v>
      </c>
      <c r="D14" s="90">
        <f>[10]Fevereiro!$H$7</f>
        <v>16.559999999999999</v>
      </c>
      <c r="E14" s="90">
        <f>[10]Fevereiro!$H$8</f>
        <v>22.68</v>
      </c>
      <c r="F14" s="90">
        <f>[10]Fevereiro!$H$9</f>
        <v>21.6</v>
      </c>
      <c r="G14" s="90">
        <f>[10]Fevereiro!$H$10</f>
        <v>17.28</v>
      </c>
      <c r="H14" s="90">
        <f>[10]Fevereiro!$H$11</f>
        <v>11.879999999999999</v>
      </c>
      <c r="I14" s="90">
        <f>[10]Fevereiro!$H$12</f>
        <v>16.2</v>
      </c>
      <c r="J14" s="90">
        <f>[10]Fevereiro!$H$13</f>
        <v>14.4</v>
      </c>
      <c r="K14" s="90">
        <f>[10]Fevereiro!$H$14</f>
        <v>14.04</v>
      </c>
      <c r="L14" s="90">
        <f>[10]Fevereiro!$H$15</f>
        <v>15.120000000000001</v>
      </c>
      <c r="M14" s="90">
        <f>[10]Fevereiro!$H$16</f>
        <v>15.840000000000002</v>
      </c>
      <c r="N14" s="90">
        <f>[10]Fevereiro!$H$17</f>
        <v>14.4</v>
      </c>
      <c r="O14" s="90">
        <f>[10]Fevereiro!$H$18</f>
        <v>12.24</v>
      </c>
      <c r="P14" s="90">
        <f>[10]Fevereiro!$H$19</f>
        <v>20.52</v>
      </c>
      <c r="Q14" s="90">
        <f>[10]Fevereiro!$H$20</f>
        <v>13.32</v>
      </c>
      <c r="R14" s="90">
        <f>[10]Fevereiro!$H$21</f>
        <v>14.04</v>
      </c>
      <c r="S14" s="90">
        <f>[10]Fevereiro!$H$22</f>
        <v>20.52</v>
      </c>
      <c r="T14" s="90">
        <f>[10]Fevereiro!$H$23</f>
        <v>21.240000000000002</v>
      </c>
      <c r="U14" s="90">
        <f>[10]Fevereiro!$H$24</f>
        <v>20.16</v>
      </c>
      <c r="V14" s="90">
        <f>[10]Fevereiro!$H$25</f>
        <v>20.52</v>
      </c>
      <c r="W14" s="90">
        <f>[10]Fevereiro!$H$26</f>
        <v>12.6</v>
      </c>
      <c r="X14" s="90">
        <f>[10]Fevereiro!$H$27</f>
        <v>18.720000000000002</v>
      </c>
      <c r="Y14" s="90">
        <f>[10]Fevereiro!$H$28</f>
        <v>14.76</v>
      </c>
      <c r="Z14" s="90">
        <f>[10]Fevereiro!$H$29</f>
        <v>20.16</v>
      </c>
      <c r="AA14" s="90">
        <f>[10]Fevereiro!$H$30</f>
        <v>14.76</v>
      </c>
      <c r="AB14" s="90">
        <f>[10]Fevereiro!$H$31</f>
        <v>15.48</v>
      </c>
      <c r="AC14" s="90">
        <f>[10]Fevereiro!$H$32</f>
        <v>15.120000000000001</v>
      </c>
      <c r="AD14" s="78">
        <f>MAX(B14:AC14)</f>
        <v>22.68</v>
      </c>
      <c r="AE14" s="89">
        <f>AVERAGE(B14:AC14)</f>
        <v>16.662857142857145</v>
      </c>
    </row>
    <row r="15" spans="1:33" hidden="1" x14ac:dyDescent="0.2">
      <c r="A15" s="48" t="s">
        <v>150</v>
      </c>
      <c r="B15" s="90" t="str">
        <f>[11]Fevereiro!$H$5</f>
        <v>*</v>
      </c>
      <c r="C15" s="90" t="str">
        <f>[11]Fevereiro!$H$6</f>
        <v>*</v>
      </c>
      <c r="D15" s="90" t="str">
        <f>[11]Fevereiro!$H$7</f>
        <v>*</v>
      </c>
      <c r="E15" s="90" t="str">
        <f>[11]Fevereiro!$H$8</f>
        <v>*</v>
      </c>
      <c r="F15" s="90" t="str">
        <f>[11]Fevereiro!$H$9</f>
        <v>*</v>
      </c>
      <c r="G15" s="90" t="str">
        <f>[11]Fevereiro!$H$10</f>
        <v>*</v>
      </c>
      <c r="H15" s="90" t="str">
        <f>[11]Fevereiro!$H$11</f>
        <v>*</v>
      </c>
      <c r="I15" s="90" t="str">
        <f>[11]Fevereiro!$H$12</f>
        <v>*</v>
      </c>
      <c r="J15" s="90" t="str">
        <f>[11]Fevereiro!$H$13</f>
        <v>*</v>
      </c>
      <c r="K15" s="90" t="str">
        <f>[11]Fevereiro!$H$14</f>
        <v>*</v>
      </c>
      <c r="L15" s="90" t="str">
        <f>[11]Fevereiro!$H$15</f>
        <v>*</v>
      </c>
      <c r="M15" s="90" t="str">
        <f>[11]Fevereiro!$H$16</f>
        <v>*</v>
      </c>
      <c r="N15" s="90" t="str">
        <f>[11]Fevereiro!$H$17</f>
        <v>*</v>
      </c>
      <c r="O15" s="90" t="str">
        <f>[11]Fevereiro!$H$18</f>
        <v>*</v>
      </c>
      <c r="P15" s="90" t="str">
        <f>[11]Fevereiro!$H$19</f>
        <v>*</v>
      </c>
      <c r="Q15" s="90" t="str">
        <f>[11]Fevereiro!$H$20</f>
        <v>*</v>
      </c>
      <c r="R15" s="90" t="str">
        <f>[11]Fevereiro!$H$21</f>
        <v>*</v>
      </c>
      <c r="S15" s="90" t="str">
        <f>[11]Fevereiro!$H$22</f>
        <v>*</v>
      </c>
      <c r="T15" s="90" t="str">
        <f>[11]Fevereiro!$H$23</f>
        <v>*</v>
      </c>
      <c r="U15" s="90" t="str">
        <f>[11]Fevereiro!$H$24</f>
        <v>*</v>
      </c>
      <c r="V15" s="90">
        <f>[11]Fevereiro!$H$25</f>
        <v>21.240000000000002</v>
      </c>
      <c r="W15" s="90">
        <f>[11]Fevereiro!$H$26</f>
        <v>12.6</v>
      </c>
      <c r="X15" s="90">
        <f>[11]Fevereiro!$H$27</f>
        <v>11.16</v>
      </c>
      <c r="Y15" s="90">
        <f>[11]Fevereiro!$H$28</f>
        <v>14.4</v>
      </c>
      <c r="Z15" s="90">
        <f>[11]Fevereiro!$H$29</f>
        <v>12.6</v>
      </c>
      <c r="AA15" s="90">
        <f>[11]Fevereiro!$H$30</f>
        <v>14.76</v>
      </c>
      <c r="AB15" s="90">
        <f>[11]Fevereiro!$H$31</f>
        <v>11.520000000000001</v>
      </c>
      <c r="AC15" s="90">
        <f>[11]Fevereiro!$H$32</f>
        <v>12.96</v>
      </c>
      <c r="AD15" s="78" t="s">
        <v>203</v>
      </c>
      <c r="AE15" s="89" t="s">
        <v>203</v>
      </c>
    </row>
    <row r="16" spans="1:33" x14ac:dyDescent="0.2">
      <c r="A16" s="48" t="s">
        <v>2</v>
      </c>
      <c r="B16" s="90">
        <f>[12]Fevereiro!$H$5</f>
        <v>18</v>
      </c>
      <c r="C16" s="90">
        <f>[12]Fevereiro!$H$6</f>
        <v>11.879999999999999</v>
      </c>
      <c r="D16" s="90">
        <f>[12]Fevereiro!$H$7</f>
        <v>16.559999999999999</v>
      </c>
      <c r="E16" s="90">
        <f>[12]Fevereiro!$H$8</f>
        <v>16.2</v>
      </c>
      <c r="F16" s="90">
        <f>[12]Fevereiro!$H$9</f>
        <v>20.88</v>
      </c>
      <c r="G16" s="90">
        <f>[12]Fevereiro!$H$10</f>
        <v>15.840000000000002</v>
      </c>
      <c r="H16" s="90">
        <f>[12]Fevereiro!$H$11</f>
        <v>14.4</v>
      </c>
      <c r="I16" s="90">
        <f>[12]Fevereiro!$H$12</f>
        <v>15.840000000000002</v>
      </c>
      <c r="J16" s="90">
        <f>[12]Fevereiro!$H$13</f>
        <v>19.440000000000001</v>
      </c>
      <c r="K16" s="90">
        <f>[12]Fevereiro!$H$14</f>
        <v>16.920000000000002</v>
      </c>
      <c r="L16" s="90">
        <f>[12]Fevereiro!$H$15</f>
        <v>17.28</v>
      </c>
      <c r="M16" s="90">
        <f>[12]Fevereiro!$H$16</f>
        <v>17.64</v>
      </c>
      <c r="N16" s="90">
        <f>[12]Fevereiro!$H$17</f>
        <v>14.04</v>
      </c>
      <c r="O16" s="90">
        <f>[12]Fevereiro!$H$18</f>
        <v>14.4</v>
      </c>
      <c r="P16" s="90">
        <f>[12]Fevereiro!$H$19</f>
        <v>13.32</v>
      </c>
      <c r="Q16" s="90">
        <f>[12]Fevereiro!$H$20</f>
        <v>25.2</v>
      </c>
      <c r="R16" s="90">
        <f>[12]Fevereiro!$H$21</f>
        <v>14.4</v>
      </c>
      <c r="S16" s="90">
        <f>[12]Fevereiro!$H$22</f>
        <v>15.48</v>
      </c>
      <c r="T16" s="90">
        <f>[12]Fevereiro!$H$23</f>
        <v>12.6</v>
      </c>
      <c r="U16" s="90">
        <f>[12]Fevereiro!$H$24</f>
        <v>22.32</v>
      </c>
      <c r="V16" s="90">
        <f>[12]Fevereiro!$H$25</f>
        <v>12.96</v>
      </c>
      <c r="W16" s="90">
        <f>[12]Fevereiro!$H$26</f>
        <v>18.36</v>
      </c>
      <c r="X16" s="90">
        <f>[12]Fevereiro!$H$27</f>
        <v>15.120000000000001</v>
      </c>
      <c r="Y16" s="90">
        <f>[12]Fevereiro!$H$28</f>
        <v>11.520000000000001</v>
      </c>
      <c r="Z16" s="90">
        <f>[12]Fevereiro!$H$29</f>
        <v>19.440000000000001</v>
      </c>
      <c r="AA16" s="90">
        <f>[12]Fevereiro!$H$30</f>
        <v>14.4</v>
      </c>
      <c r="AB16" s="90">
        <f>[12]Fevereiro!$H$31</f>
        <v>19.440000000000001</v>
      </c>
      <c r="AC16" s="90">
        <f>[12]Fevereiro!$H$32</f>
        <v>18.720000000000002</v>
      </c>
      <c r="AD16" s="78">
        <f t="shared" ref="AD16:AD34" si="3">MAX(B16:AC16)</f>
        <v>25.2</v>
      </c>
      <c r="AE16" s="89">
        <f t="shared" ref="AE16:AE34" si="4">AVERAGE(B16:AC16)</f>
        <v>16.521428571428569</v>
      </c>
      <c r="AG16" s="11" t="s">
        <v>33</v>
      </c>
    </row>
    <row r="17" spans="1:35" x14ac:dyDescent="0.2">
      <c r="A17" s="48" t="s">
        <v>3</v>
      </c>
      <c r="B17" s="90">
        <f>[13]Fevereiro!$G5</f>
        <v>53</v>
      </c>
      <c r="C17" s="90">
        <f>[13]Fevereiro!$G6</f>
        <v>51</v>
      </c>
      <c r="D17" s="90">
        <f>[13]Fevereiro!$G7</f>
        <v>71</v>
      </c>
      <c r="E17" s="90">
        <f>[13]Fevereiro!$G8</f>
        <v>69</v>
      </c>
      <c r="F17" s="90">
        <f>[13]Fevereiro!$G9</f>
        <v>62</v>
      </c>
      <c r="G17" s="90">
        <f>[13]Fevereiro!$G10</f>
        <v>50</v>
      </c>
      <c r="H17" s="90">
        <f>[13]Fevereiro!$G11</f>
        <v>39</v>
      </c>
      <c r="I17" s="90">
        <f>[13]Fevereiro!$G12</f>
        <v>44</v>
      </c>
      <c r="J17" s="90">
        <f>[13]Fevereiro!$G13</f>
        <v>42</v>
      </c>
      <c r="K17" s="90">
        <f>[13]Fevereiro!$G14</f>
        <v>42</v>
      </c>
      <c r="L17" s="90">
        <f>[13]Fevereiro!$G15</f>
        <v>53</v>
      </c>
      <c r="M17" s="90">
        <f>[13]Fevereiro!$G16</f>
        <v>41</v>
      </c>
      <c r="N17" s="90">
        <f>[13]Fevereiro!$G17</f>
        <v>46</v>
      </c>
      <c r="O17" s="90">
        <f>[13]Fevereiro!$G18</f>
        <v>46</v>
      </c>
      <c r="P17" s="90">
        <f>[13]Fevereiro!$G19</f>
        <v>43</v>
      </c>
      <c r="Q17" s="90">
        <f>[13]Fevereiro!$G20</f>
        <v>42</v>
      </c>
      <c r="R17" s="90">
        <f>[13]Fevereiro!$G21</f>
        <v>40</v>
      </c>
      <c r="S17" s="90">
        <f>[13]Fevereiro!$G22</f>
        <v>39</v>
      </c>
      <c r="T17" s="90">
        <f>[13]Fevereiro!$G23</f>
        <v>46</v>
      </c>
      <c r="U17" s="90">
        <f>[13]Fevereiro!$G24</f>
        <v>41</v>
      </c>
      <c r="V17" s="90">
        <f>[13]Fevereiro!$G25</f>
        <v>41</v>
      </c>
      <c r="W17" s="90">
        <f>[13]Fevereiro!$G26</f>
        <v>51</v>
      </c>
      <c r="X17" s="90">
        <f>[13]Fevereiro!$G27</f>
        <v>39</v>
      </c>
      <c r="Y17" s="90">
        <f>[13]Fevereiro!$G28</f>
        <v>59</v>
      </c>
      <c r="Z17" s="90">
        <f>[13]Fevereiro!$G29</f>
        <v>49</v>
      </c>
      <c r="AA17" s="90">
        <f>[13]Fevereiro!$G30</f>
        <v>49</v>
      </c>
      <c r="AB17" s="90">
        <f>[13]Fevereiro!$G31</f>
        <v>50</v>
      </c>
      <c r="AC17" s="90">
        <f>[13]Fevereiro!$G32</f>
        <v>44</v>
      </c>
      <c r="AD17" s="78">
        <f t="shared" si="3"/>
        <v>71</v>
      </c>
      <c r="AE17" s="89">
        <f t="shared" si="4"/>
        <v>47.928571428571431</v>
      </c>
      <c r="AF17" s="11" t="s">
        <v>33</v>
      </c>
      <c r="AG17" s="11" t="s">
        <v>33</v>
      </c>
    </row>
    <row r="18" spans="1:35" hidden="1" x14ac:dyDescent="0.2">
      <c r="A18" s="48" t="s">
        <v>4</v>
      </c>
      <c r="B18" s="90" t="str">
        <f>[14]Fevereiro!$H$5</f>
        <v>*</v>
      </c>
      <c r="C18" s="90" t="str">
        <f>[14]Fevereiro!$H$6</f>
        <v>*</v>
      </c>
      <c r="D18" s="90" t="str">
        <f>[14]Fevereiro!$H$7</f>
        <v>*</v>
      </c>
      <c r="E18" s="90" t="str">
        <f>[14]Fevereiro!$H$8</f>
        <v>*</v>
      </c>
      <c r="F18" s="90" t="str">
        <f>[14]Fevereiro!$H$9</f>
        <v>*</v>
      </c>
      <c r="G18" s="90" t="str">
        <f>[14]Fevereiro!$H$10</f>
        <v>*</v>
      </c>
      <c r="H18" s="90" t="str">
        <f>[14]Fevereiro!$H$11</f>
        <v>*</v>
      </c>
      <c r="I18" s="90" t="str">
        <f>[14]Fevereiro!$H$12</f>
        <v>*</v>
      </c>
      <c r="J18" s="90" t="str">
        <f>[14]Fevereiro!$H$13</f>
        <v>*</v>
      </c>
      <c r="K18" s="90" t="str">
        <f>[14]Fevereiro!$H$14</f>
        <v>*</v>
      </c>
      <c r="L18" s="90" t="str">
        <f>[14]Fevereiro!$H$15</f>
        <v>*</v>
      </c>
      <c r="M18" s="90" t="str">
        <f>[14]Fevereiro!$H$16</f>
        <v>*</v>
      </c>
      <c r="N18" s="90" t="str">
        <f>[14]Fevereiro!$H$17</f>
        <v>*</v>
      </c>
      <c r="O18" s="90" t="str">
        <f>[14]Fevereiro!$H$18</f>
        <v>*</v>
      </c>
      <c r="P18" s="90" t="str">
        <f>[14]Fevereiro!$H$19</f>
        <v>*</v>
      </c>
      <c r="Q18" s="90" t="str">
        <f>[14]Fevereiro!$H$20</f>
        <v>*</v>
      </c>
      <c r="R18" s="90" t="str">
        <f>[14]Fevereiro!$H$21</f>
        <v>*</v>
      </c>
      <c r="S18" s="90" t="str">
        <f>[14]Fevereiro!$H$22</f>
        <v>*</v>
      </c>
      <c r="T18" s="90" t="str">
        <f>[14]Fevereiro!$H$23</f>
        <v>*</v>
      </c>
      <c r="U18" s="90" t="str">
        <f>[14]Fevereiro!$H$24</f>
        <v>*</v>
      </c>
      <c r="V18" s="90" t="str">
        <f>[14]Fevereiro!$H$25</f>
        <v>*</v>
      </c>
      <c r="W18" s="90" t="str">
        <f>[14]Fevereiro!$H$26</f>
        <v>*</v>
      </c>
      <c r="X18" s="90" t="str">
        <f>[14]Fevereiro!$H$27</f>
        <v>*</v>
      </c>
      <c r="Y18" s="90" t="str">
        <f>[14]Fevereiro!$H$28</f>
        <v>*</v>
      </c>
      <c r="Z18" s="90" t="str">
        <f>[14]Fevereiro!$H$29</f>
        <v>*</v>
      </c>
      <c r="AA18" s="90" t="str">
        <f>[14]Fevereiro!$H$30</f>
        <v>*</v>
      </c>
      <c r="AB18" s="90" t="str">
        <f>[14]Fevereiro!$H$31</f>
        <v>*</v>
      </c>
      <c r="AC18" s="90" t="str">
        <f>[14]Fevereiro!$H$32</f>
        <v>*</v>
      </c>
      <c r="AD18" s="78">
        <f t="shared" si="3"/>
        <v>0</v>
      </c>
      <c r="AE18" s="89" t="e">
        <f t="shared" si="4"/>
        <v>#DIV/0!</v>
      </c>
      <c r="AG18" t="s">
        <v>33</v>
      </c>
    </row>
    <row r="19" spans="1:35" hidden="1" x14ac:dyDescent="0.2">
      <c r="A19" s="48" t="s">
        <v>5</v>
      </c>
      <c r="B19" s="90">
        <f>[15]Fevereiro!$H$5</f>
        <v>0.36000000000000004</v>
      </c>
      <c r="C19" s="90">
        <f>[15]Fevereiro!$H$6</f>
        <v>0</v>
      </c>
      <c r="D19" s="90">
        <f>[15]Fevereiro!$H$7</f>
        <v>0</v>
      </c>
      <c r="E19" s="90">
        <f>[15]Fevereiro!$H$8</f>
        <v>0</v>
      </c>
      <c r="F19" s="90">
        <f>[15]Fevereiro!$H$9</f>
        <v>0.72000000000000008</v>
      </c>
      <c r="G19" s="90">
        <f>[15]Fevereiro!$H$10</f>
        <v>0.36000000000000004</v>
      </c>
      <c r="H19" s="90">
        <f>[15]Fevereiro!$H$11</f>
        <v>0</v>
      </c>
      <c r="I19" s="90">
        <f>[15]Fevereiro!$H$12</f>
        <v>0.36000000000000004</v>
      </c>
      <c r="J19" s="90">
        <f>[15]Fevereiro!$H$13</f>
        <v>0</v>
      </c>
      <c r="K19" s="90">
        <f>[15]Fevereiro!$H$14</f>
        <v>0</v>
      </c>
      <c r="L19" s="90">
        <f>[15]Fevereiro!$H$15</f>
        <v>0.36000000000000004</v>
      </c>
      <c r="M19" s="90">
        <f>[15]Fevereiro!$H$16</f>
        <v>0</v>
      </c>
      <c r="N19" s="90">
        <f>[15]Fevereiro!$H$17</f>
        <v>0</v>
      </c>
      <c r="O19" s="90">
        <f>[15]Fevereiro!$H$18</f>
        <v>0</v>
      </c>
      <c r="P19" s="90">
        <f>[15]Fevereiro!$H$19</f>
        <v>0</v>
      </c>
      <c r="Q19" s="90">
        <f>[15]Fevereiro!$H$20</f>
        <v>0.36000000000000004</v>
      </c>
      <c r="R19" s="90">
        <f>[15]Fevereiro!$H$21</f>
        <v>0</v>
      </c>
      <c r="S19" s="90">
        <f>[15]Fevereiro!$H$22</f>
        <v>0</v>
      </c>
      <c r="T19" s="90">
        <f>[15]Fevereiro!$H$23</f>
        <v>1.8</v>
      </c>
      <c r="U19" s="90">
        <f>[15]Fevereiro!$H$24</f>
        <v>0</v>
      </c>
      <c r="V19" s="90">
        <f>[15]Fevereiro!$H$25</f>
        <v>0</v>
      </c>
      <c r="W19" s="90">
        <f>[15]Fevereiro!$H$26</f>
        <v>0.36000000000000004</v>
      </c>
      <c r="X19" s="90">
        <f>[15]Fevereiro!$H$27</f>
        <v>0.36000000000000004</v>
      </c>
      <c r="Y19" s="90">
        <f>[15]Fevereiro!$H$28</f>
        <v>0</v>
      </c>
      <c r="Z19" s="90">
        <f>[15]Fevereiro!$H$29</f>
        <v>0.36000000000000004</v>
      </c>
      <c r="AA19" s="90">
        <f>[15]Fevereiro!$H$30</f>
        <v>0.36000000000000004</v>
      </c>
      <c r="AB19" s="90">
        <f>[15]Fevereiro!$H$31</f>
        <v>0</v>
      </c>
      <c r="AC19" s="90">
        <f>[15]Fevereiro!$H$32</f>
        <v>0</v>
      </c>
      <c r="AD19" s="78">
        <f t="shared" si="3"/>
        <v>1.8</v>
      </c>
      <c r="AE19" s="89">
        <f t="shared" si="4"/>
        <v>0.20571428571428577</v>
      </c>
      <c r="AF19" s="11" t="s">
        <v>33</v>
      </c>
      <c r="AH19" t="s">
        <v>33</v>
      </c>
    </row>
    <row r="20" spans="1:35" hidden="1" x14ac:dyDescent="0.2">
      <c r="A20" s="48" t="s">
        <v>31</v>
      </c>
      <c r="B20" s="90" t="str">
        <f>[16]Fevereiro!$H$5</f>
        <v>*</v>
      </c>
      <c r="C20" s="90" t="str">
        <f>[16]Fevereiro!$H$6</f>
        <v>*</v>
      </c>
      <c r="D20" s="90" t="str">
        <f>[16]Fevereiro!$H$7</f>
        <v>*</v>
      </c>
      <c r="E20" s="90" t="str">
        <f>[16]Fevereiro!$H$8</f>
        <v>*</v>
      </c>
      <c r="F20" s="90" t="str">
        <f>[16]Fevereiro!$H$9</f>
        <v>*</v>
      </c>
      <c r="G20" s="90" t="str">
        <f>[16]Fevereiro!$H$10</f>
        <v>*</v>
      </c>
      <c r="H20" s="90" t="str">
        <f>[16]Fevereiro!$H$11</f>
        <v>*</v>
      </c>
      <c r="I20" s="90" t="str">
        <f>[16]Fevereiro!$H$12</f>
        <v>*</v>
      </c>
      <c r="J20" s="90" t="str">
        <f>[16]Fevereiro!$H$13</f>
        <v>*</v>
      </c>
      <c r="K20" s="90" t="str">
        <f>[16]Fevereiro!$H$14</f>
        <v>*</v>
      </c>
      <c r="L20" s="90" t="str">
        <f>[16]Fevereiro!$H$15</f>
        <v>*</v>
      </c>
      <c r="M20" s="90" t="str">
        <f>[16]Fevereiro!$H$16</f>
        <v>*</v>
      </c>
      <c r="N20" s="90" t="str">
        <f>[16]Fevereiro!$H$17</f>
        <v>*</v>
      </c>
      <c r="O20" s="90" t="str">
        <f>[16]Fevereiro!$H$18</f>
        <v>*</v>
      </c>
      <c r="P20" s="90" t="str">
        <f>[16]Fevereiro!$H$19</f>
        <v>*</v>
      </c>
      <c r="Q20" s="90" t="str">
        <f>[16]Fevereiro!$H$20</f>
        <v>*</v>
      </c>
      <c r="R20" s="90" t="str">
        <f>[16]Fevereiro!$H$21</f>
        <v>*</v>
      </c>
      <c r="S20" s="90" t="str">
        <f>[16]Fevereiro!$H$22</f>
        <v>*</v>
      </c>
      <c r="T20" s="90" t="str">
        <f>[16]Fevereiro!$H$23</f>
        <v>*</v>
      </c>
      <c r="U20" s="90" t="str">
        <f>[16]Fevereiro!$H$24</f>
        <v>*</v>
      </c>
      <c r="V20" s="90" t="str">
        <f>[16]Fevereiro!$H$25</f>
        <v>*</v>
      </c>
      <c r="W20" s="90" t="str">
        <f>[16]Fevereiro!$H$26</f>
        <v>*</v>
      </c>
      <c r="X20" s="90" t="str">
        <f>[16]Fevereiro!$H$27</f>
        <v>*</v>
      </c>
      <c r="Y20" s="90" t="str">
        <f>[16]Fevereiro!$H$28</f>
        <v>*</v>
      </c>
      <c r="Z20" s="90" t="str">
        <f>[16]Fevereiro!$H$29</f>
        <v>*</v>
      </c>
      <c r="AA20" s="90" t="str">
        <f>[16]Fevereiro!$H$30</f>
        <v>*</v>
      </c>
      <c r="AB20" s="90" t="str">
        <f>[16]Fevereiro!$H$31</f>
        <v>*</v>
      </c>
      <c r="AC20" s="90" t="str">
        <f>[16]Fevereiro!$H$32</f>
        <v>*</v>
      </c>
      <c r="AD20" s="78">
        <f t="shared" si="3"/>
        <v>0</v>
      </c>
      <c r="AE20" s="89" t="e">
        <f t="shared" si="4"/>
        <v>#DIV/0!</v>
      </c>
    </row>
    <row r="21" spans="1:35" x14ac:dyDescent="0.2">
      <c r="A21" s="48" t="s">
        <v>6</v>
      </c>
      <c r="B21" s="90">
        <f>[17]Fevereiro!$H$5</f>
        <v>12.24</v>
      </c>
      <c r="C21" s="90">
        <f>[17]Fevereiro!$H$6</f>
        <v>9.3600000000000012</v>
      </c>
      <c r="D21" s="90">
        <f>[17]Fevereiro!$H$7</f>
        <v>10.08</v>
      </c>
      <c r="E21" s="90">
        <f>[17]Fevereiro!$H$8</f>
        <v>13.68</v>
      </c>
      <c r="F21" s="90">
        <f>[17]Fevereiro!$H$9</f>
        <v>12.24</v>
      </c>
      <c r="G21" s="90">
        <f>[17]Fevereiro!$H$10</f>
        <v>13.32</v>
      </c>
      <c r="H21" s="90">
        <f>[17]Fevereiro!$H$11</f>
        <v>9.7200000000000006</v>
      </c>
      <c r="I21" s="90">
        <f>[17]Fevereiro!$H$12</f>
        <v>11.520000000000001</v>
      </c>
      <c r="J21" s="90">
        <f>[17]Fevereiro!$H$13</f>
        <v>11.879999999999999</v>
      </c>
      <c r="K21" s="90">
        <f>[17]Fevereiro!$H$14</f>
        <v>11.520000000000001</v>
      </c>
      <c r="L21" s="90">
        <f>[17]Fevereiro!$H$15</f>
        <v>15.840000000000002</v>
      </c>
      <c r="M21" s="90">
        <f>[17]Fevereiro!$H$16</f>
        <v>14.04</v>
      </c>
      <c r="N21" s="90">
        <f>[17]Fevereiro!$H$17</f>
        <v>9.7200000000000006</v>
      </c>
      <c r="O21" s="90">
        <f>[17]Fevereiro!$H$18</f>
        <v>13.32</v>
      </c>
      <c r="P21" s="90">
        <f>[17]Fevereiro!$H$19</f>
        <v>11.16</v>
      </c>
      <c r="Q21" s="90">
        <f>[17]Fevereiro!$H$20</f>
        <v>19.440000000000001</v>
      </c>
      <c r="R21" s="90">
        <f>[17]Fevereiro!$H$21</f>
        <v>7.2</v>
      </c>
      <c r="S21" s="90">
        <f>[17]Fevereiro!$H$22</f>
        <v>15.840000000000002</v>
      </c>
      <c r="T21" s="90">
        <f>[17]Fevereiro!$H$23</f>
        <v>11.16</v>
      </c>
      <c r="U21" s="90">
        <f>[17]Fevereiro!$H$24</f>
        <v>9.3600000000000012</v>
      </c>
      <c r="V21" s="90">
        <f>[17]Fevereiro!$H$25</f>
        <v>7.9200000000000008</v>
      </c>
      <c r="W21" s="90">
        <f>[17]Fevereiro!$H$26</f>
        <v>7.2</v>
      </c>
      <c r="X21" s="90">
        <f>[17]Fevereiro!$H$27</f>
        <v>14.76</v>
      </c>
      <c r="Y21" s="90">
        <f>[17]Fevereiro!$H$28</f>
        <v>10.08</v>
      </c>
      <c r="Z21" s="90">
        <f>[17]Fevereiro!$H$29</f>
        <v>11.16</v>
      </c>
      <c r="AA21" s="90">
        <f>[17]Fevereiro!$H$30</f>
        <v>7.5600000000000005</v>
      </c>
      <c r="AB21" s="90">
        <f>[17]Fevereiro!$H$31</f>
        <v>13.68</v>
      </c>
      <c r="AC21" s="90">
        <f>[17]Fevereiro!$H$32</f>
        <v>11.520000000000001</v>
      </c>
      <c r="AD21" s="78">
        <f t="shared" si="3"/>
        <v>19.440000000000001</v>
      </c>
      <c r="AE21" s="89">
        <f t="shared" si="4"/>
        <v>11.661428571428569</v>
      </c>
    </row>
    <row r="22" spans="1:35" hidden="1" x14ac:dyDescent="0.2">
      <c r="A22" s="48" t="s">
        <v>7</v>
      </c>
      <c r="B22" s="90" t="str">
        <f>[18]Fevereiro!$H$5</f>
        <v>*</v>
      </c>
      <c r="C22" s="90" t="str">
        <f>[18]Fevereiro!$H$6</f>
        <v>*</v>
      </c>
      <c r="D22" s="90" t="str">
        <f>[18]Fevereiro!$H$7</f>
        <v>*</v>
      </c>
      <c r="E22" s="90" t="str">
        <f>[18]Fevereiro!$H$8</f>
        <v>*</v>
      </c>
      <c r="F22" s="90" t="str">
        <f>[18]Fevereiro!$H$9</f>
        <v>*</v>
      </c>
      <c r="G22" s="90" t="str">
        <f>[18]Fevereiro!$H$10</f>
        <v>*</v>
      </c>
      <c r="H22" s="90" t="str">
        <f>[18]Fevereiro!$H$11</f>
        <v>*</v>
      </c>
      <c r="I22" s="90" t="str">
        <f>[18]Fevereiro!$H$12</f>
        <v>*</v>
      </c>
      <c r="J22" s="90" t="str">
        <f>[18]Fevereiro!$H$13</f>
        <v>*</v>
      </c>
      <c r="K22" s="90" t="str">
        <f>[18]Fevereiro!$H$14</f>
        <v>*</v>
      </c>
      <c r="L22" s="90" t="str">
        <f>[18]Fevereiro!$H$15</f>
        <v>*</v>
      </c>
      <c r="M22" s="90" t="str">
        <f>[18]Fevereiro!$H$16</f>
        <v>*</v>
      </c>
      <c r="N22" s="90" t="str">
        <f>[18]Fevereiro!$H$17</f>
        <v>*</v>
      </c>
      <c r="O22" s="90" t="str">
        <f>[18]Fevereiro!$H$18</f>
        <v>*</v>
      </c>
      <c r="P22" s="90" t="str">
        <f>[18]Fevereiro!$H$19</f>
        <v>*</v>
      </c>
      <c r="Q22" s="90" t="str">
        <f>[18]Fevereiro!$H$20</f>
        <v>*</v>
      </c>
      <c r="R22" s="90" t="str">
        <f>[18]Fevereiro!$H$21</f>
        <v>*</v>
      </c>
      <c r="S22" s="90" t="str">
        <f>[18]Fevereiro!$H$22</f>
        <v>*</v>
      </c>
      <c r="T22" s="90" t="str">
        <f>[18]Fevereiro!$H$23</f>
        <v>*</v>
      </c>
      <c r="U22" s="90" t="str">
        <f>[18]Fevereiro!$H$24</f>
        <v>*</v>
      </c>
      <c r="V22" s="90" t="str">
        <f>[18]Fevereiro!$H$25</f>
        <v>*</v>
      </c>
      <c r="W22" s="90" t="str">
        <f>[18]Fevereiro!$H$26</f>
        <v>*</v>
      </c>
      <c r="X22" s="90" t="str">
        <f>[18]Fevereiro!$H$27</f>
        <v>*</v>
      </c>
      <c r="Y22" s="90" t="str">
        <f>[18]Fevereiro!$H$28</f>
        <v>*</v>
      </c>
      <c r="Z22" s="90" t="str">
        <f>[18]Fevereiro!$H$29</f>
        <v>*</v>
      </c>
      <c r="AA22" s="90" t="str">
        <f>[18]Fevereiro!$H$30</f>
        <v>*</v>
      </c>
      <c r="AB22" s="90" t="str">
        <f>[18]Fevereiro!$H$31</f>
        <v>*</v>
      </c>
      <c r="AC22" s="90" t="str">
        <f>[18]Fevereiro!$H$32</f>
        <v>*</v>
      </c>
      <c r="AD22" s="78">
        <f t="shared" si="3"/>
        <v>0</v>
      </c>
      <c r="AE22" s="89" t="e">
        <f t="shared" si="4"/>
        <v>#DIV/0!</v>
      </c>
    </row>
    <row r="23" spans="1:35" x14ac:dyDescent="0.2">
      <c r="A23" s="48" t="s">
        <v>151</v>
      </c>
      <c r="B23" s="90">
        <f>[19]Fevereiro!$H$5</f>
        <v>16.920000000000002</v>
      </c>
      <c r="C23" s="90">
        <f>[19]Fevereiro!$H$6</f>
        <v>12.96</v>
      </c>
      <c r="D23" s="90">
        <f>[19]Fevereiro!$H$7</f>
        <v>17.64</v>
      </c>
      <c r="E23" s="90">
        <f>[19]Fevereiro!$H$8</f>
        <v>26.28</v>
      </c>
      <c r="F23" s="90">
        <f>[19]Fevereiro!$H$9</f>
        <v>30.6</v>
      </c>
      <c r="G23" s="90">
        <f>[19]Fevereiro!$H$10</f>
        <v>24.12</v>
      </c>
      <c r="H23" s="90">
        <f>[19]Fevereiro!$H$11</f>
        <v>9.7200000000000006</v>
      </c>
      <c r="I23" s="90">
        <f>[19]Fevereiro!$H$12</f>
        <v>13.68</v>
      </c>
      <c r="J23" s="90">
        <f>[19]Fevereiro!$H$13</f>
        <v>18.36</v>
      </c>
      <c r="K23" s="90">
        <f>[19]Fevereiro!$H$14</f>
        <v>20.88</v>
      </c>
      <c r="L23" s="90">
        <f>[19]Fevereiro!$H$15</f>
        <v>22.68</v>
      </c>
      <c r="M23" s="90">
        <f>[19]Fevereiro!$H$16</f>
        <v>24.48</v>
      </c>
      <c r="N23" s="90">
        <f>[19]Fevereiro!$H$17</f>
        <v>15.840000000000002</v>
      </c>
      <c r="O23" s="90">
        <f>[19]Fevereiro!$H$18</f>
        <v>18.720000000000002</v>
      </c>
      <c r="P23" s="90">
        <f>[19]Fevereiro!$H$19</f>
        <v>17.64</v>
      </c>
      <c r="Q23" s="90">
        <f>[19]Fevereiro!$H$20</f>
        <v>26.64</v>
      </c>
      <c r="R23" s="90">
        <f>[19]Fevereiro!$H$21</f>
        <v>18</v>
      </c>
      <c r="S23" s="90">
        <f>[19]Fevereiro!$H$22</f>
        <v>20.16</v>
      </c>
      <c r="T23" s="90">
        <f>[19]Fevereiro!$H$23</f>
        <v>14.76</v>
      </c>
      <c r="U23" s="90">
        <f>[19]Fevereiro!$H$24</f>
        <v>22.32</v>
      </c>
      <c r="V23" s="90">
        <f>[19]Fevereiro!$H$25</f>
        <v>19.8</v>
      </c>
      <c r="W23" s="90">
        <f>[19]Fevereiro!$H$25</f>
        <v>19.8</v>
      </c>
      <c r="X23" s="90">
        <f>[19]Fevereiro!$H$27</f>
        <v>18.36</v>
      </c>
      <c r="Y23" s="90">
        <f>[19]Fevereiro!$H$28</f>
        <v>18.720000000000002</v>
      </c>
      <c r="Z23" s="90">
        <f>[19]Fevereiro!$H$29</f>
        <v>15.48</v>
      </c>
      <c r="AA23" s="90">
        <f>[19]Fevereiro!$H$30</f>
        <v>12.96</v>
      </c>
      <c r="AB23" s="90">
        <f>[19]Fevereiro!$H$31</f>
        <v>24.840000000000003</v>
      </c>
      <c r="AC23" s="90">
        <f>[19]Fevereiro!$H$32</f>
        <v>22.68</v>
      </c>
      <c r="AD23" s="78">
        <f t="shared" si="3"/>
        <v>30.6</v>
      </c>
      <c r="AE23" s="89">
        <f t="shared" si="4"/>
        <v>19.465714285714288</v>
      </c>
      <c r="AH23" t="s">
        <v>33</v>
      </c>
      <c r="AI23" t="s">
        <v>33</v>
      </c>
    </row>
    <row r="24" spans="1:35" x14ac:dyDescent="0.2">
      <c r="A24" s="48" t="s">
        <v>152</v>
      </c>
      <c r="B24" s="90">
        <f>[20]Fevereiro!$H5</f>
        <v>20.52</v>
      </c>
      <c r="C24" s="90">
        <f>[20]Fevereiro!$H6</f>
        <v>21.6</v>
      </c>
      <c r="D24" s="90">
        <f>[20]Fevereiro!$H7</f>
        <v>17.28</v>
      </c>
      <c r="E24" s="90">
        <f>[20]Fevereiro!$H8</f>
        <v>24.12</v>
      </c>
      <c r="F24" s="90">
        <f>[20]Fevereiro!$H9</f>
        <v>29.16</v>
      </c>
      <c r="G24" s="90">
        <f>[20]Fevereiro!$H10</f>
        <v>26.64</v>
      </c>
      <c r="H24" s="90">
        <f>[20]Fevereiro!$H11</f>
        <v>27.720000000000002</v>
      </c>
      <c r="I24" s="90">
        <f>[20]Fevereiro!$H12</f>
        <v>21.96</v>
      </c>
      <c r="J24" s="90">
        <f>[20]Fevereiro!$H13</f>
        <v>21.96</v>
      </c>
      <c r="K24" s="90">
        <f>[20]Fevereiro!$H14</f>
        <v>18.36</v>
      </c>
      <c r="L24" s="90">
        <f>[20]Fevereiro!$H15</f>
        <v>23.040000000000003</v>
      </c>
      <c r="M24" s="90">
        <f>[20]Fevereiro!$H16</f>
        <v>21.6</v>
      </c>
      <c r="N24" s="90">
        <f>[20]Fevereiro!$H17</f>
        <v>23.040000000000003</v>
      </c>
      <c r="O24" s="90">
        <f>[20]Fevereiro!$H18</f>
        <v>18.36</v>
      </c>
      <c r="P24" s="90">
        <f>[20]Fevereiro!$H19</f>
        <v>15.840000000000002</v>
      </c>
      <c r="Q24" s="90">
        <f>[20]Fevereiro!$H20</f>
        <v>19.079999999999998</v>
      </c>
      <c r="R24" s="90">
        <f>[20]Fevereiro!$H21</f>
        <v>27</v>
      </c>
      <c r="S24" s="90">
        <f>[20]Fevereiro!$H22</f>
        <v>25.92</v>
      </c>
      <c r="T24" s="90">
        <f>[20]Fevereiro!$H23</f>
        <v>16.920000000000002</v>
      </c>
      <c r="U24" s="90">
        <f>[20]Fevereiro!$H24</f>
        <v>28.08</v>
      </c>
      <c r="V24" s="90">
        <f>[20]Fevereiro!$H25</f>
        <v>17.28</v>
      </c>
      <c r="W24" s="90">
        <f>[20]Fevereiro!$H26</f>
        <v>30.6</v>
      </c>
      <c r="X24" s="90">
        <f>[20]Fevereiro!$H27</f>
        <v>24.840000000000003</v>
      </c>
      <c r="Y24" s="90">
        <f>[20]Fevereiro!$H28</f>
        <v>28.08</v>
      </c>
      <c r="Z24" s="90">
        <f>[20]Fevereiro!$H29</f>
        <v>24.840000000000003</v>
      </c>
      <c r="AA24" s="90">
        <f>[20]Fevereiro!$H30</f>
        <v>22.68</v>
      </c>
      <c r="AB24" s="90">
        <f>[20]Fevereiro!$H31</f>
        <v>30.96</v>
      </c>
      <c r="AC24" s="90">
        <f>[20]Fevereiro!$H32</f>
        <v>21.240000000000002</v>
      </c>
      <c r="AD24" s="78">
        <f t="shared" si="3"/>
        <v>30.96</v>
      </c>
      <c r="AE24" s="89">
        <f t="shared" si="4"/>
        <v>23.168571428571433</v>
      </c>
      <c r="AF24" s="11" t="s">
        <v>33</v>
      </c>
    </row>
    <row r="25" spans="1:35" x14ac:dyDescent="0.2">
      <c r="A25" s="48" t="s">
        <v>153</v>
      </c>
      <c r="B25" s="90">
        <f>[21]Fevereiro!$H$5</f>
        <v>11.879999999999999</v>
      </c>
      <c r="C25" s="90">
        <f>[21]Fevereiro!$H$6</f>
        <v>14.04</v>
      </c>
      <c r="D25" s="90">
        <f>[21]Fevereiro!$H$7</f>
        <v>8.2799999999999994</v>
      </c>
      <c r="E25" s="90">
        <f>[21]Fevereiro!$H$8</f>
        <v>16.559999999999999</v>
      </c>
      <c r="F25" s="90">
        <f>[21]Fevereiro!$H$9</f>
        <v>25.92</v>
      </c>
      <c r="G25" s="90">
        <f>[21]Fevereiro!$H$10</f>
        <v>15.120000000000001</v>
      </c>
      <c r="H25" s="90">
        <f>[21]Fevereiro!$H$11</f>
        <v>17.28</v>
      </c>
      <c r="I25" s="90">
        <f>[21]Fevereiro!$H$12</f>
        <v>15.840000000000002</v>
      </c>
      <c r="J25" s="90">
        <f>[21]Fevereiro!$H$13</f>
        <v>14.04</v>
      </c>
      <c r="K25" s="90">
        <f>[21]Fevereiro!$H$14</f>
        <v>12.24</v>
      </c>
      <c r="L25" s="90">
        <f>[21]Fevereiro!$H$15</f>
        <v>14.76</v>
      </c>
      <c r="M25" s="90">
        <f>[21]Fevereiro!$H$16</f>
        <v>18.720000000000002</v>
      </c>
      <c r="N25" s="90">
        <f>[21]Fevereiro!$H$17</f>
        <v>16.2</v>
      </c>
      <c r="O25" s="90">
        <f>[21]Fevereiro!$H$18</f>
        <v>14.76</v>
      </c>
      <c r="P25" s="90">
        <f>[21]Fevereiro!$H$19</f>
        <v>10.8</v>
      </c>
      <c r="Q25" s="90">
        <f>[21]Fevereiro!$H$20</f>
        <v>17.64</v>
      </c>
      <c r="R25" s="90">
        <f>[21]Fevereiro!$H$21</f>
        <v>15.48</v>
      </c>
      <c r="S25" s="90">
        <f>[21]Fevereiro!$H$22</f>
        <v>21.6</v>
      </c>
      <c r="T25" s="90">
        <f>[21]Fevereiro!$H$23</f>
        <v>19.440000000000001</v>
      </c>
      <c r="U25" s="90">
        <f>[21]Fevereiro!$H$24</f>
        <v>11.879999999999999</v>
      </c>
      <c r="V25" s="90">
        <f>[21]Fevereiro!$H$25</f>
        <v>18.36</v>
      </c>
      <c r="W25" s="90">
        <f>[21]Fevereiro!$H$26</f>
        <v>12.96</v>
      </c>
      <c r="X25" s="90">
        <f>[21]Fevereiro!$H$27</f>
        <v>10.08</v>
      </c>
      <c r="Y25" s="90">
        <f>[21]Fevereiro!$H$28</f>
        <v>19.8</v>
      </c>
      <c r="Z25" s="90">
        <f>[21]Fevereiro!$H$29</f>
        <v>17.28</v>
      </c>
      <c r="AA25" s="90">
        <f>[21]Fevereiro!$H$30</f>
        <v>11.520000000000001</v>
      </c>
      <c r="AB25" s="90">
        <f>[21]Fevereiro!$H$31</f>
        <v>13.68</v>
      </c>
      <c r="AC25" s="90">
        <f>[21]Fevereiro!$H$32</f>
        <v>21.96</v>
      </c>
      <c r="AD25" s="78">
        <f t="shared" si="3"/>
        <v>25.92</v>
      </c>
      <c r="AE25" s="89">
        <f t="shared" si="4"/>
        <v>15.647142857142857</v>
      </c>
      <c r="AF25" t="s">
        <v>33</v>
      </c>
      <c r="AG25" t="s">
        <v>33</v>
      </c>
      <c r="AH25" t="s">
        <v>33</v>
      </c>
      <c r="AI25" t="s">
        <v>33</v>
      </c>
    </row>
    <row r="26" spans="1:35" x14ac:dyDescent="0.2">
      <c r="A26" s="48" t="s">
        <v>8</v>
      </c>
      <c r="B26" s="90">
        <f>[22]Fevereiro!$H$5</f>
        <v>9.7200000000000006</v>
      </c>
      <c r="C26" s="90">
        <f>[22]Fevereiro!$H$6</f>
        <v>1.4400000000000002</v>
      </c>
      <c r="D26" s="90">
        <f>[22]Fevereiro!$H$7</f>
        <v>4.32</v>
      </c>
      <c r="E26" s="90">
        <f>[22]Fevereiro!$H$8</f>
        <v>0.36000000000000004</v>
      </c>
      <c r="F26" s="90">
        <f>[22]Fevereiro!$H$9</f>
        <v>2.52</v>
      </c>
      <c r="G26" s="90">
        <f>[22]Fevereiro!$H$10</f>
        <v>8.64</v>
      </c>
      <c r="H26" s="90">
        <f>[22]Fevereiro!$H$11</f>
        <v>0.36000000000000004</v>
      </c>
      <c r="I26" s="90">
        <f>[22]Fevereiro!$H$12</f>
        <v>0.36000000000000004</v>
      </c>
      <c r="J26" s="90">
        <f>[22]Fevereiro!$H$13</f>
        <v>3.6</v>
      </c>
      <c r="K26" s="90">
        <f>[22]Fevereiro!$H$14</f>
        <v>5.04</v>
      </c>
      <c r="L26" s="90">
        <f>[22]Fevereiro!$H$15</f>
        <v>10.8</v>
      </c>
      <c r="M26" s="90">
        <f>[22]Fevereiro!$H$16</f>
        <v>1.08</v>
      </c>
      <c r="N26" s="90">
        <f>[22]Fevereiro!$H$17</f>
        <v>6.48</v>
      </c>
      <c r="O26" s="90">
        <f>[22]Fevereiro!$H$18</f>
        <v>10.08</v>
      </c>
      <c r="P26" s="90">
        <f>[22]Fevereiro!$H$19</f>
        <v>6.12</v>
      </c>
      <c r="Q26" s="90">
        <f>[22]Fevereiro!$H$20</f>
        <v>3.9600000000000004</v>
      </c>
      <c r="R26" s="90">
        <f>[22]Fevereiro!$H$21</f>
        <v>7.9200000000000008</v>
      </c>
      <c r="S26" s="90">
        <f>[22]Fevereiro!$H$22</f>
        <v>17.28</v>
      </c>
      <c r="T26" s="90">
        <f>[22]Fevereiro!$H$23</f>
        <v>24.840000000000003</v>
      </c>
      <c r="U26" s="90">
        <f>[22]Fevereiro!$H$24</f>
        <v>29.880000000000003</v>
      </c>
      <c r="V26" s="90">
        <f>[22]Fevereiro!$H$25</f>
        <v>9.7200000000000006</v>
      </c>
      <c r="W26" s="90">
        <f>[22]Fevereiro!$H$26</f>
        <v>3.24</v>
      </c>
      <c r="X26" s="90">
        <f>[22]Fevereiro!$H$27</f>
        <v>7.9200000000000008</v>
      </c>
      <c r="Y26" s="90">
        <f>[22]Fevereiro!$H$28</f>
        <v>7.5600000000000005</v>
      </c>
      <c r="Z26" s="90">
        <f>[22]Fevereiro!$H$29</f>
        <v>7.5600000000000005</v>
      </c>
      <c r="AA26" s="90">
        <f>[22]Fevereiro!$H$30</f>
        <v>2.16</v>
      </c>
      <c r="AB26" s="90">
        <f>[22]Fevereiro!$H$31</f>
        <v>7.9200000000000008</v>
      </c>
      <c r="AC26" s="90">
        <f>[22]Fevereiro!$H$32</f>
        <v>3.6</v>
      </c>
      <c r="AD26" s="78">
        <f t="shared" si="3"/>
        <v>29.880000000000003</v>
      </c>
      <c r="AE26" s="89">
        <f t="shared" si="4"/>
        <v>7.3028571428571425</v>
      </c>
      <c r="AH26" t="s">
        <v>33</v>
      </c>
    </row>
    <row r="27" spans="1:35" x14ac:dyDescent="0.2">
      <c r="A27" s="48" t="s">
        <v>9</v>
      </c>
      <c r="B27" s="90">
        <f>[23]Fevereiro!$H5</f>
        <v>21.96</v>
      </c>
      <c r="C27" s="90">
        <f>[23]Fevereiro!$H6</f>
        <v>10.8</v>
      </c>
      <c r="D27" s="90">
        <f>[23]Fevereiro!$H7</f>
        <v>12.6</v>
      </c>
      <c r="E27" s="90">
        <f>[23]Fevereiro!$H8</f>
        <v>17.64</v>
      </c>
      <c r="F27" s="90">
        <f>[23]Fevereiro!$H9</f>
        <v>21.6</v>
      </c>
      <c r="G27" s="90">
        <f>[23]Fevereiro!$H10</f>
        <v>9.3600000000000012</v>
      </c>
      <c r="H27" s="90">
        <f>[23]Fevereiro!$H11</f>
        <v>12.24</v>
      </c>
      <c r="I27" s="90">
        <f>[23]Fevereiro!$H12</f>
        <v>13.32</v>
      </c>
      <c r="J27" s="90">
        <f>[23]Fevereiro!$H13</f>
        <v>10.8</v>
      </c>
      <c r="K27" s="90">
        <f>[23]Fevereiro!$H14</f>
        <v>10.44</v>
      </c>
      <c r="L27" s="90">
        <f>[23]Fevereiro!$H15</f>
        <v>15.840000000000002</v>
      </c>
      <c r="M27" s="90">
        <f>[23]Fevereiro!$H16</f>
        <v>13.32</v>
      </c>
      <c r="N27" s="90">
        <f>[23]Fevereiro!$H17</f>
        <v>18.720000000000002</v>
      </c>
      <c r="O27" s="90">
        <f>[23]Fevereiro!$H18</f>
        <v>12.24</v>
      </c>
      <c r="P27" s="90">
        <f>[23]Fevereiro!$H19</f>
        <v>9.3600000000000012</v>
      </c>
      <c r="Q27" s="90">
        <f>[23]Fevereiro!$H20</f>
        <v>12.24</v>
      </c>
      <c r="R27" s="90">
        <f>[23]Fevereiro!$H21</f>
        <v>14.76</v>
      </c>
      <c r="S27" s="90">
        <f>[23]Fevereiro!$H22</f>
        <v>23.040000000000003</v>
      </c>
      <c r="T27" s="90">
        <f>[23]Fevereiro!$H23</f>
        <v>16.2</v>
      </c>
      <c r="U27" s="90">
        <f>[23]Fevereiro!$H24</f>
        <v>14.76</v>
      </c>
      <c r="V27" s="90">
        <f>[23]Fevereiro!$H25</f>
        <v>13.68</v>
      </c>
      <c r="W27" s="90">
        <f>[23]Fevereiro!$H26</f>
        <v>13.32</v>
      </c>
      <c r="X27" s="90">
        <f>[23]Fevereiro!$H27</f>
        <v>11.16</v>
      </c>
      <c r="Y27" s="90">
        <f>[23]Fevereiro!$H28</f>
        <v>21.6</v>
      </c>
      <c r="Z27" s="90">
        <f>[23]Fevereiro!$H29</f>
        <v>11.16</v>
      </c>
      <c r="AA27" s="90">
        <f>[23]Fevereiro!$H30</f>
        <v>10.44</v>
      </c>
      <c r="AB27" s="90">
        <f>[23]Fevereiro!$H31</f>
        <v>11.16</v>
      </c>
      <c r="AC27" s="90">
        <f>[23]Fevereiro!$H32</f>
        <v>18</v>
      </c>
      <c r="AD27" s="78">
        <f t="shared" si="3"/>
        <v>23.040000000000003</v>
      </c>
      <c r="AE27" s="89">
        <f t="shared" si="4"/>
        <v>14.348571428571432</v>
      </c>
      <c r="AH27" t="s">
        <v>33</v>
      </c>
    </row>
    <row r="28" spans="1:35" hidden="1" x14ac:dyDescent="0.2">
      <c r="A28" s="48" t="s">
        <v>30</v>
      </c>
      <c r="B28" s="90" t="str">
        <f>[24]Fevereiro!$H$5</f>
        <v>*</v>
      </c>
      <c r="C28" s="90" t="str">
        <f>[24]Fevereiro!$H$6</f>
        <v>*</v>
      </c>
      <c r="D28" s="90" t="str">
        <f>[24]Fevereiro!$H$7</f>
        <v>*</v>
      </c>
      <c r="E28" s="90" t="str">
        <f>[24]Fevereiro!$H$8</f>
        <v>*</v>
      </c>
      <c r="F28" s="90" t="str">
        <f>[24]Fevereiro!$H$9</f>
        <v>*</v>
      </c>
      <c r="G28" s="90" t="str">
        <f>[24]Fevereiro!$H$10</f>
        <v>*</v>
      </c>
      <c r="H28" s="90" t="str">
        <f>[24]Fevereiro!$H$11</f>
        <v>*</v>
      </c>
      <c r="I28" s="90" t="str">
        <f>[24]Fevereiro!$H$12</f>
        <v>*</v>
      </c>
      <c r="J28" s="90" t="str">
        <f>[24]Fevereiro!$H$13</f>
        <v>*</v>
      </c>
      <c r="K28" s="90" t="str">
        <f>[24]Fevereiro!$H$14</f>
        <v>*</v>
      </c>
      <c r="L28" s="90" t="str">
        <f>[24]Fevereiro!$H$15</f>
        <v>*</v>
      </c>
      <c r="M28" s="90" t="str">
        <f>[24]Fevereiro!$H$16</f>
        <v>*</v>
      </c>
      <c r="N28" s="90" t="str">
        <f>[24]Fevereiro!$H$17</f>
        <v>*</v>
      </c>
      <c r="O28" s="90" t="str">
        <f>[24]Fevereiro!$H$18</f>
        <v>*</v>
      </c>
      <c r="P28" s="90" t="str">
        <f>[24]Fevereiro!$H$19</f>
        <v>*</v>
      </c>
      <c r="Q28" s="90" t="str">
        <f>[24]Fevereiro!$H$20</f>
        <v>*</v>
      </c>
      <c r="R28" s="90" t="str">
        <f>[24]Fevereiro!$H$21</f>
        <v>*</v>
      </c>
      <c r="S28" s="90" t="str">
        <f>[24]Fevereiro!$H$22</f>
        <v>*</v>
      </c>
      <c r="T28" s="90" t="str">
        <f>[24]Fevereiro!$H$23</f>
        <v>*</v>
      </c>
      <c r="U28" s="90" t="str">
        <f>[24]Fevereiro!$H$24</f>
        <v>*</v>
      </c>
      <c r="V28" s="90" t="str">
        <f>[24]Fevereiro!$H$25</f>
        <v>*</v>
      </c>
      <c r="W28" s="90" t="str">
        <f>[24]Fevereiro!$H$26</f>
        <v>*</v>
      </c>
      <c r="X28" s="90" t="str">
        <f>[24]Fevereiro!$H$27</f>
        <v>*</v>
      </c>
      <c r="Y28" s="90" t="str">
        <f>[24]Fevereiro!$H$28</f>
        <v>*</v>
      </c>
      <c r="Z28" s="90" t="str">
        <f>[24]Fevereiro!$H$29</f>
        <v>*</v>
      </c>
      <c r="AA28" s="90" t="str">
        <f>[24]Fevereiro!$H$30</f>
        <v>*</v>
      </c>
      <c r="AB28" s="90" t="str">
        <f>[24]Fevereiro!$H$31</f>
        <v>*</v>
      </c>
      <c r="AC28" s="90" t="str">
        <f>[24]Fevereiro!$H$32</f>
        <v>*</v>
      </c>
      <c r="AD28" s="78">
        <f t="shared" si="3"/>
        <v>0</v>
      </c>
      <c r="AE28" s="89" t="e">
        <f t="shared" si="4"/>
        <v>#DIV/0!</v>
      </c>
      <c r="AG28" t="s">
        <v>33</v>
      </c>
    </row>
    <row r="29" spans="1:35" x14ac:dyDescent="0.2">
      <c r="A29" s="48" t="s">
        <v>10</v>
      </c>
      <c r="B29" s="90">
        <f>[25]Fevereiro!$H$5</f>
        <v>0.72000000000000008</v>
      </c>
      <c r="C29" s="90">
        <f>[25]Fevereiro!$H$6</f>
        <v>0.72000000000000008</v>
      </c>
      <c r="D29" s="90">
        <f>[25]Fevereiro!$H$7</f>
        <v>5.4</v>
      </c>
      <c r="E29" s="90">
        <f>[25]Fevereiro!$H$8</f>
        <v>1.8</v>
      </c>
      <c r="F29" s="90">
        <f>[25]Fevereiro!$H$9</f>
        <v>11.879999999999999</v>
      </c>
      <c r="G29" s="90">
        <f>[25]Fevereiro!$H$10</f>
        <v>1.8</v>
      </c>
      <c r="H29" s="90">
        <f>[25]Fevereiro!$H$11</f>
        <v>15.120000000000001</v>
      </c>
      <c r="I29" s="90">
        <f>[25]Fevereiro!$H$12</f>
        <v>6.12</v>
      </c>
      <c r="J29" s="90">
        <f>[25]Fevereiro!$H$13</f>
        <v>2.16</v>
      </c>
      <c r="K29" s="90">
        <f>[25]Fevereiro!$H$14</f>
        <v>2.52</v>
      </c>
      <c r="L29" s="90">
        <f>[25]Fevereiro!$H$15</f>
        <v>9.3600000000000012</v>
      </c>
      <c r="M29" s="90">
        <f>[25]Fevereiro!$H$16</f>
        <v>4.6800000000000006</v>
      </c>
      <c r="N29" s="90">
        <f>[25]Fevereiro!$H$17</f>
        <v>0.72000000000000008</v>
      </c>
      <c r="O29" s="90">
        <f>[25]Fevereiro!$H$18</f>
        <v>14.76</v>
      </c>
      <c r="P29" s="90">
        <f>[25]Fevereiro!$H$19</f>
        <v>11.520000000000001</v>
      </c>
      <c r="Q29" s="90">
        <f>[25]Fevereiro!$H$20</f>
        <v>9.7200000000000006</v>
      </c>
      <c r="R29" s="90">
        <f>[25]Fevereiro!$H$21</f>
        <v>10.44</v>
      </c>
      <c r="S29" s="90">
        <f>[25]Fevereiro!$H$22</f>
        <v>7.9200000000000008</v>
      </c>
      <c r="T29" s="90">
        <f>[25]Fevereiro!$H$23</f>
        <v>3.9600000000000004</v>
      </c>
      <c r="U29" s="90">
        <f>[25]Fevereiro!$H$24</f>
        <v>19.8</v>
      </c>
      <c r="V29" s="90">
        <f>[25]Fevereiro!$H$25</f>
        <v>0</v>
      </c>
      <c r="W29" s="90">
        <f>[25]Fevereiro!$H$26</f>
        <v>3.9600000000000004</v>
      </c>
      <c r="X29" s="90">
        <f>[25]Fevereiro!$H$27</f>
        <v>9.3600000000000012</v>
      </c>
      <c r="Y29" s="90">
        <f>[25]Fevereiro!$H$28</f>
        <v>20.52</v>
      </c>
      <c r="Z29" s="90">
        <f>[25]Fevereiro!$H$29</f>
        <v>3.24</v>
      </c>
      <c r="AA29" s="90">
        <f>[25]Fevereiro!$H$30</f>
        <v>7.2</v>
      </c>
      <c r="AB29" s="90">
        <f>[25]Fevereiro!$H$31</f>
        <v>11.520000000000001</v>
      </c>
      <c r="AC29" s="90">
        <f>[25]Fevereiro!$H$32</f>
        <v>3.9600000000000004</v>
      </c>
      <c r="AD29" s="78">
        <f t="shared" si="3"/>
        <v>20.52</v>
      </c>
      <c r="AE29" s="89">
        <f t="shared" si="4"/>
        <v>7.1742857142857162</v>
      </c>
      <c r="AI29" t="s">
        <v>33</v>
      </c>
    </row>
    <row r="30" spans="1:35" x14ac:dyDescent="0.2">
      <c r="A30" s="48" t="s">
        <v>154</v>
      </c>
      <c r="B30" s="90">
        <f>[26]Fevereiro!$H5</f>
        <v>28.08</v>
      </c>
      <c r="C30" s="90">
        <f>[26]Fevereiro!$H6</f>
        <v>15.120000000000001</v>
      </c>
      <c r="D30" s="90">
        <f>[26]Fevereiro!$H7</f>
        <v>37.440000000000005</v>
      </c>
      <c r="E30" s="90">
        <f>[26]Fevereiro!$H8</f>
        <v>22.32</v>
      </c>
      <c r="F30" s="90">
        <f>[26]Fevereiro!$H9</f>
        <v>35.64</v>
      </c>
      <c r="G30" s="90">
        <f>[26]Fevereiro!$H10</f>
        <v>23.759999999999998</v>
      </c>
      <c r="H30" s="90">
        <f>[26]Fevereiro!$H11</f>
        <v>28.44</v>
      </c>
      <c r="I30" s="90">
        <f>[26]Fevereiro!$H12</f>
        <v>22.32</v>
      </c>
      <c r="J30" s="90">
        <f>[26]Fevereiro!$H13</f>
        <v>21.6</v>
      </c>
      <c r="K30" s="90">
        <f>[26]Fevereiro!$H14</f>
        <v>22.68</v>
      </c>
      <c r="L30" s="90">
        <f>[26]Fevereiro!$H15</f>
        <v>20.16</v>
      </c>
      <c r="M30" s="90">
        <f>[26]Fevereiro!$H16</f>
        <v>20.16</v>
      </c>
      <c r="N30" s="90">
        <f>[26]Fevereiro!$H17</f>
        <v>21.240000000000002</v>
      </c>
      <c r="O30" s="90">
        <f>[26]Fevereiro!$H18</f>
        <v>24.12</v>
      </c>
      <c r="P30" s="90">
        <f>[26]Fevereiro!$H19</f>
        <v>22.32</v>
      </c>
      <c r="Q30" s="90">
        <f>[26]Fevereiro!$H20</f>
        <v>23.040000000000003</v>
      </c>
      <c r="R30" s="90">
        <f>[26]Fevereiro!$H21</f>
        <v>24.12</v>
      </c>
      <c r="S30" s="90">
        <f>[26]Fevereiro!$H22</f>
        <v>23.759999999999998</v>
      </c>
      <c r="T30" s="90">
        <f>[26]Fevereiro!$H23</f>
        <v>16.920000000000002</v>
      </c>
      <c r="U30" s="90">
        <f>[26]Fevereiro!$H24</f>
        <v>32.04</v>
      </c>
      <c r="V30" s="90">
        <f>[26]Fevereiro!$H25</f>
        <v>23.759999999999998</v>
      </c>
      <c r="W30" s="90">
        <f>[26]Fevereiro!$H26</f>
        <v>14.4</v>
      </c>
      <c r="X30" s="90">
        <f>[26]Fevereiro!$H27</f>
        <v>39.6</v>
      </c>
      <c r="Y30" s="90">
        <f>[26]Fevereiro!$H28</f>
        <v>38.519999999999996</v>
      </c>
      <c r="Z30" s="90">
        <f>[26]Fevereiro!$H29</f>
        <v>29.880000000000003</v>
      </c>
      <c r="AA30" s="90">
        <f>[26]Fevereiro!$H30</f>
        <v>18.720000000000002</v>
      </c>
      <c r="AB30" s="90">
        <f>[26]Fevereiro!$H31</f>
        <v>25.56</v>
      </c>
      <c r="AC30" s="90">
        <f>[26]Fevereiro!$H32</f>
        <v>18.720000000000002</v>
      </c>
      <c r="AD30" s="78">
        <f t="shared" si="3"/>
        <v>39.6</v>
      </c>
      <c r="AE30" s="89">
        <f t="shared" si="4"/>
        <v>24.801428571428573</v>
      </c>
      <c r="AF30" s="11" t="s">
        <v>33</v>
      </c>
      <c r="AH30" t="s">
        <v>33</v>
      </c>
    </row>
    <row r="31" spans="1:35" hidden="1" x14ac:dyDescent="0.2">
      <c r="A31" s="48" t="s">
        <v>11</v>
      </c>
      <c r="B31" s="90" t="str">
        <f>[27]Fevereiro!$H$5</f>
        <v>*</v>
      </c>
      <c r="C31" s="90" t="str">
        <f>[27]Fevereiro!$H$6</f>
        <v>*</v>
      </c>
      <c r="D31" s="90" t="str">
        <f>[27]Fevereiro!$H$7</f>
        <v>*</v>
      </c>
      <c r="E31" s="90" t="str">
        <f>[27]Fevereiro!$H$8</f>
        <v>*</v>
      </c>
      <c r="F31" s="90" t="str">
        <f>[27]Fevereiro!$H$9</f>
        <v>*</v>
      </c>
      <c r="G31" s="90" t="str">
        <f>[27]Fevereiro!$H$10</f>
        <v>*</v>
      </c>
      <c r="H31" s="90" t="str">
        <f>[27]Fevereiro!$H$11</f>
        <v>*</v>
      </c>
      <c r="I31" s="90" t="str">
        <f>[27]Fevereiro!$H$12</f>
        <v>*</v>
      </c>
      <c r="J31" s="90" t="str">
        <f>[27]Fevereiro!$H$13</f>
        <v>*</v>
      </c>
      <c r="K31" s="90" t="str">
        <f>[27]Fevereiro!$H$14</f>
        <v>*</v>
      </c>
      <c r="L31" s="90" t="str">
        <f>[27]Fevereiro!$H$15</f>
        <v>*</v>
      </c>
      <c r="M31" s="90" t="str">
        <f>[27]Fevereiro!$H$16</f>
        <v>*</v>
      </c>
      <c r="N31" s="90" t="str">
        <f>[27]Fevereiro!$H$17</f>
        <v>*</v>
      </c>
      <c r="O31" s="90" t="str">
        <f>[27]Fevereiro!$H$18</f>
        <v>*</v>
      </c>
      <c r="P31" s="90" t="str">
        <f>[27]Fevereiro!$H$19</f>
        <v>*</v>
      </c>
      <c r="Q31" s="90" t="str">
        <f>[27]Fevereiro!$H$20</f>
        <v>*</v>
      </c>
      <c r="R31" s="90" t="str">
        <f>[27]Fevereiro!$H$21</f>
        <v>*</v>
      </c>
      <c r="S31" s="90" t="str">
        <f>[27]Fevereiro!$H$22</f>
        <v>*</v>
      </c>
      <c r="T31" s="90" t="str">
        <f>[27]Fevereiro!$H$23</f>
        <v>*</v>
      </c>
      <c r="U31" s="90" t="str">
        <f>[27]Fevereiro!$H$24</f>
        <v>*</v>
      </c>
      <c r="V31" s="90" t="str">
        <f>[27]Fevereiro!$H$25</f>
        <v>*</v>
      </c>
      <c r="W31" s="90" t="str">
        <f>[27]Fevereiro!$H$26</f>
        <v>*</v>
      </c>
      <c r="X31" s="90" t="str">
        <f>[27]Fevereiro!$H$27</f>
        <v>*</v>
      </c>
      <c r="Y31" s="90" t="str">
        <f>[27]Fevereiro!$H$28</f>
        <v>*</v>
      </c>
      <c r="Z31" s="90" t="str">
        <f>[27]Fevereiro!$H$29</f>
        <v>*</v>
      </c>
      <c r="AA31" s="90" t="str">
        <f>[27]Fevereiro!$H$30</f>
        <v>*</v>
      </c>
      <c r="AB31" s="90" t="str">
        <f>[27]Fevereiro!$H$31</f>
        <v>*</v>
      </c>
      <c r="AC31" s="90" t="str">
        <f>[27]Fevereiro!$H$32</f>
        <v>*</v>
      </c>
      <c r="AD31" s="78">
        <f t="shared" si="3"/>
        <v>0</v>
      </c>
      <c r="AE31" s="89" t="e">
        <f t="shared" si="4"/>
        <v>#DIV/0!</v>
      </c>
      <c r="AH31" t="s">
        <v>33</v>
      </c>
      <c r="AI31" t="s">
        <v>33</v>
      </c>
    </row>
    <row r="32" spans="1:35" s="5" customFormat="1" x14ac:dyDescent="0.2">
      <c r="A32" s="48" t="s">
        <v>12</v>
      </c>
      <c r="B32" s="90">
        <f>[28]Fevereiro!$H$5</f>
        <v>19.440000000000001</v>
      </c>
      <c r="C32" s="90">
        <f>[28]Fevereiro!$H$6</f>
        <v>9.7200000000000006</v>
      </c>
      <c r="D32" s="90">
        <f>[28]Fevereiro!$H$7</f>
        <v>11.520000000000001</v>
      </c>
      <c r="E32" s="90">
        <f>[28]Fevereiro!$H$8</f>
        <v>8.64</v>
      </c>
      <c r="F32" s="90">
        <f>[28]Fevereiro!$H$9</f>
        <v>17.64</v>
      </c>
      <c r="G32" s="90">
        <f>[28]Fevereiro!$H$10</f>
        <v>17.64</v>
      </c>
      <c r="H32" s="90">
        <f>[28]Fevereiro!$H$11</f>
        <v>8.2799999999999994</v>
      </c>
      <c r="I32" s="90">
        <f>[28]Fevereiro!$H$12</f>
        <v>14.4</v>
      </c>
      <c r="J32" s="90">
        <f>[28]Fevereiro!$H$13</f>
        <v>10.44</v>
      </c>
      <c r="K32" s="90">
        <f>[28]Fevereiro!$H$14</f>
        <v>10.08</v>
      </c>
      <c r="L32" s="90">
        <f>[28]Fevereiro!$H$15</f>
        <v>10.8</v>
      </c>
      <c r="M32" s="90">
        <f>[28]Fevereiro!$H$16</f>
        <v>11.879999999999999</v>
      </c>
      <c r="N32" s="90">
        <f>[28]Fevereiro!$H$17</f>
        <v>11.879999999999999</v>
      </c>
      <c r="O32" s="90">
        <f>[28]Fevereiro!$H$18</f>
        <v>10.8</v>
      </c>
      <c r="P32" s="90">
        <f>[28]Fevereiro!$H$19</f>
        <v>15.120000000000001</v>
      </c>
      <c r="Q32" s="90">
        <f>[28]Fevereiro!$H$20</f>
        <v>15.48</v>
      </c>
      <c r="R32" s="90">
        <f>[28]Fevereiro!$H$21</f>
        <v>14.76</v>
      </c>
      <c r="S32" s="90">
        <f>[28]Fevereiro!$H$22</f>
        <v>14.76</v>
      </c>
      <c r="T32" s="90">
        <f>[28]Fevereiro!$H$23</f>
        <v>8.64</v>
      </c>
      <c r="U32" s="90">
        <f>[28]Fevereiro!$H$24</f>
        <v>14.76</v>
      </c>
      <c r="V32" s="90">
        <f>[28]Fevereiro!$H$25</f>
        <v>2.8800000000000003</v>
      </c>
      <c r="W32" s="90">
        <f>[28]Fevereiro!$H$26</f>
        <v>11.879999999999999</v>
      </c>
      <c r="X32" s="90">
        <f>[28]Fevereiro!$H$27</f>
        <v>18.720000000000002</v>
      </c>
      <c r="Y32" s="90">
        <f>[28]Fevereiro!$H$28</f>
        <v>14.04</v>
      </c>
      <c r="Z32" s="90">
        <f>[28]Fevereiro!$H$29</f>
        <v>12.24</v>
      </c>
      <c r="AA32" s="90">
        <f>[28]Fevereiro!$H$30</f>
        <v>16.559999999999999</v>
      </c>
      <c r="AB32" s="90">
        <f>[28]Fevereiro!$H$31</f>
        <v>7.5600000000000005</v>
      </c>
      <c r="AC32" s="90">
        <f>[28]Fevereiro!$H$32</f>
        <v>8.64</v>
      </c>
      <c r="AD32" s="78">
        <f t="shared" si="3"/>
        <v>19.440000000000001</v>
      </c>
      <c r="AE32" s="89">
        <f t="shared" si="4"/>
        <v>12.471428571428573</v>
      </c>
      <c r="AH32" s="5" t="s">
        <v>33</v>
      </c>
      <c r="AI32" s="5" t="s">
        <v>33</v>
      </c>
    </row>
    <row r="33" spans="1:35" x14ac:dyDescent="0.2">
      <c r="A33" s="48" t="s">
        <v>232</v>
      </c>
      <c r="B33" s="90">
        <f>[29]Fevereiro!$H$5</f>
        <v>12.6</v>
      </c>
      <c r="C33" s="90">
        <f>[29]Fevereiro!$H$6</f>
        <v>15.120000000000001</v>
      </c>
      <c r="D33" s="90">
        <f>[29]Fevereiro!$H$7</f>
        <v>23.759999999999998</v>
      </c>
      <c r="E33" s="90">
        <f>[29]Fevereiro!$H$8</f>
        <v>12.24</v>
      </c>
      <c r="F33" s="90">
        <f>[29]Fevereiro!$H$9</f>
        <v>30.240000000000002</v>
      </c>
      <c r="G33" s="90">
        <f>[29]Fevereiro!$H$10</f>
        <v>21.6</v>
      </c>
      <c r="H33" s="90">
        <f>[29]Fevereiro!$H$11</f>
        <v>15.48</v>
      </c>
      <c r="I33" s="90">
        <f>[29]Fevereiro!$H$12</f>
        <v>11.16</v>
      </c>
      <c r="J33" s="90">
        <f>[29]Fevereiro!$H$13</f>
        <v>17.28</v>
      </c>
      <c r="K33" s="90">
        <f>[29]Fevereiro!$H$14</f>
        <v>23.400000000000002</v>
      </c>
      <c r="L33" s="90">
        <f>[29]Fevereiro!$H$15</f>
        <v>20.52</v>
      </c>
      <c r="M33" s="90">
        <f>[29]Fevereiro!$H$16</f>
        <v>21.240000000000002</v>
      </c>
      <c r="N33" s="90">
        <f>[29]Fevereiro!$H$17</f>
        <v>16.559999999999999</v>
      </c>
      <c r="O33" s="90">
        <f>[29]Fevereiro!$H$18</f>
        <v>15.840000000000002</v>
      </c>
      <c r="P33" s="90">
        <f>[29]Fevereiro!$H$19</f>
        <v>17.28</v>
      </c>
      <c r="Q33" s="90">
        <f>[29]Fevereiro!$H$20</f>
        <v>22.68</v>
      </c>
      <c r="R33" s="90">
        <f>[29]Fevereiro!$H$21</f>
        <v>19.440000000000001</v>
      </c>
      <c r="S33" s="90">
        <f>[29]Fevereiro!$H$22</f>
        <v>12.24</v>
      </c>
      <c r="T33" s="90">
        <f>[29]Fevereiro!$H$23</f>
        <v>12.24</v>
      </c>
      <c r="U33" s="90">
        <f>[29]Fevereiro!$H$24</f>
        <v>19.8</v>
      </c>
      <c r="V33" s="90">
        <f>[29]Fevereiro!$H$25</f>
        <v>23.400000000000002</v>
      </c>
      <c r="W33" s="90">
        <f>[29]Fevereiro!$H$26</f>
        <v>14.76</v>
      </c>
      <c r="X33" s="90">
        <f>[29]Fevereiro!$H$27</f>
        <v>14.04</v>
      </c>
      <c r="Y33" s="90">
        <f>[29]Fevereiro!$H$28</f>
        <v>19.079999999999998</v>
      </c>
      <c r="Z33" s="90">
        <f>[29]Fevereiro!$H$29</f>
        <v>16.920000000000002</v>
      </c>
      <c r="AA33" s="90">
        <f>[29]Fevereiro!$H$30</f>
        <v>20.16</v>
      </c>
      <c r="AB33" s="90">
        <f>[29]Fevereiro!$H$31</f>
        <v>15.48</v>
      </c>
      <c r="AC33" s="90">
        <f>[29]Fevereiro!$H$32</f>
        <v>16.559999999999999</v>
      </c>
      <c r="AD33" s="78">
        <f t="shared" si="3"/>
        <v>30.240000000000002</v>
      </c>
      <c r="AE33" s="89">
        <f t="shared" si="4"/>
        <v>17.89714285714286</v>
      </c>
      <c r="AH33" t="s">
        <v>33</v>
      </c>
    </row>
    <row r="34" spans="1:35" x14ac:dyDescent="0.2">
      <c r="A34" s="48" t="s">
        <v>231</v>
      </c>
      <c r="B34" s="90">
        <f>[30]Fevereiro!$H$5</f>
        <v>9.7200000000000006</v>
      </c>
      <c r="C34" s="90">
        <f>[30]Fevereiro!$H$6</f>
        <v>12.96</v>
      </c>
      <c r="D34" s="90">
        <f>[30]Fevereiro!$H$7</f>
        <v>14.4</v>
      </c>
      <c r="E34" s="90">
        <f>[30]Fevereiro!$H$8</f>
        <v>12.96</v>
      </c>
      <c r="F34" s="90">
        <f>[30]Fevereiro!$H$9</f>
        <v>16.920000000000002</v>
      </c>
      <c r="G34" s="90" t="str">
        <f>[30]Fevereiro!$H$10</f>
        <v>*</v>
      </c>
      <c r="H34" s="90" t="str">
        <f>[30]Fevereiro!$H$11</f>
        <v>*</v>
      </c>
      <c r="I34" s="90" t="str">
        <f>[30]Fevereiro!$H$12</f>
        <v>*</v>
      </c>
      <c r="J34" s="90" t="str">
        <f>[30]Fevereiro!$H$13</f>
        <v>*</v>
      </c>
      <c r="K34" s="90" t="str">
        <f>[30]Fevereiro!$H$14</f>
        <v>*</v>
      </c>
      <c r="L34" s="90" t="str">
        <f>[30]Fevereiro!$H$15</f>
        <v>*</v>
      </c>
      <c r="M34" s="90" t="str">
        <f>[30]Fevereiro!$H$16</f>
        <v>*</v>
      </c>
      <c r="N34" s="90" t="str">
        <f>[30]Fevereiro!$H$17</f>
        <v>*</v>
      </c>
      <c r="O34" s="90" t="str">
        <f>[30]Fevereiro!$H$18</f>
        <v>*</v>
      </c>
      <c r="P34" s="90" t="str">
        <f>[30]Fevereiro!$H$19</f>
        <v>*</v>
      </c>
      <c r="Q34" s="90" t="str">
        <f>[30]Fevereiro!$H$20</f>
        <v>*</v>
      </c>
      <c r="R34" s="90" t="str">
        <f>[30]Fevereiro!$H$21</f>
        <v>*</v>
      </c>
      <c r="S34" s="90" t="str">
        <f>[30]Fevereiro!$H$22</f>
        <v>*</v>
      </c>
      <c r="T34" s="90" t="str">
        <f>[30]Fevereiro!$H$23</f>
        <v>*</v>
      </c>
      <c r="U34" s="90">
        <f>[30]Fevereiro!$H$24</f>
        <v>19.440000000000001</v>
      </c>
      <c r="V34" s="90">
        <f>[30]Fevereiro!$H$25</f>
        <v>8.64</v>
      </c>
      <c r="W34" s="90">
        <f>[30]Fevereiro!$H$26</f>
        <v>8.2799999999999994</v>
      </c>
      <c r="X34" s="90">
        <f>[30]Fevereiro!$H$27</f>
        <v>12.96</v>
      </c>
      <c r="Y34" s="90">
        <f>[30]Fevereiro!$H$28</f>
        <v>13.32</v>
      </c>
      <c r="Z34" s="90">
        <f>[30]Fevereiro!$H$29</f>
        <v>17.64</v>
      </c>
      <c r="AA34" s="90">
        <f>[30]Fevereiro!$H$30</f>
        <v>21.96</v>
      </c>
      <c r="AB34" s="90">
        <f>[30]Fevereiro!$H$31</f>
        <v>12.6</v>
      </c>
      <c r="AC34" s="90">
        <f>[30]Fevereiro!$H$32</f>
        <v>12.24</v>
      </c>
      <c r="AD34" s="78">
        <f t="shared" si="3"/>
        <v>21.96</v>
      </c>
      <c r="AE34" s="89">
        <f t="shared" si="4"/>
        <v>13.860000000000001</v>
      </c>
      <c r="AH34" t="s">
        <v>33</v>
      </c>
    </row>
    <row r="35" spans="1:35" hidden="1" x14ac:dyDescent="0.2">
      <c r="A35" s="48" t="s">
        <v>126</v>
      </c>
      <c r="B35" s="90" t="str">
        <f>[31]Fevereiro!$H$5</f>
        <v>*</v>
      </c>
      <c r="C35" s="90" t="str">
        <f>[31]Fevereiro!$H$6</f>
        <v>*</v>
      </c>
      <c r="D35" s="90" t="str">
        <f>[31]Fevereiro!$H$7</f>
        <v>*</v>
      </c>
      <c r="E35" s="90" t="str">
        <f>[31]Fevereiro!$H$8</f>
        <v>*</v>
      </c>
      <c r="F35" s="90" t="str">
        <f>[31]Fevereiro!$H$9</f>
        <v>*</v>
      </c>
      <c r="G35" s="90" t="str">
        <f>[31]Fevereiro!$H$10</f>
        <v>*</v>
      </c>
      <c r="H35" s="90" t="str">
        <f>[31]Fevereiro!$H$11</f>
        <v>*</v>
      </c>
      <c r="I35" s="90" t="str">
        <f>[31]Fevereiro!$H$12</f>
        <v>*</v>
      </c>
      <c r="J35" s="90" t="str">
        <f>[31]Fevereiro!$H$13</f>
        <v>*</v>
      </c>
      <c r="K35" s="90" t="str">
        <f>[31]Fevereiro!$H$14</f>
        <v>*</v>
      </c>
      <c r="L35" s="90" t="str">
        <f>[31]Fevereiro!$H$15</f>
        <v>*</v>
      </c>
      <c r="M35" s="90" t="str">
        <f>[31]Fevereiro!$H$16</f>
        <v>*</v>
      </c>
      <c r="N35" s="90" t="str">
        <f>[31]Fevereiro!$H$17</f>
        <v>*</v>
      </c>
      <c r="O35" s="90" t="str">
        <f>[31]Fevereiro!$H$18</f>
        <v>*</v>
      </c>
      <c r="P35" s="90" t="str">
        <f>[31]Fevereiro!$H$19</f>
        <v>*</v>
      </c>
      <c r="Q35" s="90" t="str">
        <f>[31]Fevereiro!$H$20</f>
        <v>*</v>
      </c>
      <c r="R35" s="90" t="str">
        <f>[31]Fevereiro!$H$21</f>
        <v>*</v>
      </c>
      <c r="S35" s="90" t="str">
        <f>[31]Fevereiro!$H$22</f>
        <v>*</v>
      </c>
      <c r="T35" s="90" t="str">
        <f>[31]Fevereiro!$H$23</f>
        <v>*</v>
      </c>
      <c r="U35" s="90" t="str">
        <f>[31]Fevereiro!$H$24</f>
        <v>*</v>
      </c>
      <c r="V35" s="90" t="str">
        <f>[31]Fevereiro!$H$25</f>
        <v>*</v>
      </c>
      <c r="W35" s="90" t="str">
        <f>[31]Fevereiro!$H$26</f>
        <v>*</v>
      </c>
      <c r="X35" s="90" t="str">
        <f>[31]Fevereiro!$H$27</f>
        <v>*</v>
      </c>
      <c r="Y35" s="90" t="str">
        <f>[31]Fevereiro!$H$28</f>
        <v>*</v>
      </c>
      <c r="Z35" s="90" t="str">
        <f>[31]Fevereiro!$H$29</f>
        <v>*</v>
      </c>
      <c r="AA35" s="90" t="str">
        <f>[31]Fevereiro!$H$30</f>
        <v>*</v>
      </c>
      <c r="AB35" s="90" t="str">
        <f>[31]Fevereiro!$H$31</f>
        <v>*</v>
      </c>
      <c r="AC35" s="90" t="str">
        <f>[31]Fevereiro!$H$32</f>
        <v>*</v>
      </c>
      <c r="AD35" s="78" t="s">
        <v>203</v>
      </c>
      <c r="AE35" s="89" t="s">
        <v>203</v>
      </c>
      <c r="AH35" t="s">
        <v>33</v>
      </c>
    </row>
    <row r="36" spans="1:35" x14ac:dyDescent="0.2">
      <c r="A36" s="48" t="s">
        <v>13</v>
      </c>
      <c r="B36" s="90">
        <f>[32]Fevereiro!$H$5</f>
        <v>14.4</v>
      </c>
      <c r="C36" s="90">
        <f>[32]Fevereiro!$H$6</f>
        <v>12.24</v>
      </c>
      <c r="D36" s="90">
        <f>[32]Fevereiro!$H$7</f>
        <v>24.840000000000003</v>
      </c>
      <c r="E36" s="90">
        <f>[32]Fevereiro!$H$8</f>
        <v>17.64</v>
      </c>
      <c r="F36" s="90">
        <f>[32]Fevereiro!$H$9</f>
        <v>11.879999999999999</v>
      </c>
      <c r="G36" s="90">
        <f>[32]Fevereiro!$H$10</f>
        <v>18.720000000000002</v>
      </c>
      <c r="H36" s="90">
        <f>[32]Fevereiro!$H$11</f>
        <v>28.08</v>
      </c>
      <c r="I36" s="90">
        <f>[32]Fevereiro!$H$12</f>
        <v>15.840000000000002</v>
      </c>
      <c r="J36" s="90">
        <f>[32]Fevereiro!$H$13</f>
        <v>15.120000000000001</v>
      </c>
      <c r="K36" s="90">
        <f>[32]Fevereiro!$H$14</f>
        <v>14.76</v>
      </c>
      <c r="L36" s="90">
        <f>[32]Fevereiro!$H$15</f>
        <v>23.040000000000003</v>
      </c>
      <c r="M36" s="90">
        <f>[32]Fevereiro!$H$16</f>
        <v>18</v>
      </c>
      <c r="N36" s="90">
        <f>[32]Fevereiro!$H$17</f>
        <v>15.48</v>
      </c>
      <c r="O36" s="90">
        <f>[32]Fevereiro!$H$18</f>
        <v>14.04</v>
      </c>
      <c r="P36" s="90">
        <f>[32]Fevereiro!$H$19</f>
        <v>9</v>
      </c>
      <c r="Q36" s="90">
        <f>[32]Fevereiro!$H$20</f>
        <v>14.4</v>
      </c>
      <c r="R36" s="90">
        <f>[32]Fevereiro!$H$21</f>
        <v>20.88</v>
      </c>
      <c r="S36" s="90">
        <f>[32]Fevereiro!$H$22</f>
        <v>8.64</v>
      </c>
      <c r="T36" s="90">
        <f>[32]Fevereiro!$H$23</f>
        <v>13.32</v>
      </c>
      <c r="U36" s="90">
        <f>[32]Fevereiro!$H$24</f>
        <v>12.96</v>
      </c>
      <c r="V36" s="90">
        <f>[32]Fevereiro!$H$25</f>
        <v>16.2</v>
      </c>
      <c r="W36" s="90">
        <f>[32]Fevereiro!$H$26</f>
        <v>38.159999999999997</v>
      </c>
      <c r="X36" s="90">
        <f>[32]Fevereiro!$H$27</f>
        <v>15.48</v>
      </c>
      <c r="Y36" s="90">
        <f>[32]Fevereiro!$H$28</f>
        <v>8.64</v>
      </c>
      <c r="Z36" s="90">
        <f>[32]Fevereiro!$H$29</f>
        <v>12.24</v>
      </c>
      <c r="AA36" s="90">
        <f>[32]Fevereiro!$H$30</f>
        <v>11.879999999999999</v>
      </c>
      <c r="AB36" s="90">
        <f>[32]Fevereiro!$H$31</f>
        <v>14.76</v>
      </c>
      <c r="AC36" s="90">
        <f>[32]Fevereiro!$H$32</f>
        <v>13.68</v>
      </c>
      <c r="AD36" s="78">
        <f t="shared" ref="AD36:AD43" si="5">MAX(B36:AC36)</f>
        <v>38.159999999999997</v>
      </c>
      <c r="AE36" s="89">
        <f t="shared" ref="AE36:AE43" si="6">AVERAGE(B36:AC36)</f>
        <v>16.225714285714282</v>
      </c>
      <c r="AH36" t="s">
        <v>33</v>
      </c>
    </row>
    <row r="37" spans="1:35" x14ac:dyDescent="0.2">
      <c r="A37" s="48" t="s">
        <v>155</v>
      </c>
      <c r="B37" s="90">
        <f>[33]Fevereiro!$H5</f>
        <v>11.879999999999999</v>
      </c>
      <c r="C37" s="90">
        <f>[33]Fevereiro!$H6</f>
        <v>11.879999999999999</v>
      </c>
      <c r="D37" s="90">
        <f>[33]Fevereiro!$H7</f>
        <v>17.28</v>
      </c>
      <c r="E37" s="90">
        <f>[33]Fevereiro!$H8</f>
        <v>12.6</v>
      </c>
      <c r="F37" s="90">
        <f>[33]Fevereiro!$H9</f>
        <v>16.2</v>
      </c>
      <c r="G37" s="90">
        <f>[33]Fevereiro!$H10</f>
        <v>15.120000000000001</v>
      </c>
      <c r="H37" s="90">
        <f>[33]Fevereiro!$H11</f>
        <v>19.079999999999998</v>
      </c>
      <c r="I37" s="90">
        <f>[33]Fevereiro!$H12</f>
        <v>18.36</v>
      </c>
      <c r="J37" s="90">
        <f>[33]Fevereiro!$H13</f>
        <v>18.36</v>
      </c>
      <c r="K37" s="90">
        <f>[33]Fevereiro!$H14</f>
        <v>20.16</v>
      </c>
      <c r="L37" s="90">
        <f>[33]Fevereiro!$H15</f>
        <v>12.6</v>
      </c>
      <c r="M37" s="90">
        <f>[33]Fevereiro!$H16</f>
        <v>11.879999999999999</v>
      </c>
      <c r="N37" s="90">
        <f>[33]Fevereiro!$H17</f>
        <v>8.64</v>
      </c>
      <c r="O37" s="90">
        <f>[33]Fevereiro!$H18</f>
        <v>17.28</v>
      </c>
      <c r="P37" s="90">
        <f>[33]Fevereiro!$H19</f>
        <v>7.5600000000000005</v>
      </c>
      <c r="Q37" s="90">
        <f>[33]Fevereiro!$H20</f>
        <v>26.64</v>
      </c>
      <c r="R37" s="90">
        <f>[33]Fevereiro!$H21</f>
        <v>10.44</v>
      </c>
      <c r="S37" s="90">
        <f>[33]Fevereiro!$H22</f>
        <v>11.879999999999999</v>
      </c>
      <c r="T37" s="90">
        <f>[33]Fevereiro!$H23</f>
        <v>18</v>
      </c>
      <c r="U37" s="90">
        <f>[33]Fevereiro!$H24</f>
        <v>27</v>
      </c>
      <c r="V37" s="90">
        <f>[33]Fevereiro!$H25</f>
        <v>13.32</v>
      </c>
      <c r="W37" s="90">
        <f>[33]Fevereiro!$H26</f>
        <v>8.64</v>
      </c>
      <c r="X37" s="90">
        <f>[33]Fevereiro!$H27</f>
        <v>15.840000000000002</v>
      </c>
      <c r="Y37" s="90">
        <f>[33]Fevereiro!$H28</f>
        <v>10.8</v>
      </c>
      <c r="Z37" s="90">
        <f>[33]Fevereiro!$H29</f>
        <v>12.6</v>
      </c>
      <c r="AA37" s="90">
        <f>[33]Fevereiro!$H30</f>
        <v>10.44</v>
      </c>
      <c r="AB37" s="90">
        <f>[33]Fevereiro!$H31</f>
        <v>12.96</v>
      </c>
      <c r="AC37" s="90">
        <f>[33]Fevereiro!$H32</f>
        <v>9.7200000000000006</v>
      </c>
      <c r="AD37" s="78">
        <f t="shared" si="5"/>
        <v>27</v>
      </c>
      <c r="AE37" s="89">
        <f t="shared" si="6"/>
        <v>14.54142857142857</v>
      </c>
    </row>
    <row r="38" spans="1:35" x14ac:dyDescent="0.2">
      <c r="A38" s="48" t="s">
        <v>14</v>
      </c>
      <c r="B38" s="90">
        <f>[34]Fevereiro!$H$5</f>
        <v>15.48</v>
      </c>
      <c r="C38" s="90">
        <f>[34]Fevereiro!$H$6</f>
        <v>19.079999999999998</v>
      </c>
      <c r="D38" s="90">
        <f>[34]Fevereiro!$H$7</f>
        <v>10.08</v>
      </c>
      <c r="E38" s="90">
        <f>[34]Fevereiro!$H$8</f>
        <v>13.32</v>
      </c>
      <c r="F38" s="90">
        <f>[34]Fevereiro!$H$9</f>
        <v>17.64</v>
      </c>
      <c r="G38" s="90">
        <f>[34]Fevereiro!$H$10</f>
        <v>14.04</v>
      </c>
      <c r="H38" s="90">
        <f>[34]Fevereiro!$H$11</f>
        <v>11.879999999999999</v>
      </c>
      <c r="I38" s="90">
        <f>[34]Fevereiro!$H$12</f>
        <v>11.879999999999999</v>
      </c>
      <c r="J38" s="90">
        <f>[34]Fevereiro!$H$13</f>
        <v>16.559999999999999</v>
      </c>
      <c r="K38" s="90">
        <f>[34]Fevereiro!$H$14</f>
        <v>17.28</v>
      </c>
      <c r="L38" s="90">
        <f>[34]Fevereiro!$H$15</f>
        <v>12.96</v>
      </c>
      <c r="M38" s="90">
        <f>[34]Fevereiro!$H$16</f>
        <v>12.24</v>
      </c>
      <c r="N38" s="90">
        <f>[34]Fevereiro!$H$17</f>
        <v>12.6</v>
      </c>
      <c r="O38" s="90">
        <f>[34]Fevereiro!$H$18</f>
        <v>13.68</v>
      </c>
      <c r="P38" s="90">
        <f>[34]Fevereiro!$H$19</f>
        <v>10.8</v>
      </c>
      <c r="Q38" s="90">
        <f>[34]Fevereiro!$H$20</f>
        <v>12.6</v>
      </c>
      <c r="R38" s="90">
        <f>[34]Fevereiro!$H$21</f>
        <v>14.04</v>
      </c>
      <c r="S38" s="90">
        <f>[34]Fevereiro!$H$22</f>
        <v>17.64</v>
      </c>
      <c r="T38" s="90">
        <f>[34]Fevereiro!$H$23</f>
        <v>10.8</v>
      </c>
      <c r="U38" s="90">
        <f>[34]Fevereiro!$H$24</f>
        <v>9.3600000000000012</v>
      </c>
      <c r="V38" s="90">
        <f>[34]Fevereiro!$H$25</f>
        <v>14.4</v>
      </c>
      <c r="W38" s="90">
        <f>[34]Fevereiro!$H$26</f>
        <v>15.840000000000002</v>
      </c>
      <c r="X38" s="90">
        <f>[34]Fevereiro!$H$27</f>
        <v>14.04</v>
      </c>
      <c r="Y38" s="90">
        <f>[34]Fevereiro!$H$28</f>
        <v>20.16</v>
      </c>
      <c r="Z38" s="90">
        <f>[34]Fevereiro!$H$29</f>
        <v>12.96</v>
      </c>
      <c r="AA38" s="90">
        <f>[34]Fevereiro!$H$30</f>
        <v>12.96</v>
      </c>
      <c r="AB38" s="90">
        <f>[34]Fevereiro!$H$31</f>
        <v>14.76</v>
      </c>
      <c r="AC38" s="90">
        <f>[34]Fevereiro!$H$32</f>
        <v>14.76</v>
      </c>
      <c r="AD38" s="78">
        <f t="shared" si="5"/>
        <v>20.16</v>
      </c>
      <c r="AE38" s="89">
        <f t="shared" si="6"/>
        <v>14.065714285714284</v>
      </c>
      <c r="AF38" s="11" t="s">
        <v>33</v>
      </c>
      <c r="AH38" t="s">
        <v>33</v>
      </c>
    </row>
    <row r="39" spans="1:35" x14ac:dyDescent="0.2">
      <c r="A39" s="48" t="s">
        <v>15</v>
      </c>
      <c r="B39" s="90">
        <f>[35]Fevereiro!$H$5</f>
        <v>15.120000000000001</v>
      </c>
      <c r="C39" s="90">
        <f>[35]Fevereiro!$H$6</f>
        <v>7.9200000000000008</v>
      </c>
      <c r="D39" s="90">
        <f>[35]Fevereiro!$H$7</f>
        <v>8.2799999999999994</v>
      </c>
      <c r="E39" s="90">
        <f>[35]Fevereiro!$H$8</f>
        <v>12.6</v>
      </c>
      <c r="F39" s="90">
        <f>[35]Fevereiro!$H$9</f>
        <v>16.559999999999999</v>
      </c>
      <c r="G39" s="90">
        <f>[35]Fevereiro!$H$10</f>
        <v>14.76</v>
      </c>
      <c r="H39" s="90">
        <f>[35]Fevereiro!$H$11</f>
        <v>11.520000000000001</v>
      </c>
      <c r="I39" s="90">
        <f>[35]Fevereiro!$H$12</f>
        <v>10.08</v>
      </c>
      <c r="J39" s="90">
        <f>[35]Fevereiro!$H$13</f>
        <v>8.64</v>
      </c>
      <c r="K39" s="90">
        <f>[35]Fevereiro!$H$14</f>
        <v>12.6</v>
      </c>
      <c r="L39" s="90">
        <f>[35]Fevereiro!$H$15</f>
        <v>12.96</v>
      </c>
      <c r="M39" s="90">
        <f>[35]Fevereiro!$H$16</f>
        <v>13.32</v>
      </c>
      <c r="N39" s="90">
        <f>[35]Fevereiro!$H$17</f>
        <v>11.520000000000001</v>
      </c>
      <c r="O39" s="90">
        <f>[35]Fevereiro!$H$18</f>
        <v>16.559999999999999</v>
      </c>
      <c r="P39" s="90">
        <f>[35]Fevereiro!$H$19</f>
        <v>10.8</v>
      </c>
      <c r="Q39" s="90">
        <f>[35]Fevereiro!$H$20</f>
        <v>14.4</v>
      </c>
      <c r="R39" s="90">
        <f>[35]Fevereiro!$H$21</f>
        <v>16.2</v>
      </c>
      <c r="S39" s="90">
        <f>[35]Fevereiro!$H$22</f>
        <v>14.04</v>
      </c>
      <c r="T39" s="90">
        <f>[35]Fevereiro!$H$23</f>
        <v>6.12</v>
      </c>
      <c r="U39" s="90">
        <f>[35]Fevereiro!$H$24</f>
        <v>1.8</v>
      </c>
      <c r="V39" s="90">
        <f>[35]Fevereiro!$H$25</f>
        <v>8.2799999999999994</v>
      </c>
      <c r="W39" s="90">
        <f>[35]Fevereiro!$H$26</f>
        <v>13.68</v>
      </c>
      <c r="X39" s="90">
        <f>[35]Fevereiro!$H$27</f>
        <v>11.879999999999999</v>
      </c>
      <c r="Y39" s="90">
        <f>[35]Fevereiro!$H$28</f>
        <v>12.6</v>
      </c>
      <c r="Z39" s="90">
        <f>[35]Fevereiro!$H$29</f>
        <v>11.520000000000001</v>
      </c>
      <c r="AA39" s="90">
        <f>[35]Fevereiro!$H$30</f>
        <v>10.08</v>
      </c>
      <c r="AB39" s="90">
        <f>[35]Fevereiro!$H$31</f>
        <v>12.96</v>
      </c>
      <c r="AC39" s="90">
        <f>[35]Fevereiro!$H$32</f>
        <v>10.8</v>
      </c>
      <c r="AD39" s="78">
        <f t="shared" si="5"/>
        <v>16.559999999999999</v>
      </c>
      <c r="AE39" s="89">
        <f t="shared" si="6"/>
        <v>11.7</v>
      </c>
      <c r="AH39" t="s">
        <v>33</v>
      </c>
    </row>
    <row r="40" spans="1:35" x14ac:dyDescent="0.2">
      <c r="A40" s="48" t="s">
        <v>156</v>
      </c>
      <c r="B40" s="90">
        <f>[36]Fevereiro!$H$5</f>
        <v>15.840000000000002</v>
      </c>
      <c r="C40" s="90">
        <f>[36]Fevereiro!$H$6</f>
        <v>12.6</v>
      </c>
      <c r="D40" s="90">
        <f>[36]Fevereiro!$H$7</f>
        <v>15.840000000000002</v>
      </c>
      <c r="E40" s="90">
        <f>[36]Fevereiro!$H$8</f>
        <v>15.48</v>
      </c>
      <c r="F40" s="90">
        <f>[36]Fevereiro!$H$9</f>
        <v>21.240000000000002</v>
      </c>
      <c r="G40" s="90">
        <f>[36]Fevereiro!$H$10</f>
        <v>11.520000000000001</v>
      </c>
      <c r="H40" s="90">
        <f>[36]Fevereiro!$H$11</f>
        <v>14.04</v>
      </c>
      <c r="I40" s="90">
        <f>[36]Fevereiro!$H$12</f>
        <v>16.2</v>
      </c>
      <c r="J40" s="90">
        <f>[36]Fevereiro!$H$13</f>
        <v>17.28</v>
      </c>
      <c r="K40" s="90">
        <f>[36]Fevereiro!$H$14</f>
        <v>12.96</v>
      </c>
      <c r="L40" s="90">
        <f>[36]Fevereiro!$H$15</f>
        <v>14.76</v>
      </c>
      <c r="M40" s="90">
        <f>[36]Fevereiro!$H$16</f>
        <v>12.24</v>
      </c>
      <c r="N40" s="90">
        <f>[36]Fevereiro!$H$17</f>
        <v>19.440000000000001</v>
      </c>
      <c r="O40" s="90">
        <f>[36]Fevereiro!$H$18</f>
        <v>14.04</v>
      </c>
      <c r="P40" s="90">
        <f>[36]Fevereiro!$H$19</f>
        <v>18.36</v>
      </c>
      <c r="Q40" s="90">
        <f>[36]Fevereiro!$H$20</f>
        <v>21.96</v>
      </c>
      <c r="R40" s="90">
        <f>[36]Fevereiro!$H$21</f>
        <v>15.840000000000002</v>
      </c>
      <c r="S40" s="90">
        <f>[36]Fevereiro!$H$22</f>
        <v>18</v>
      </c>
      <c r="T40" s="90">
        <f>[36]Fevereiro!$H$23</f>
        <v>11.520000000000001</v>
      </c>
      <c r="U40" s="90">
        <f>[36]Fevereiro!$H$24</f>
        <v>20.52</v>
      </c>
      <c r="V40" s="90">
        <f>[36]Fevereiro!$H$25</f>
        <v>12.96</v>
      </c>
      <c r="W40" s="90">
        <f>[36]Fevereiro!$H$26</f>
        <v>11.16</v>
      </c>
      <c r="X40" s="90">
        <f>[36]Fevereiro!$H$27</f>
        <v>11.520000000000001</v>
      </c>
      <c r="Y40" s="90">
        <f>[36]Fevereiro!$H$28</f>
        <v>14.4</v>
      </c>
      <c r="Z40" s="90">
        <f>[36]Fevereiro!$H$29</f>
        <v>11.16</v>
      </c>
      <c r="AA40" s="90">
        <f>[36]Fevereiro!$H$30</f>
        <v>15.840000000000002</v>
      </c>
      <c r="AB40" s="90">
        <f>[36]Fevereiro!$H$31</f>
        <v>13.32</v>
      </c>
      <c r="AC40" s="90">
        <f>[36]Fevereiro!$H$32</f>
        <v>17.28</v>
      </c>
      <c r="AD40" s="78">
        <f t="shared" si="5"/>
        <v>21.96</v>
      </c>
      <c r="AE40" s="89">
        <f t="shared" si="6"/>
        <v>15.261428571428569</v>
      </c>
      <c r="AH40" t="s">
        <v>33</v>
      </c>
    </row>
    <row r="41" spans="1:35" x14ac:dyDescent="0.2">
      <c r="A41" s="48" t="s">
        <v>16</v>
      </c>
      <c r="B41" s="90">
        <f>[37]Fevereiro!$H$5</f>
        <v>12.24</v>
      </c>
      <c r="C41" s="90">
        <f>[37]Fevereiro!$H$6</f>
        <v>9.7200000000000006</v>
      </c>
      <c r="D41" s="90">
        <f>[37]Fevereiro!$H$7</f>
        <v>11.879999999999999</v>
      </c>
      <c r="E41" s="90">
        <f>[37]Fevereiro!$H$8</f>
        <v>21.240000000000002</v>
      </c>
      <c r="F41" s="90">
        <f>[37]Fevereiro!$H$9</f>
        <v>20.88</v>
      </c>
      <c r="G41" s="90">
        <f>[37]Fevereiro!$H$10</f>
        <v>16.920000000000002</v>
      </c>
      <c r="H41" s="90">
        <f>[37]Fevereiro!$H$11</f>
        <v>7.9200000000000008</v>
      </c>
      <c r="I41" s="90">
        <f>[37]Fevereiro!$H$12</f>
        <v>11.520000000000001</v>
      </c>
      <c r="J41" s="90">
        <f>[37]Fevereiro!$H$13</f>
        <v>11.520000000000001</v>
      </c>
      <c r="K41" s="90">
        <f>[37]Fevereiro!$H$14</f>
        <v>11.879999999999999</v>
      </c>
      <c r="L41" s="90">
        <f>[37]Fevereiro!$H$15</f>
        <v>14.76</v>
      </c>
      <c r="M41" s="90">
        <f>[37]Fevereiro!$H$16</f>
        <v>20.16</v>
      </c>
      <c r="N41" s="90">
        <f>[37]Fevereiro!$H$17</f>
        <v>10.44</v>
      </c>
      <c r="O41" s="90">
        <f>[37]Fevereiro!$H$18</f>
        <v>17.64</v>
      </c>
      <c r="P41" s="90">
        <f>[37]Fevereiro!$H$19</f>
        <v>6.12</v>
      </c>
      <c r="Q41" s="90">
        <f>[37]Fevereiro!$H$20</f>
        <v>12.6</v>
      </c>
      <c r="R41" s="90">
        <f>[37]Fevereiro!$H$21</f>
        <v>14.04</v>
      </c>
      <c r="S41" s="90">
        <f>[37]Fevereiro!$H$22</f>
        <v>24.48</v>
      </c>
      <c r="T41" s="90">
        <f>[37]Fevereiro!$H$23</f>
        <v>15.48</v>
      </c>
      <c r="U41" s="90">
        <f>[37]Fevereiro!$H$24</f>
        <v>24.12</v>
      </c>
      <c r="V41" s="90">
        <f>[37]Fevereiro!$H$25</f>
        <v>14.04</v>
      </c>
      <c r="W41" s="90">
        <f>[37]Fevereiro!$H$26</f>
        <v>9</v>
      </c>
      <c r="X41" s="90">
        <f>[37]Fevereiro!$H$27</f>
        <v>12.6</v>
      </c>
      <c r="Y41" s="90">
        <f>[37]Fevereiro!$H$28</f>
        <v>16.920000000000002</v>
      </c>
      <c r="Z41" s="90">
        <f>[37]Fevereiro!$H$29</f>
        <v>27</v>
      </c>
      <c r="AA41" s="90">
        <f>[37]Fevereiro!$H$30</f>
        <v>16.559999999999999</v>
      </c>
      <c r="AB41" s="90">
        <f>[37]Fevereiro!$H$31</f>
        <v>12.96</v>
      </c>
      <c r="AC41" s="90">
        <f>[37]Fevereiro!$H$32</f>
        <v>11.879999999999999</v>
      </c>
      <c r="AD41" s="78">
        <f t="shared" si="5"/>
        <v>27</v>
      </c>
      <c r="AE41" s="89">
        <f t="shared" si="6"/>
        <v>14.875714285714285</v>
      </c>
      <c r="AH41" t="s">
        <v>33</v>
      </c>
      <c r="AI41" t="s">
        <v>33</v>
      </c>
    </row>
    <row r="42" spans="1:35" x14ac:dyDescent="0.2">
      <c r="A42" s="48" t="s">
        <v>139</v>
      </c>
      <c r="B42" s="90">
        <f>[38]Fevereiro!$H$5</f>
        <v>15.48</v>
      </c>
      <c r="C42" s="90">
        <f>[38]Fevereiro!$H$6</f>
        <v>21.240000000000002</v>
      </c>
      <c r="D42" s="90">
        <f>[38]Fevereiro!$H$7</f>
        <v>28.44</v>
      </c>
      <c r="E42" s="90">
        <f>[38]Fevereiro!$H$8</f>
        <v>16.559999999999999</v>
      </c>
      <c r="F42" s="90">
        <f>[38]Fevereiro!$H$9</f>
        <v>23.759999999999998</v>
      </c>
      <c r="G42" s="90">
        <f>[38]Fevereiro!$H$10</f>
        <v>13.68</v>
      </c>
      <c r="H42" s="90">
        <f>[38]Fevereiro!$H$11</f>
        <v>12.24</v>
      </c>
      <c r="I42" s="90">
        <f>[38]Fevereiro!$H$12</f>
        <v>21.96</v>
      </c>
      <c r="J42" s="90">
        <f>[38]Fevereiro!$H$13</f>
        <v>20.52</v>
      </c>
      <c r="K42" s="90">
        <f>[38]Fevereiro!$H$14</f>
        <v>17.28</v>
      </c>
      <c r="L42" s="90">
        <f>[38]Fevereiro!$H$15</f>
        <v>16.559999999999999</v>
      </c>
      <c r="M42" s="90">
        <f>[38]Fevereiro!$H$16</f>
        <v>19.440000000000001</v>
      </c>
      <c r="N42" s="90">
        <f>[38]Fevereiro!$H$17</f>
        <v>13.32</v>
      </c>
      <c r="O42" s="90">
        <f>[38]Fevereiro!$H$18</f>
        <v>11.520000000000001</v>
      </c>
      <c r="P42" s="90">
        <f>[38]Fevereiro!$H$19</f>
        <v>11.879999999999999</v>
      </c>
      <c r="Q42" s="90">
        <f>[38]Fevereiro!$H$20</f>
        <v>16.2</v>
      </c>
      <c r="R42" s="90">
        <f>[38]Fevereiro!$H$21</f>
        <v>12.6</v>
      </c>
      <c r="S42" s="90">
        <f>[38]Fevereiro!$H$22</f>
        <v>17.28</v>
      </c>
      <c r="T42" s="90">
        <f>[38]Fevereiro!$H$23</f>
        <v>18</v>
      </c>
      <c r="U42" s="90">
        <f>[38]Fevereiro!$H$24</f>
        <v>14.04</v>
      </c>
      <c r="V42" s="90">
        <f>[38]Fevereiro!$H$25</f>
        <v>19.8</v>
      </c>
      <c r="W42" s="90">
        <f>[38]Fevereiro!$H$26</f>
        <v>17.64</v>
      </c>
      <c r="X42" s="90">
        <f>[38]Fevereiro!$H$27</f>
        <v>23.400000000000002</v>
      </c>
      <c r="Y42" s="90">
        <f>[38]Fevereiro!$H$28</f>
        <v>14.76</v>
      </c>
      <c r="Z42" s="90">
        <f>[38]Fevereiro!$H$29</f>
        <v>15.840000000000002</v>
      </c>
      <c r="AA42" s="90">
        <f>[38]Fevereiro!$H$30</f>
        <v>14.76</v>
      </c>
      <c r="AB42" s="90">
        <f>[38]Fevereiro!$H$31</f>
        <v>13.68</v>
      </c>
      <c r="AC42" s="90">
        <f>[38]Fevereiro!$H$32</f>
        <v>17.28</v>
      </c>
      <c r="AD42" s="78">
        <f t="shared" si="5"/>
        <v>28.44</v>
      </c>
      <c r="AE42" s="89">
        <f t="shared" si="6"/>
        <v>17.112857142857141</v>
      </c>
      <c r="AI42" t="s">
        <v>33</v>
      </c>
    </row>
    <row r="43" spans="1:35" x14ac:dyDescent="0.2">
      <c r="A43" s="48" t="s">
        <v>17</v>
      </c>
      <c r="B43" s="90">
        <f>[39]Fevereiro!$H$5</f>
        <v>19.440000000000001</v>
      </c>
      <c r="C43" s="90">
        <f>[39]Fevereiro!$H$6</f>
        <v>11.520000000000001</v>
      </c>
      <c r="D43" s="90">
        <f>[39]Fevereiro!$H$7</f>
        <v>20.16</v>
      </c>
      <c r="E43" s="90">
        <f>[39]Fevereiro!$H$8</f>
        <v>15.840000000000002</v>
      </c>
      <c r="F43" s="90">
        <f>[39]Fevereiro!$H$9</f>
        <v>24.48</v>
      </c>
      <c r="G43" s="90">
        <f>[39]Fevereiro!$H$10</f>
        <v>15.840000000000002</v>
      </c>
      <c r="H43" s="90">
        <f>[39]Fevereiro!$H$11</f>
        <v>12.96</v>
      </c>
      <c r="I43" s="90">
        <f>[39]Fevereiro!$H$12</f>
        <v>12.24</v>
      </c>
      <c r="J43" s="90">
        <f>[39]Fevereiro!$H$13</f>
        <v>15.840000000000002</v>
      </c>
      <c r="K43" s="90">
        <f>[39]Fevereiro!$H$14</f>
        <v>18.720000000000002</v>
      </c>
      <c r="L43" s="90">
        <f>[39]Fevereiro!$H$15</f>
        <v>13.68</v>
      </c>
      <c r="M43" s="90">
        <f>[39]Fevereiro!$H$16</f>
        <v>16.2</v>
      </c>
      <c r="N43" s="90">
        <f>[39]Fevereiro!$H$17</f>
        <v>18</v>
      </c>
      <c r="O43" s="90">
        <f>[39]Fevereiro!$H$18</f>
        <v>6.84</v>
      </c>
      <c r="P43" s="90">
        <f>[39]Fevereiro!$H$19</f>
        <v>10.44</v>
      </c>
      <c r="Q43" s="90">
        <f>[39]Fevereiro!$H$20</f>
        <v>18</v>
      </c>
      <c r="R43" s="90">
        <f>[39]Fevereiro!$H$21</f>
        <v>14.4</v>
      </c>
      <c r="S43" s="90">
        <f>[39]Fevereiro!$H$22</f>
        <v>31.319999999999997</v>
      </c>
      <c r="T43" s="90">
        <f>[39]Fevereiro!$H$23</f>
        <v>15.840000000000002</v>
      </c>
      <c r="U43" s="90">
        <f>[39]Fevereiro!$H$24</f>
        <v>25.2</v>
      </c>
      <c r="V43" s="90">
        <f>[39]Fevereiro!$H$25</f>
        <v>15.120000000000001</v>
      </c>
      <c r="W43" s="90">
        <f>[39]Fevereiro!$H$26</f>
        <v>14.76</v>
      </c>
      <c r="X43" s="90">
        <f>[39]Fevereiro!$H$27</f>
        <v>19.079999999999998</v>
      </c>
      <c r="Y43" s="90">
        <f>[39]Fevereiro!$H$28</f>
        <v>16.559999999999999</v>
      </c>
      <c r="Z43" s="90">
        <f>[39]Fevereiro!$H$29</f>
        <v>13.32</v>
      </c>
      <c r="AA43" s="90">
        <f>[39]Fevereiro!$H$30</f>
        <v>19.8</v>
      </c>
      <c r="AB43" s="90">
        <f>[39]Fevereiro!$H$31</f>
        <v>14.76</v>
      </c>
      <c r="AC43" s="90">
        <f>[39]Fevereiro!$H$32</f>
        <v>18.720000000000002</v>
      </c>
      <c r="AD43" s="78">
        <f t="shared" si="5"/>
        <v>31.319999999999997</v>
      </c>
      <c r="AE43" s="89">
        <f t="shared" si="6"/>
        <v>16.752857142857142</v>
      </c>
      <c r="AG43" t="s">
        <v>33</v>
      </c>
      <c r="AH43" t="s">
        <v>33</v>
      </c>
      <c r="AI43" t="s">
        <v>33</v>
      </c>
    </row>
    <row r="44" spans="1:35" hidden="1" x14ac:dyDescent="0.2">
      <c r="A44" s="48" t="s">
        <v>18</v>
      </c>
      <c r="B44" s="90" t="str">
        <f>[46]Dezembro!$H$5</f>
        <v>*</v>
      </c>
      <c r="C44" s="90" t="str">
        <f>[46]Dezembro!$H$6</f>
        <v>*</v>
      </c>
      <c r="D44" s="90" t="str">
        <f>[46]Dezembro!$H$7</f>
        <v>*</v>
      </c>
      <c r="E44" s="90" t="str">
        <f>[46]Dezembro!$H$8</f>
        <v>*</v>
      </c>
      <c r="F44" s="90" t="str">
        <f>[46]Dezembro!$H$9</f>
        <v>*</v>
      </c>
      <c r="G44" s="90" t="str">
        <f>[46]Dezembro!$H$10</f>
        <v>*</v>
      </c>
      <c r="H44" s="90" t="str">
        <f>[46]Dezembro!$H$11</f>
        <v>*</v>
      </c>
      <c r="I44" s="90" t="str">
        <f>[46]Dezembro!$H$12</f>
        <v>*</v>
      </c>
      <c r="J44" s="90" t="str">
        <f>[46]Dezembro!$H$13</f>
        <v>*</v>
      </c>
      <c r="K44" s="90" t="str">
        <f>[46]Dezembro!$H$14</f>
        <v>*</v>
      </c>
      <c r="L44" s="90" t="str">
        <f>[46]Dezembro!$H$15</f>
        <v>*</v>
      </c>
      <c r="M44" s="90" t="str">
        <f>[46]Dezembro!$H$16</f>
        <v>*</v>
      </c>
      <c r="N44" s="90" t="str">
        <f>[46]Dezembro!$H$17</f>
        <v>*</v>
      </c>
      <c r="O44" s="90" t="str">
        <f>[46]Dezembro!$H$18</f>
        <v>*</v>
      </c>
      <c r="P44" s="90" t="str">
        <f>[46]Dezembro!$H$19</f>
        <v>*</v>
      </c>
      <c r="Q44" s="90" t="str">
        <f>[46]Dezembro!$H$20</f>
        <v>*</v>
      </c>
      <c r="R44" s="90" t="str">
        <f>[46]Dezembro!$H$21</f>
        <v>*</v>
      </c>
      <c r="S44" s="90" t="str">
        <f>[46]Dezembro!$H$22</f>
        <v>*</v>
      </c>
      <c r="T44" s="90" t="str">
        <f>[46]Dezembro!$H$23</f>
        <v>*</v>
      </c>
      <c r="U44" s="90" t="str">
        <f>[46]Dezembro!$H$24</f>
        <v>*</v>
      </c>
      <c r="V44" s="90" t="str">
        <f>[46]Dezembro!$H$25</f>
        <v>*</v>
      </c>
      <c r="W44" s="90" t="str">
        <f>[46]Dezembro!$H$26</f>
        <v>*</v>
      </c>
      <c r="X44" s="90" t="str">
        <f>[46]Dezembro!$H$27</f>
        <v>*</v>
      </c>
      <c r="Y44" s="90" t="str">
        <f>[46]Dezembro!$H$28</f>
        <v>*</v>
      </c>
      <c r="Z44" s="90" t="str">
        <f>[46]Dezembro!$H$29</f>
        <v>*</v>
      </c>
      <c r="AA44" s="90" t="str">
        <f>[46]Dezembro!$H$30</f>
        <v>*</v>
      </c>
      <c r="AB44" s="90" t="str">
        <f>[46]Dezembro!$H$31</f>
        <v>*</v>
      </c>
      <c r="AC44" s="90" t="str">
        <f>[46]Dezembro!$H$32</f>
        <v>*</v>
      </c>
      <c r="AD44" s="78" t="s">
        <v>203</v>
      </c>
      <c r="AE44" s="89" t="s">
        <v>203</v>
      </c>
      <c r="AF44" s="11" t="s">
        <v>33</v>
      </c>
    </row>
    <row r="45" spans="1:35" hidden="1" x14ac:dyDescent="0.2">
      <c r="A45" s="48" t="s">
        <v>21</v>
      </c>
      <c r="B45" s="90" t="str">
        <f>[43]Fevereiro!$H$5</f>
        <v>*</v>
      </c>
      <c r="C45" s="90" t="str">
        <f>[43]Fevereiro!$H$6</f>
        <v>*</v>
      </c>
      <c r="D45" s="90" t="str">
        <f>[43]Fevereiro!$H$7</f>
        <v>*</v>
      </c>
      <c r="E45" s="90" t="str">
        <f>[43]Fevereiro!$H$8</f>
        <v>*</v>
      </c>
      <c r="F45" s="90" t="str">
        <f>[43]Fevereiro!$H$9</f>
        <v>*</v>
      </c>
      <c r="G45" s="90" t="str">
        <f>[43]Fevereiro!$H$10</f>
        <v>*</v>
      </c>
      <c r="H45" s="90" t="str">
        <f>[43]Fevereiro!$H$11</f>
        <v>*</v>
      </c>
      <c r="I45" s="90" t="str">
        <f>[43]Fevereiro!$H$12</f>
        <v>*</v>
      </c>
      <c r="J45" s="90" t="str">
        <f>[43]Fevereiro!$H$13</f>
        <v>*</v>
      </c>
      <c r="K45" s="90" t="str">
        <f>[43]Fevereiro!$H$14</f>
        <v>*</v>
      </c>
      <c r="L45" s="90" t="str">
        <f>[43]Fevereiro!$H$15</f>
        <v>*</v>
      </c>
      <c r="M45" s="90" t="str">
        <f>[43]Fevereiro!$H$16</f>
        <v>*</v>
      </c>
      <c r="N45" s="90" t="str">
        <f>[43]Fevereiro!$H$17</f>
        <v>*</v>
      </c>
      <c r="O45" s="90" t="str">
        <f>[43]Fevereiro!$H$18</f>
        <v>*</v>
      </c>
      <c r="P45" s="90" t="str">
        <f>[43]Fevereiro!$H$19</f>
        <v>*</v>
      </c>
      <c r="Q45" s="90" t="str">
        <f>[43]Fevereiro!$H$20</f>
        <v>*</v>
      </c>
      <c r="R45" s="90" t="str">
        <f>[43]Fevereiro!$H$21</f>
        <v>*</v>
      </c>
      <c r="S45" s="90" t="str">
        <f>[43]Fevereiro!$H$22</f>
        <v>*</v>
      </c>
      <c r="T45" s="90" t="str">
        <f>[43]Fevereiro!$H$23</f>
        <v>*</v>
      </c>
      <c r="U45" s="90" t="str">
        <f>[43]Fevereiro!$H$24</f>
        <v>*</v>
      </c>
      <c r="V45" s="90" t="str">
        <f>[43]Fevereiro!$H$25</f>
        <v>*</v>
      </c>
      <c r="W45" s="90" t="str">
        <f>[43]Fevereiro!$H$26</f>
        <v>*</v>
      </c>
      <c r="X45" s="90" t="str">
        <f>[43]Fevereiro!$H$27</f>
        <v>*</v>
      </c>
      <c r="Y45" s="90" t="str">
        <f>[43]Fevereiro!$H$28</f>
        <v>*</v>
      </c>
      <c r="Z45" s="90" t="str">
        <f>[43]Fevereiro!$H$29</f>
        <v>*</v>
      </c>
      <c r="AA45" s="90" t="str">
        <f>[43]Fevereiro!$H$30</f>
        <v>*</v>
      </c>
      <c r="AB45" s="90" t="str">
        <f>[43]Fevereiro!$H$31</f>
        <v>*</v>
      </c>
      <c r="AC45" s="90" t="str">
        <f>[43]Fevereiro!$H$32</f>
        <v>*</v>
      </c>
      <c r="AD45" s="78" t="s">
        <v>203</v>
      </c>
      <c r="AE45" s="89" t="s">
        <v>203</v>
      </c>
    </row>
    <row r="46" spans="1:35" x14ac:dyDescent="0.2">
      <c r="A46" s="48" t="s">
        <v>32</v>
      </c>
      <c r="B46" s="90">
        <f>[44]Fevereiro!$H$5</f>
        <v>21.6</v>
      </c>
      <c r="C46" s="90">
        <f>[44]Fevereiro!$H$6</f>
        <v>17.64</v>
      </c>
      <c r="D46" s="90">
        <f>[44]Fevereiro!$H$7</f>
        <v>19.440000000000001</v>
      </c>
      <c r="E46" s="90">
        <f>[44]Fevereiro!$H$8</f>
        <v>20.16</v>
      </c>
      <c r="F46" s="90">
        <f>[44]Fevereiro!$H$9</f>
        <v>24.840000000000003</v>
      </c>
      <c r="G46" s="90">
        <f>[44]Fevereiro!$H$10</f>
        <v>21.6</v>
      </c>
      <c r="H46" s="90">
        <f>[44]Fevereiro!$H$11</f>
        <v>19.440000000000001</v>
      </c>
      <c r="I46" s="90">
        <f>[44]Fevereiro!$H$12</f>
        <v>19.8</v>
      </c>
      <c r="J46" s="90">
        <f>[44]Fevereiro!$H$13</f>
        <v>26.64</v>
      </c>
      <c r="K46" s="90">
        <f>[44]Fevereiro!$H$14</f>
        <v>38.880000000000003</v>
      </c>
      <c r="L46" s="90">
        <f>[44]Fevereiro!$H$15</f>
        <v>19.8</v>
      </c>
      <c r="M46" s="90">
        <f>[44]Fevereiro!$H$16</f>
        <v>19.079999999999998</v>
      </c>
      <c r="N46" s="90">
        <f>[44]Fevereiro!$H$17</f>
        <v>10.8</v>
      </c>
      <c r="O46" s="90">
        <f>[44]Fevereiro!$H$18</f>
        <v>14.4</v>
      </c>
      <c r="P46" s="90">
        <f>[44]Fevereiro!$H$19</f>
        <v>14.4</v>
      </c>
      <c r="Q46" s="90">
        <f>[44]Fevereiro!$H$20</f>
        <v>14.76</v>
      </c>
      <c r="R46" s="90">
        <f>[44]Fevereiro!$H$21</f>
        <v>18.36</v>
      </c>
      <c r="S46" s="90">
        <f>[44]Fevereiro!$H$22</f>
        <v>19.440000000000001</v>
      </c>
      <c r="T46" s="90">
        <f>[44]Fevereiro!$H$23</f>
        <v>23.040000000000003</v>
      </c>
      <c r="U46" s="90">
        <f>[44]Fevereiro!$H$24</f>
        <v>32.4</v>
      </c>
      <c r="V46" s="90">
        <f>[44]Fevereiro!$H$25</f>
        <v>16.2</v>
      </c>
      <c r="W46" s="90">
        <f>[44]Fevereiro!$H$26</f>
        <v>19.079999999999998</v>
      </c>
      <c r="X46" s="90">
        <f>[44]Fevereiro!$H$27</f>
        <v>27.36</v>
      </c>
      <c r="Y46" s="90">
        <f>[44]Fevereiro!$H$28</f>
        <v>16.559999999999999</v>
      </c>
      <c r="Z46" s="90">
        <f>[44]Fevereiro!$H$29</f>
        <v>14.76</v>
      </c>
      <c r="AA46" s="90">
        <f>[44]Fevereiro!$H$30</f>
        <v>20.52</v>
      </c>
      <c r="AB46" s="90">
        <f>[44]Fevereiro!$H$31</f>
        <v>15.120000000000001</v>
      </c>
      <c r="AC46" s="90">
        <f>[44]Fevereiro!$H$32</f>
        <v>15.48</v>
      </c>
      <c r="AD46" s="78">
        <f>MAX(B46:AC46)</f>
        <v>38.880000000000003</v>
      </c>
      <c r="AE46" s="89">
        <f>AVERAGE(B46:AC46)</f>
        <v>20.057142857142857</v>
      </c>
      <c r="AF46" s="11" t="s">
        <v>33</v>
      </c>
      <c r="AH46" t="s">
        <v>206</v>
      </c>
    </row>
    <row r="47" spans="1:35" x14ac:dyDescent="0.2">
      <c r="A47" s="48" t="s">
        <v>19</v>
      </c>
      <c r="B47" s="90">
        <f>[45]Fevereiro!$H$5</f>
        <v>10.8</v>
      </c>
      <c r="C47" s="90">
        <f>[45]Fevereiro!$H$6</f>
        <v>9</v>
      </c>
      <c r="D47" s="90">
        <f>[45]Fevereiro!$H$7</f>
        <v>11.520000000000001</v>
      </c>
      <c r="E47" s="90">
        <f>[45]Fevereiro!$H$8</f>
        <v>11.16</v>
      </c>
      <c r="F47" s="90">
        <f>[45]Fevereiro!$H$9</f>
        <v>14.76</v>
      </c>
      <c r="G47" s="90">
        <f>[45]Fevereiro!$H$10</f>
        <v>12.24</v>
      </c>
      <c r="H47" s="90">
        <f>[45]Fevereiro!$H$11</f>
        <v>15.48</v>
      </c>
      <c r="I47" s="90">
        <f>[45]Fevereiro!$H$12</f>
        <v>11.879999999999999</v>
      </c>
      <c r="J47" s="90">
        <f>[45]Fevereiro!$H$13</f>
        <v>9</v>
      </c>
      <c r="K47" s="90">
        <f>[45]Fevereiro!$H$14</f>
        <v>9.7200000000000006</v>
      </c>
      <c r="L47" s="90">
        <f>[45]Fevereiro!$H$15</f>
        <v>9.7200000000000006</v>
      </c>
      <c r="M47" s="90">
        <f>[45]Fevereiro!$H$16</f>
        <v>17.28</v>
      </c>
      <c r="N47" s="90">
        <f>[45]Fevereiro!$H$17</f>
        <v>9.3600000000000012</v>
      </c>
      <c r="O47" s="90">
        <f>[45]Fevereiro!$H$18</f>
        <v>8.2799999999999994</v>
      </c>
      <c r="P47" s="90">
        <f>[45]Fevereiro!$H$19</f>
        <v>7.9200000000000008</v>
      </c>
      <c r="Q47" s="90">
        <f>[45]Fevereiro!$H$20</f>
        <v>9</v>
      </c>
      <c r="R47" s="90">
        <f>[45]Fevereiro!$H$21</f>
        <v>8.64</v>
      </c>
      <c r="S47" s="90">
        <f>[45]Fevereiro!$H$22</f>
        <v>11.879999999999999</v>
      </c>
      <c r="T47" s="90">
        <f>[45]Fevereiro!$H$23</f>
        <v>6.48</v>
      </c>
      <c r="U47" s="90">
        <f>[45]Fevereiro!$H$24</f>
        <v>6.84</v>
      </c>
      <c r="V47" s="90">
        <f>[45]Fevereiro!$H$25</f>
        <v>10.44</v>
      </c>
      <c r="W47" s="90">
        <f>[45]Fevereiro!$H$26</f>
        <v>7.5600000000000005</v>
      </c>
      <c r="X47" s="90">
        <f>[45]Fevereiro!$H$27</f>
        <v>9</v>
      </c>
      <c r="Y47" s="90">
        <f>[45]Fevereiro!$H$28</f>
        <v>8.64</v>
      </c>
      <c r="Z47" s="90">
        <f>[45]Fevereiro!$H$29</f>
        <v>9.3600000000000012</v>
      </c>
      <c r="AA47" s="90">
        <f>[45]Fevereiro!$H$30</f>
        <v>12.24</v>
      </c>
      <c r="AB47" s="90">
        <f>[45]Fevereiro!$H$31</f>
        <v>7.9200000000000008</v>
      </c>
      <c r="AC47" s="90">
        <f>[45]Fevereiro!$H$32</f>
        <v>9.7200000000000006</v>
      </c>
      <c r="AD47" s="78">
        <f>MAX(B47:AC47)</f>
        <v>17.28</v>
      </c>
      <c r="AE47" s="89">
        <f>AVERAGE(B47:AC47)</f>
        <v>10.20857142857143</v>
      </c>
    </row>
    <row r="48" spans="1:35" s="5" customFormat="1" ht="17.100000000000001" customHeight="1" x14ac:dyDescent="0.2">
      <c r="A48" s="49" t="s">
        <v>22</v>
      </c>
      <c r="B48" s="91">
        <f t="shared" ref="B48:AD48" si="7">MAX(B5:B47)</f>
        <v>53</v>
      </c>
      <c r="C48" s="91">
        <f t="shared" si="7"/>
        <v>51</v>
      </c>
      <c r="D48" s="91">
        <f t="shared" si="7"/>
        <v>71</v>
      </c>
      <c r="E48" s="91">
        <f t="shared" si="7"/>
        <v>69</v>
      </c>
      <c r="F48" s="91">
        <f t="shared" si="7"/>
        <v>62</v>
      </c>
      <c r="G48" s="91">
        <f t="shared" si="7"/>
        <v>50</v>
      </c>
      <c r="H48" s="91">
        <f t="shared" si="7"/>
        <v>39</v>
      </c>
      <c r="I48" s="91">
        <f t="shared" si="7"/>
        <v>44</v>
      </c>
      <c r="J48" s="91">
        <f t="shared" si="7"/>
        <v>42</v>
      </c>
      <c r="K48" s="91">
        <f t="shared" si="7"/>
        <v>42</v>
      </c>
      <c r="L48" s="91">
        <f t="shared" si="7"/>
        <v>53</v>
      </c>
      <c r="M48" s="91">
        <f t="shared" si="7"/>
        <v>41</v>
      </c>
      <c r="N48" s="91">
        <f t="shared" si="7"/>
        <v>46</v>
      </c>
      <c r="O48" s="91">
        <f t="shared" si="7"/>
        <v>46</v>
      </c>
      <c r="P48" s="91">
        <f t="shared" si="7"/>
        <v>43</v>
      </c>
      <c r="Q48" s="91">
        <f t="shared" si="7"/>
        <v>42</v>
      </c>
      <c r="R48" s="91">
        <f t="shared" si="7"/>
        <v>40</v>
      </c>
      <c r="S48" s="91">
        <f t="shared" si="7"/>
        <v>39</v>
      </c>
      <c r="T48" s="91">
        <f t="shared" si="7"/>
        <v>46</v>
      </c>
      <c r="U48" s="91">
        <f t="shared" si="7"/>
        <v>41</v>
      </c>
      <c r="V48" s="91">
        <f t="shared" si="7"/>
        <v>41</v>
      </c>
      <c r="W48" s="91">
        <f t="shared" si="7"/>
        <v>51</v>
      </c>
      <c r="X48" s="91">
        <f t="shared" si="7"/>
        <v>39.6</v>
      </c>
      <c r="Y48" s="91">
        <f t="shared" si="7"/>
        <v>59</v>
      </c>
      <c r="Z48" s="91">
        <f t="shared" si="7"/>
        <v>49</v>
      </c>
      <c r="AA48" s="91">
        <f t="shared" si="7"/>
        <v>49</v>
      </c>
      <c r="AB48" s="91">
        <f t="shared" si="7"/>
        <v>50</v>
      </c>
      <c r="AC48" s="91">
        <f t="shared" si="7"/>
        <v>44</v>
      </c>
      <c r="AD48" s="78">
        <f t="shared" si="7"/>
        <v>71</v>
      </c>
      <c r="AE48" s="89">
        <f>AVERAGE(B48:AC48)</f>
        <v>47.949999999999996</v>
      </c>
      <c r="AH48" s="5" t="s">
        <v>33</v>
      </c>
      <c r="AI48" s="5" t="s">
        <v>33</v>
      </c>
    </row>
    <row r="49" spans="1:35" x14ac:dyDescent="0.2">
      <c r="A49" s="74" t="s">
        <v>207</v>
      </c>
      <c r="B49" s="42"/>
      <c r="C49" s="42"/>
      <c r="D49" s="42"/>
      <c r="E49" s="42"/>
      <c r="F49" s="42"/>
      <c r="G49" s="42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46"/>
      <c r="AE49" s="47"/>
      <c r="AH49" t="s">
        <v>33</v>
      </c>
    </row>
    <row r="50" spans="1:35" x14ac:dyDescent="0.2">
      <c r="A50" s="74" t="s">
        <v>208</v>
      </c>
      <c r="B50" s="43"/>
      <c r="C50" s="43"/>
      <c r="D50" s="43"/>
      <c r="E50" s="43"/>
      <c r="F50" s="43"/>
      <c r="G50" s="43"/>
      <c r="H50" s="43"/>
      <c r="I50" s="4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112"/>
      <c r="U50" s="112"/>
      <c r="V50" s="112"/>
      <c r="W50" s="112"/>
      <c r="X50" s="112"/>
      <c r="Y50" s="93"/>
      <c r="Z50" s="93"/>
      <c r="AA50" s="93"/>
      <c r="AB50" s="93"/>
      <c r="AC50" s="93"/>
      <c r="AD50" s="46"/>
      <c r="AE50" s="45"/>
      <c r="AG50" t="s">
        <v>33</v>
      </c>
      <c r="AH50" t="s">
        <v>33</v>
      </c>
      <c r="AI50" t="s">
        <v>33</v>
      </c>
    </row>
    <row r="51" spans="1:35" x14ac:dyDescent="0.2">
      <c r="A51" s="44"/>
      <c r="B51" s="93"/>
      <c r="C51" s="93"/>
      <c r="D51" s="93"/>
      <c r="E51" s="93"/>
      <c r="F51" s="93"/>
      <c r="G51" s="93"/>
      <c r="H51" s="93"/>
      <c r="I51" s="93"/>
      <c r="J51" s="94"/>
      <c r="K51" s="94"/>
      <c r="L51" s="94"/>
      <c r="M51" s="94"/>
      <c r="N51" s="94"/>
      <c r="O51" s="94"/>
      <c r="P51" s="94"/>
      <c r="Q51" s="93"/>
      <c r="R51" s="93"/>
      <c r="S51" s="93"/>
      <c r="T51" s="113"/>
      <c r="U51" s="113"/>
      <c r="V51" s="113"/>
      <c r="W51" s="113"/>
      <c r="X51" s="113"/>
      <c r="Y51" s="93"/>
      <c r="Z51" s="93"/>
      <c r="AA51" s="93"/>
      <c r="AB51" s="93"/>
      <c r="AC51" s="93"/>
      <c r="AD51" s="46"/>
      <c r="AE51" s="45"/>
    </row>
    <row r="52" spans="1:35" x14ac:dyDescent="0.2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46"/>
      <c r="AE52" s="69"/>
      <c r="AI52" t="s">
        <v>33</v>
      </c>
    </row>
    <row r="53" spans="1:35" x14ac:dyDescent="0.2">
      <c r="A53" s="44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46"/>
      <c r="AE53" s="47"/>
    </row>
    <row r="54" spans="1:35" x14ac:dyDescent="0.2">
      <c r="A54" s="44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46"/>
      <c r="AE54" s="47"/>
      <c r="AH54" t="s">
        <v>33</v>
      </c>
    </row>
    <row r="55" spans="1:35" ht="13.5" thickBot="1" x14ac:dyDescent="0.25">
      <c r="A55" s="50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2"/>
      <c r="AE55" s="70"/>
    </row>
    <row r="56" spans="1:35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E56" s="1"/>
      <c r="AH56" t="s">
        <v>33</v>
      </c>
    </row>
    <row r="58" spans="1:35" x14ac:dyDescent="0.2">
      <c r="AA58" s="3" t="s">
        <v>33</v>
      </c>
      <c r="AE58" t="s">
        <v>33</v>
      </c>
      <c r="AH58" t="s">
        <v>33</v>
      </c>
    </row>
    <row r="59" spans="1:35" x14ac:dyDescent="0.2">
      <c r="U59" s="3" t="s">
        <v>33</v>
      </c>
    </row>
    <row r="60" spans="1:35" x14ac:dyDescent="0.2">
      <c r="J60" s="3" t="s">
        <v>33</v>
      </c>
      <c r="N60" s="3" t="s">
        <v>33</v>
      </c>
      <c r="S60" s="3" t="s">
        <v>33</v>
      </c>
      <c r="V60" s="3" t="s">
        <v>33</v>
      </c>
    </row>
    <row r="61" spans="1:35" x14ac:dyDescent="0.2">
      <c r="G61" s="3" t="s">
        <v>33</v>
      </c>
      <c r="H61" s="3" t="s">
        <v>206</v>
      </c>
      <c r="P61" s="3" t="s">
        <v>33</v>
      </c>
      <c r="S61" s="3" t="s">
        <v>33</v>
      </c>
      <c r="U61" s="3" t="s">
        <v>33</v>
      </c>
      <c r="V61" s="3" t="s">
        <v>33</v>
      </c>
      <c r="AC61" s="3" t="s">
        <v>33</v>
      </c>
    </row>
    <row r="62" spans="1:35" x14ac:dyDescent="0.2">
      <c r="T62" s="3" t="s">
        <v>33</v>
      </c>
      <c r="W62" s="3" t="s">
        <v>33</v>
      </c>
      <c r="AA62" s="3" t="s">
        <v>33</v>
      </c>
    </row>
    <row r="63" spans="1:35" x14ac:dyDescent="0.2">
      <c r="W63" s="3" t="s">
        <v>33</v>
      </c>
      <c r="Z63" s="3" t="s">
        <v>33</v>
      </c>
    </row>
    <row r="64" spans="1:35" x14ac:dyDescent="0.2">
      <c r="P64" s="3" t="s">
        <v>33</v>
      </c>
      <c r="Q64" s="3" t="s">
        <v>33</v>
      </c>
      <c r="AA64" s="3" t="s">
        <v>33</v>
      </c>
    </row>
    <row r="66" spans="7:18" x14ac:dyDescent="0.2">
      <c r="K66" s="3" t="s">
        <v>33</v>
      </c>
      <c r="M66" s="3" t="s">
        <v>33</v>
      </c>
    </row>
    <row r="67" spans="7:18" x14ac:dyDescent="0.2">
      <c r="G67" s="3" t="s">
        <v>33</v>
      </c>
    </row>
    <row r="68" spans="7:18" x14ac:dyDescent="0.2">
      <c r="M68" s="3" t="s">
        <v>33</v>
      </c>
    </row>
    <row r="70" spans="7:18" x14ac:dyDescent="0.2">
      <c r="R70" s="3" t="s">
        <v>33</v>
      </c>
    </row>
  </sheetData>
  <mergeCells count="33">
    <mergeCell ref="A1:AE1"/>
    <mergeCell ref="B2:AE2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T51:X51"/>
    <mergeCell ref="W3:W4"/>
    <mergeCell ref="X3:X4"/>
    <mergeCell ref="AB3:AB4"/>
    <mergeCell ref="M3:M4"/>
    <mergeCell ref="V3:V4"/>
    <mergeCell ref="U3:U4"/>
    <mergeCell ref="Q3:Q4"/>
    <mergeCell ref="R3:R4"/>
    <mergeCell ref="T3:T4"/>
    <mergeCell ref="N3:N4"/>
    <mergeCell ref="S3:S4"/>
    <mergeCell ref="AC3:AC4"/>
    <mergeCell ref="Y3:Y4"/>
    <mergeCell ref="Z3:Z4"/>
    <mergeCell ref="AA3:AA4"/>
    <mergeCell ref="T50:X50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1"/>
  <sheetViews>
    <sheetView showGridLines="0" zoomScale="90" zoomScaleNormal="90" workbookViewId="0">
      <selection activeCell="AG53" sqref="AG53"/>
    </sheetView>
  </sheetViews>
  <sheetFormatPr defaultRowHeight="12.75" x14ac:dyDescent="0.2"/>
  <cols>
    <col min="1" max="1" width="24.28515625" style="2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7" width="6.42578125" style="2" bestFit="1" customWidth="1"/>
    <col min="8" max="9" width="5.42578125" style="2" bestFit="1" customWidth="1"/>
    <col min="10" max="10" width="6.42578125" style="2" customWidth="1"/>
    <col min="11" max="12" width="5.42578125" style="2" bestFit="1" customWidth="1"/>
    <col min="13" max="13" width="5.85546875" style="2" customWidth="1"/>
    <col min="14" max="27" width="5.42578125" style="2" bestFit="1" customWidth="1"/>
    <col min="28" max="28" width="5.85546875" style="2" customWidth="1"/>
    <col min="29" max="29" width="6.140625" style="2" bestFit="1" customWidth="1"/>
    <col min="30" max="30" width="7.42578125" style="6" bestFit="1" customWidth="1"/>
    <col min="31" max="31" width="9.140625" style="1"/>
  </cols>
  <sheetData>
    <row r="1" spans="1:31" ht="20.100000000000001" customHeight="1" x14ac:dyDescent="0.2">
      <c r="A1" s="117" t="s">
        <v>218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9"/>
    </row>
    <row r="2" spans="1:31" s="4" customFormat="1" ht="20.100000000000001" customHeight="1" x14ac:dyDescent="0.2">
      <c r="A2" s="120" t="s">
        <v>20</v>
      </c>
      <c r="B2" s="115" t="s">
        <v>241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6"/>
    </row>
    <row r="3" spans="1:31" s="5" customFormat="1" ht="20.100000000000001" customHeight="1" x14ac:dyDescent="0.2">
      <c r="A3" s="120"/>
      <c r="B3" s="114">
        <v>1</v>
      </c>
      <c r="C3" s="114">
        <f>SUM(B3+1)</f>
        <v>2</v>
      </c>
      <c r="D3" s="114">
        <f t="shared" ref="D3:AC3" si="0">SUM(C3+1)</f>
        <v>3</v>
      </c>
      <c r="E3" s="114">
        <f t="shared" si="0"/>
        <v>4</v>
      </c>
      <c r="F3" s="114">
        <f t="shared" si="0"/>
        <v>5</v>
      </c>
      <c r="G3" s="114">
        <f t="shared" si="0"/>
        <v>6</v>
      </c>
      <c r="H3" s="114">
        <f t="shared" si="0"/>
        <v>7</v>
      </c>
      <c r="I3" s="114">
        <f t="shared" si="0"/>
        <v>8</v>
      </c>
      <c r="J3" s="114">
        <f t="shared" si="0"/>
        <v>9</v>
      </c>
      <c r="K3" s="114">
        <f t="shared" si="0"/>
        <v>10</v>
      </c>
      <c r="L3" s="114">
        <f t="shared" si="0"/>
        <v>11</v>
      </c>
      <c r="M3" s="114">
        <f t="shared" si="0"/>
        <v>12</v>
      </c>
      <c r="N3" s="114">
        <f t="shared" si="0"/>
        <v>13</v>
      </c>
      <c r="O3" s="114">
        <f t="shared" si="0"/>
        <v>14</v>
      </c>
      <c r="P3" s="114">
        <f t="shared" si="0"/>
        <v>15</v>
      </c>
      <c r="Q3" s="114">
        <f t="shared" si="0"/>
        <v>16</v>
      </c>
      <c r="R3" s="114">
        <f t="shared" si="0"/>
        <v>17</v>
      </c>
      <c r="S3" s="114">
        <f t="shared" si="0"/>
        <v>18</v>
      </c>
      <c r="T3" s="114">
        <f t="shared" si="0"/>
        <v>19</v>
      </c>
      <c r="U3" s="114">
        <f t="shared" si="0"/>
        <v>20</v>
      </c>
      <c r="V3" s="114">
        <f t="shared" si="0"/>
        <v>21</v>
      </c>
      <c r="W3" s="114">
        <f t="shared" si="0"/>
        <v>22</v>
      </c>
      <c r="X3" s="114">
        <f t="shared" si="0"/>
        <v>23</v>
      </c>
      <c r="Y3" s="114">
        <f t="shared" si="0"/>
        <v>24</v>
      </c>
      <c r="Z3" s="114">
        <f t="shared" si="0"/>
        <v>25</v>
      </c>
      <c r="AA3" s="114">
        <f t="shared" si="0"/>
        <v>26</v>
      </c>
      <c r="AB3" s="114">
        <f t="shared" si="0"/>
        <v>27</v>
      </c>
      <c r="AC3" s="114">
        <f t="shared" si="0"/>
        <v>28</v>
      </c>
      <c r="AD3" s="75" t="s">
        <v>25</v>
      </c>
      <c r="AE3" s="76" t="s">
        <v>24</v>
      </c>
    </row>
    <row r="4" spans="1:31" s="5" customFormat="1" ht="20.100000000000001" customHeight="1" x14ac:dyDescent="0.2">
      <c r="A4" s="120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75" t="s">
        <v>23</v>
      </c>
      <c r="AE4" s="76" t="s">
        <v>23</v>
      </c>
    </row>
    <row r="5" spans="1:31" s="5" customFormat="1" x14ac:dyDescent="0.2">
      <c r="A5" s="48" t="s">
        <v>28</v>
      </c>
      <c r="B5" s="87">
        <f>[1]Fevereiro!$J$5</f>
        <v>0.72000000000000008</v>
      </c>
      <c r="C5" s="87">
        <f>[1]Fevereiro!$J$6</f>
        <v>0</v>
      </c>
      <c r="D5" s="87">
        <f>[1]Fevereiro!$J$7</f>
        <v>0.36000000000000004</v>
      </c>
      <c r="E5" s="87">
        <f>[1]Fevereiro!$J$8</f>
        <v>0.36000000000000004</v>
      </c>
      <c r="F5" s="87">
        <f>[1]Fevereiro!$J$9</f>
        <v>0.36000000000000004</v>
      </c>
      <c r="G5" s="87">
        <f>[1]Fevereiro!$J$10</f>
        <v>0.36000000000000004</v>
      </c>
      <c r="H5" s="87">
        <f>[1]Fevereiro!$J$11</f>
        <v>0.36000000000000004</v>
      </c>
      <c r="I5" s="87">
        <f>[1]Fevereiro!$J$12</f>
        <v>0.72000000000000008</v>
      </c>
      <c r="J5" s="87">
        <f>[1]Fevereiro!$J$13</f>
        <v>0</v>
      </c>
      <c r="K5" s="87">
        <f>[1]Fevereiro!$J$14</f>
        <v>0.72000000000000008</v>
      </c>
      <c r="L5" s="87">
        <f>[1]Fevereiro!$J$15</f>
        <v>0.36000000000000004</v>
      </c>
      <c r="M5" s="87">
        <f>[1]Fevereiro!$J$16</f>
        <v>2.8800000000000003</v>
      </c>
      <c r="N5" s="87">
        <f>[1]Fevereiro!$J$17</f>
        <v>0.36000000000000004</v>
      </c>
      <c r="O5" s="87">
        <f>[1]Fevereiro!$J$18</f>
        <v>0</v>
      </c>
      <c r="P5" s="87">
        <f>[1]Fevereiro!$J$19</f>
        <v>0.36000000000000004</v>
      </c>
      <c r="Q5" s="87">
        <f>[1]Fevereiro!$J$20</f>
        <v>0.36000000000000004</v>
      </c>
      <c r="R5" s="87">
        <f>[1]Fevereiro!$J$21</f>
        <v>0.36000000000000004</v>
      </c>
      <c r="S5" s="87">
        <f>[1]Fevereiro!$J$22</f>
        <v>1.08</v>
      </c>
      <c r="T5" s="87">
        <f>[1]Fevereiro!$J$23</f>
        <v>0.36000000000000004</v>
      </c>
      <c r="U5" s="87">
        <f>[1]Fevereiro!$J$24</f>
        <v>0.36000000000000004</v>
      </c>
      <c r="V5" s="87">
        <f>[1]Fevereiro!$J$25</f>
        <v>0.36000000000000004</v>
      </c>
      <c r="W5" s="87">
        <f>[1]Fevereiro!$J$26</f>
        <v>0</v>
      </c>
      <c r="X5" s="87">
        <f>[1]Fevereiro!$J$27</f>
        <v>0.36000000000000004</v>
      </c>
      <c r="Y5" s="87">
        <f>[1]Fevereiro!$J$28</f>
        <v>0.36000000000000004</v>
      </c>
      <c r="Z5" s="87">
        <f>[1]Fevereiro!$J$29</f>
        <v>0.36000000000000004</v>
      </c>
      <c r="AA5" s="87">
        <f>[1]Fevereiro!$J$30</f>
        <v>0.72000000000000008</v>
      </c>
      <c r="AB5" s="87">
        <f>[1]Fevereiro!$J$31</f>
        <v>0.36000000000000004</v>
      </c>
      <c r="AC5" s="87">
        <f>[1]Fevereiro!$J$32</f>
        <v>0.36000000000000004</v>
      </c>
      <c r="AD5" s="78">
        <f t="shared" ref="AD5:AD11" si="1">MAX(B5:AC5)</f>
        <v>2.8800000000000003</v>
      </c>
      <c r="AE5" s="89">
        <f t="shared" ref="AE5:AE11" si="2">AVERAGE(B5:AC5)</f>
        <v>0.47571428571428559</v>
      </c>
    </row>
    <row r="6" spans="1:31" x14ac:dyDescent="0.2">
      <c r="A6" s="48" t="s">
        <v>0</v>
      </c>
      <c r="B6" s="90">
        <f>[2]Fevereiro!$J$5</f>
        <v>27.36</v>
      </c>
      <c r="C6" s="90">
        <f>[2]Fevereiro!$J$6</f>
        <v>53.28</v>
      </c>
      <c r="D6" s="90">
        <f>[2]Fevereiro!$J$7</f>
        <v>31.680000000000003</v>
      </c>
      <c r="E6" s="90">
        <f>[2]Fevereiro!$J$8</f>
        <v>30.6</v>
      </c>
      <c r="F6" s="90">
        <f>[2]Fevereiro!$J$9</f>
        <v>46.440000000000005</v>
      </c>
      <c r="G6" s="90">
        <f>[2]Fevereiro!$J$10</f>
        <v>31.319999999999997</v>
      </c>
      <c r="H6" s="90">
        <f>[2]Fevereiro!$J$11</f>
        <v>30.96</v>
      </c>
      <c r="I6" s="90">
        <f>[2]Fevereiro!$J$12</f>
        <v>28.8</v>
      </c>
      <c r="J6" s="90">
        <f>[2]Fevereiro!$J$13</f>
        <v>31.319999999999997</v>
      </c>
      <c r="K6" s="90">
        <f>[2]Fevereiro!$J$14</f>
        <v>33.480000000000004</v>
      </c>
      <c r="L6" s="90">
        <f>[2]Fevereiro!$J$15</f>
        <v>37.800000000000004</v>
      </c>
      <c r="M6" s="90">
        <f>[2]Fevereiro!$J$16</f>
        <v>34.92</v>
      </c>
      <c r="N6" s="90">
        <f>[2]Fevereiro!$J$17</f>
        <v>62.28</v>
      </c>
      <c r="O6" s="90">
        <f>[2]Fevereiro!$J$18</f>
        <v>24.12</v>
      </c>
      <c r="P6" s="90">
        <f>[2]Fevereiro!$J$19</f>
        <v>32.4</v>
      </c>
      <c r="Q6" s="90">
        <f>[2]Fevereiro!$J$20</f>
        <v>37.440000000000005</v>
      </c>
      <c r="R6" s="90">
        <f>[2]Fevereiro!$J$21</f>
        <v>33.119999999999997</v>
      </c>
      <c r="S6" s="90">
        <f>[2]Fevereiro!$J$22</f>
        <v>27.720000000000002</v>
      </c>
      <c r="T6" s="90">
        <f>[2]Fevereiro!$J$23</f>
        <v>26.64</v>
      </c>
      <c r="U6" s="90">
        <f>[2]Fevereiro!$J$24</f>
        <v>51.480000000000004</v>
      </c>
      <c r="V6" s="90">
        <f>[2]Fevereiro!$J$25</f>
        <v>28.44</v>
      </c>
      <c r="W6" s="90">
        <f>[2]Fevereiro!$J$26</f>
        <v>25.56</v>
      </c>
      <c r="X6" s="90">
        <f>[2]Fevereiro!$J$27</f>
        <v>29.52</v>
      </c>
      <c r="Y6" s="90">
        <f>[2]Fevereiro!$J$28</f>
        <v>52.56</v>
      </c>
      <c r="Z6" s="90">
        <f>[2]Fevereiro!$J$29</f>
        <v>34.56</v>
      </c>
      <c r="AA6" s="90">
        <f>[2]Fevereiro!$J$30</f>
        <v>30.96</v>
      </c>
      <c r="AB6" s="90">
        <f>[2]Fevereiro!$J$31</f>
        <v>38.159999999999997</v>
      </c>
      <c r="AC6" s="90">
        <f>[2]Fevereiro!$J$32</f>
        <v>29.16</v>
      </c>
      <c r="AD6" s="78">
        <f t="shared" si="1"/>
        <v>62.28</v>
      </c>
      <c r="AE6" s="89">
        <f t="shared" si="2"/>
        <v>35.074285714285715</v>
      </c>
    </row>
    <row r="7" spans="1:31" x14ac:dyDescent="0.2">
      <c r="A7" s="48" t="s">
        <v>86</v>
      </c>
      <c r="B7" s="90">
        <f>[3]Fevereiro!$J$5</f>
        <v>66.600000000000009</v>
      </c>
      <c r="C7" s="90">
        <f>[3]Fevereiro!$J$6</f>
        <v>31.319999999999997</v>
      </c>
      <c r="D7" s="90">
        <f>[3]Fevereiro!$J$7</f>
        <v>36.72</v>
      </c>
      <c r="E7" s="90">
        <f>[3]Fevereiro!$J$8</f>
        <v>36.72</v>
      </c>
      <c r="F7" s="90">
        <f>[3]Fevereiro!$J$9</f>
        <v>51.480000000000004</v>
      </c>
      <c r="G7" s="90">
        <f>[3]Fevereiro!$J$10</f>
        <v>27.720000000000002</v>
      </c>
      <c r="H7" s="90">
        <f>[3]Fevereiro!$J$11</f>
        <v>18.36</v>
      </c>
      <c r="I7" s="90">
        <f>[3]Fevereiro!$J$12</f>
        <v>25.92</v>
      </c>
      <c r="J7" s="90">
        <f>[3]Fevereiro!$J$13</f>
        <v>35.28</v>
      </c>
      <c r="K7" s="90">
        <f>[3]Fevereiro!$J$14</f>
        <v>28.8</v>
      </c>
      <c r="L7" s="90">
        <f>[3]Fevereiro!$J$15</f>
        <v>40.680000000000007</v>
      </c>
      <c r="M7" s="90">
        <f>[3]Fevereiro!$J$16</f>
        <v>32.76</v>
      </c>
      <c r="N7" s="90">
        <f>[3]Fevereiro!$J$17</f>
        <v>32.4</v>
      </c>
      <c r="O7" s="90">
        <f>[3]Fevereiro!$J$18</f>
        <v>36</v>
      </c>
      <c r="P7" s="90">
        <f>[3]Fevereiro!$J$19</f>
        <v>35.64</v>
      </c>
      <c r="Q7" s="90">
        <f>[3]Fevereiro!$J$20</f>
        <v>33.480000000000004</v>
      </c>
      <c r="R7" s="90">
        <f>[3]Fevereiro!$J$21</f>
        <v>29.880000000000003</v>
      </c>
      <c r="S7" s="90">
        <f>[3]Fevereiro!$J$22</f>
        <v>60.839999999999996</v>
      </c>
      <c r="T7" s="90">
        <f>[3]Fevereiro!$J$23</f>
        <v>29.52</v>
      </c>
      <c r="U7" s="90">
        <f>[3]Fevereiro!$J$24</f>
        <v>35.64</v>
      </c>
      <c r="V7" s="90">
        <f>[3]Fevereiro!$J$25</f>
        <v>68.400000000000006</v>
      </c>
      <c r="W7" s="90">
        <f>[3]Fevereiro!$J$26</f>
        <v>43.2</v>
      </c>
      <c r="X7" s="90">
        <f>[3]Fevereiro!$J$27</f>
        <v>30.240000000000002</v>
      </c>
      <c r="Y7" s="90">
        <f>[3]Fevereiro!$J$28</f>
        <v>36.36</v>
      </c>
      <c r="Z7" s="90">
        <f>[3]Fevereiro!$J$29</f>
        <v>43.92</v>
      </c>
      <c r="AA7" s="90">
        <f>[3]Fevereiro!$J$30</f>
        <v>25.2</v>
      </c>
      <c r="AB7" s="90">
        <f>[3]Fevereiro!$J$31</f>
        <v>36.72</v>
      </c>
      <c r="AC7" s="90">
        <f>[3]Fevereiro!$J$32</f>
        <v>47.88</v>
      </c>
      <c r="AD7" s="78">
        <f t="shared" si="1"/>
        <v>68.400000000000006</v>
      </c>
      <c r="AE7" s="89">
        <f t="shared" si="2"/>
        <v>37.774285714285718</v>
      </c>
    </row>
    <row r="8" spans="1:31" x14ac:dyDescent="0.2">
      <c r="A8" s="48" t="s">
        <v>1</v>
      </c>
      <c r="B8" s="90">
        <f>[4]Fevereiro!$J$5</f>
        <v>31.319999999999997</v>
      </c>
      <c r="C8" s="90">
        <f>[4]Fevereiro!$J$6</f>
        <v>26.64</v>
      </c>
      <c r="D8" s="90">
        <f>[4]Fevereiro!$J$7</f>
        <v>42.12</v>
      </c>
      <c r="E8" s="90">
        <f>[4]Fevereiro!$J$8</f>
        <v>32.76</v>
      </c>
      <c r="F8" s="90">
        <f>[4]Fevereiro!$J$9</f>
        <v>42.480000000000004</v>
      </c>
      <c r="G8" s="90">
        <f>[4]Fevereiro!$J$10</f>
        <v>39.24</v>
      </c>
      <c r="H8" s="90">
        <f>[4]Fevereiro!$J$11</f>
        <v>24.12</v>
      </c>
      <c r="I8" s="90">
        <f>[4]Fevereiro!$J$12</f>
        <v>41.4</v>
      </c>
      <c r="J8" s="90">
        <f>[4]Fevereiro!$J$13</f>
        <v>33.480000000000004</v>
      </c>
      <c r="K8" s="90">
        <f>[4]Fevereiro!$J$14</f>
        <v>29.880000000000003</v>
      </c>
      <c r="L8" s="90">
        <f>[4]Fevereiro!$J$15</f>
        <v>33.840000000000003</v>
      </c>
      <c r="M8" s="90">
        <f>[4]Fevereiro!$J$16</f>
        <v>39.6</v>
      </c>
      <c r="N8" s="90">
        <f>[4]Fevereiro!$J$17</f>
        <v>32.76</v>
      </c>
      <c r="O8" s="90">
        <f>[4]Fevereiro!$J$18</f>
        <v>25.56</v>
      </c>
      <c r="P8" s="90">
        <f>[4]Fevereiro!$J$19</f>
        <v>26.28</v>
      </c>
      <c r="Q8" s="90">
        <f>[4]Fevereiro!$J$20</f>
        <v>57.24</v>
      </c>
      <c r="R8" s="90">
        <f>[4]Fevereiro!$J$21</f>
        <v>32.04</v>
      </c>
      <c r="S8" s="90">
        <f>[4]Fevereiro!$J$22</f>
        <v>69.12</v>
      </c>
      <c r="T8" s="90">
        <f>[4]Fevereiro!$J$23</f>
        <v>22.68</v>
      </c>
      <c r="U8" s="90">
        <f>[4]Fevereiro!$J$24</f>
        <v>28.08</v>
      </c>
      <c r="V8" s="90">
        <f>[4]Fevereiro!$J$25</f>
        <v>36</v>
      </c>
      <c r="W8" s="90">
        <f>[4]Fevereiro!$J$26</f>
        <v>37.800000000000004</v>
      </c>
      <c r="X8" s="90">
        <f>[4]Fevereiro!$J$27</f>
        <v>38.880000000000003</v>
      </c>
      <c r="Y8" s="90">
        <f>[4]Fevereiro!$J$28</f>
        <v>25.92</v>
      </c>
      <c r="Z8" s="90">
        <f>[4]Fevereiro!$J$29</f>
        <v>46.080000000000005</v>
      </c>
      <c r="AA8" s="90">
        <f>[4]Fevereiro!$J$30</f>
        <v>4.6800000000000006</v>
      </c>
      <c r="AB8" s="90" t="str">
        <f>[4]Fevereiro!$J$31</f>
        <v>*</v>
      </c>
      <c r="AC8" s="90" t="str">
        <f>[4]Fevereiro!$J$32</f>
        <v>*</v>
      </c>
      <c r="AD8" s="78">
        <f t="shared" si="1"/>
        <v>69.12</v>
      </c>
      <c r="AE8" s="89">
        <f t="shared" si="2"/>
        <v>34.615384615384613</v>
      </c>
    </row>
    <row r="9" spans="1:31" x14ac:dyDescent="0.2">
      <c r="A9" s="48" t="s">
        <v>149</v>
      </c>
      <c r="B9" s="90">
        <f>[5]Fevereiro!$J$5</f>
        <v>32.76</v>
      </c>
      <c r="C9" s="90">
        <f>[5]Fevereiro!$J$6</f>
        <v>33.119999999999997</v>
      </c>
      <c r="D9" s="90">
        <f>[5]Fevereiro!$J$7</f>
        <v>40.680000000000007</v>
      </c>
      <c r="E9" s="90">
        <f>[5]Fevereiro!$J$8</f>
        <v>37.440000000000005</v>
      </c>
      <c r="F9" s="90">
        <f>[5]Fevereiro!$J$9</f>
        <v>46.800000000000004</v>
      </c>
      <c r="G9" s="90">
        <f>[5]Fevereiro!$J$10</f>
        <v>35.64</v>
      </c>
      <c r="H9" s="90">
        <f>[5]Fevereiro!$J$11</f>
        <v>43.92</v>
      </c>
      <c r="I9" s="90">
        <f>[5]Fevereiro!$J$12</f>
        <v>41.76</v>
      </c>
      <c r="J9" s="90">
        <f>[5]Fevereiro!$J$13</f>
        <v>36.72</v>
      </c>
      <c r="K9" s="90">
        <f>[5]Fevereiro!$J$14</f>
        <v>39.6</v>
      </c>
      <c r="L9" s="90">
        <f>[5]Fevereiro!$J$15</f>
        <v>41.04</v>
      </c>
      <c r="M9" s="90">
        <f>[5]Fevereiro!$J$16</f>
        <v>53.64</v>
      </c>
      <c r="N9" s="90">
        <f>[5]Fevereiro!$J$17</f>
        <v>24.840000000000003</v>
      </c>
      <c r="O9" s="90">
        <f>[5]Fevereiro!$J$18</f>
        <v>30.96</v>
      </c>
      <c r="P9" s="90">
        <f>[5]Fevereiro!$J$19</f>
        <v>33.480000000000004</v>
      </c>
      <c r="Q9" s="90">
        <f>[5]Fevereiro!$J$20</f>
        <v>34.92</v>
      </c>
      <c r="R9" s="90">
        <f>[5]Fevereiro!$J$21</f>
        <v>39.6</v>
      </c>
      <c r="S9" s="90">
        <f>[5]Fevereiro!$J$22</f>
        <v>41.4</v>
      </c>
      <c r="T9" s="90">
        <f>[5]Fevereiro!$J$23</f>
        <v>23.040000000000003</v>
      </c>
      <c r="U9" s="90">
        <f>[5]Fevereiro!$J$24</f>
        <v>32.04</v>
      </c>
      <c r="V9" s="90">
        <f>[5]Fevereiro!$J$25</f>
        <v>70.92</v>
      </c>
      <c r="W9" s="90">
        <f>[5]Fevereiro!$J$26</f>
        <v>32.04</v>
      </c>
      <c r="X9" s="90">
        <f>[5]Fevereiro!$J$27</f>
        <v>49.32</v>
      </c>
      <c r="Y9" s="90">
        <f>[5]Fevereiro!$J$28</f>
        <v>57.6</v>
      </c>
      <c r="Z9" s="90">
        <f>[5]Fevereiro!$J$29</f>
        <v>52.2</v>
      </c>
      <c r="AA9" s="90">
        <f>[5]Fevereiro!$J$30</f>
        <v>32.76</v>
      </c>
      <c r="AB9" s="90">
        <f>[5]Fevereiro!$J$31</f>
        <v>34.200000000000003</v>
      </c>
      <c r="AC9" s="90">
        <f>[5]Fevereiro!$J$32</f>
        <v>34.200000000000003</v>
      </c>
      <c r="AD9" s="78">
        <f t="shared" si="1"/>
        <v>70.92</v>
      </c>
      <c r="AE9" s="89">
        <f t="shared" si="2"/>
        <v>39.522857142857148</v>
      </c>
    </row>
    <row r="10" spans="1:31" x14ac:dyDescent="0.2">
      <c r="A10" s="48" t="s">
        <v>93</v>
      </c>
      <c r="B10" s="90">
        <f>[6]Fevereiro!$J$5</f>
        <v>33.480000000000004</v>
      </c>
      <c r="C10" s="90">
        <f>[6]Fevereiro!$J$6</f>
        <v>20.52</v>
      </c>
      <c r="D10" s="90">
        <f>[6]Fevereiro!$J$7</f>
        <v>27.36</v>
      </c>
      <c r="E10" s="90">
        <f>[6]Fevereiro!$J$8</f>
        <v>28.44</v>
      </c>
      <c r="F10" s="90">
        <f>[6]Fevereiro!$J$9</f>
        <v>41.76</v>
      </c>
      <c r="G10" s="90">
        <f>[6]Fevereiro!$J$10</f>
        <v>39.24</v>
      </c>
      <c r="H10" s="90">
        <f>[6]Fevereiro!$J$11</f>
        <v>38.880000000000003</v>
      </c>
      <c r="I10" s="90">
        <f>[6]Fevereiro!$J$12</f>
        <v>37.800000000000004</v>
      </c>
      <c r="J10" s="90">
        <f>[6]Fevereiro!$J$13</f>
        <v>59.4</v>
      </c>
      <c r="K10" s="90">
        <f>[6]Fevereiro!$J$14</f>
        <v>62.639999999999993</v>
      </c>
      <c r="L10" s="90">
        <f>[6]Fevereiro!$J$15</f>
        <v>33.119999999999997</v>
      </c>
      <c r="M10" s="90">
        <f>[6]Fevereiro!$J$16</f>
        <v>39.24</v>
      </c>
      <c r="N10" s="90">
        <f>[6]Fevereiro!$J$17</f>
        <v>33.119999999999997</v>
      </c>
      <c r="O10" s="90">
        <f>[6]Fevereiro!$J$18</f>
        <v>27.720000000000002</v>
      </c>
      <c r="P10" s="90">
        <f>[6]Fevereiro!$J$19</f>
        <v>33.840000000000003</v>
      </c>
      <c r="Q10" s="90">
        <f>[6]Fevereiro!$J$20</f>
        <v>56.88</v>
      </c>
      <c r="R10" s="90">
        <f>[6]Fevereiro!$J$21</f>
        <v>39.96</v>
      </c>
      <c r="S10" s="90">
        <f>[6]Fevereiro!$J$22</f>
        <v>48.96</v>
      </c>
      <c r="T10" s="90">
        <f>[6]Fevereiro!$J$23</f>
        <v>23.759999999999998</v>
      </c>
      <c r="U10" s="90">
        <f>[6]Fevereiro!$J$24</f>
        <v>45.36</v>
      </c>
      <c r="V10" s="90">
        <f>[6]Fevereiro!$J$25</f>
        <v>52.92</v>
      </c>
      <c r="W10" s="90">
        <f>[6]Fevereiro!$J$26</f>
        <v>37.080000000000005</v>
      </c>
      <c r="X10" s="90">
        <f>[6]Fevereiro!$J$27</f>
        <v>41.04</v>
      </c>
      <c r="Y10" s="90">
        <f>[6]Fevereiro!$J$28</f>
        <v>33.840000000000003</v>
      </c>
      <c r="Z10" s="90">
        <f>[6]Fevereiro!$J$29</f>
        <v>34.92</v>
      </c>
      <c r="AA10" s="90">
        <f>[6]Fevereiro!$J$30</f>
        <v>35.28</v>
      </c>
      <c r="AB10" s="90">
        <f>[6]Fevereiro!$J$31</f>
        <v>34.200000000000003</v>
      </c>
      <c r="AC10" s="90">
        <f>[6]Fevereiro!$J$32</f>
        <v>39.6</v>
      </c>
      <c r="AD10" s="78">
        <f t="shared" si="1"/>
        <v>62.639999999999993</v>
      </c>
      <c r="AE10" s="89">
        <f t="shared" si="2"/>
        <v>38.584285714285713</v>
      </c>
    </row>
    <row r="11" spans="1:31" x14ac:dyDescent="0.2">
      <c r="A11" s="48" t="s">
        <v>50</v>
      </c>
      <c r="B11" s="90">
        <f>[7]Fevereiro!$J$5</f>
        <v>47.16</v>
      </c>
      <c r="C11" s="90">
        <f>[7]Fevereiro!$J$6</f>
        <v>32.4</v>
      </c>
      <c r="D11" s="90">
        <f>[7]Fevereiro!$J$7</f>
        <v>40.680000000000007</v>
      </c>
      <c r="E11" s="90">
        <f>[7]Fevereiro!$J$8</f>
        <v>27</v>
      </c>
      <c r="F11" s="90">
        <f>[7]Fevereiro!$J$9</f>
        <v>52.56</v>
      </c>
      <c r="G11" s="90">
        <f>[7]Fevereiro!$J$10</f>
        <v>41.04</v>
      </c>
      <c r="H11" s="90">
        <f>[7]Fevereiro!$J$11</f>
        <v>42.12</v>
      </c>
      <c r="I11" s="90">
        <f>[7]Fevereiro!$J$12</f>
        <v>44.64</v>
      </c>
      <c r="J11" s="90">
        <f>[7]Fevereiro!$J$13</f>
        <v>43.56</v>
      </c>
      <c r="K11" s="90">
        <f>[7]Fevereiro!$J$14</f>
        <v>32.4</v>
      </c>
      <c r="L11" s="90">
        <f>[7]Fevereiro!$J$15</f>
        <v>28.8</v>
      </c>
      <c r="M11" s="90">
        <f>[7]Fevereiro!$J$16</f>
        <v>41.76</v>
      </c>
      <c r="N11" s="90">
        <f>[7]Fevereiro!$J$17</f>
        <v>34.200000000000003</v>
      </c>
      <c r="O11" s="90">
        <f>[7]Fevereiro!$J$18</f>
        <v>22.32</v>
      </c>
      <c r="P11" s="90">
        <f>[7]Fevereiro!$J$19</f>
        <v>41.4</v>
      </c>
      <c r="Q11" s="90">
        <f>[7]Fevereiro!$J$20</f>
        <v>28.44</v>
      </c>
      <c r="R11" s="90">
        <f>[7]Fevereiro!$J$21</f>
        <v>25.2</v>
      </c>
      <c r="S11" s="90">
        <f>[7]Fevereiro!$J$22</f>
        <v>32.04</v>
      </c>
      <c r="T11" s="90">
        <f>[7]Fevereiro!$J$23</f>
        <v>46.080000000000005</v>
      </c>
      <c r="U11" s="90">
        <f>[7]Fevereiro!$J$24</f>
        <v>20.52</v>
      </c>
      <c r="V11" s="90">
        <f>[7]Fevereiro!$J$25</f>
        <v>39.24</v>
      </c>
      <c r="W11" s="90">
        <f>[7]Fevereiro!$J$26</f>
        <v>37.440000000000005</v>
      </c>
      <c r="X11" s="90">
        <f>[7]Fevereiro!$J$27</f>
        <v>44.28</v>
      </c>
      <c r="Y11" s="90">
        <f>[7]Fevereiro!$J$28</f>
        <v>33.119999999999997</v>
      </c>
      <c r="Z11" s="90">
        <f>[7]Fevereiro!$J$29</f>
        <v>43.92</v>
      </c>
      <c r="AA11" s="90">
        <f>[7]Fevereiro!$J$30</f>
        <v>29.16</v>
      </c>
      <c r="AB11" s="90">
        <f>[7]Fevereiro!$J$31</f>
        <v>27.720000000000002</v>
      </c>
      <c r="AC11" s="90">
        <f>[7]Fevereiro!$J$32</f>
        <v>30.6</v>
      </c>
      <c r="AD11" s="78">
        <f t="shared" si="1"/>
        <v>52.56</v>
      </c>
      <c r="AE11" s="89">
        <f t="shared" si="2"/>
        <v>36.064285714285717</v>
      </c>
    </row>
    <row r="12" spans="1:31" hidden="1" x14ac:dyDescent="0.2">
      <c r="A12" s="48" t="s">
        <v>29</v>
      </c>
      <c r="B12" s="90" t="s">
        <v>203</v>
      </c>
      <c r="C12" s="90" t="s">
        <v>203</v>
      </c>
      <c r="D12" s="90" t="s">
        <v>203</v>
      </c>
      <c r="E12" s="90" t="s">
        <v>203</v>
      </c>
      <c r="F12" s="90" t="s">
        <v>203</v>
      </c>
      <c r="G12" s="90" t="s">
        <v>203</v>
      </c>
      <c r="H12" s="90" t="s">
        <v>203</v>
      </c>
      <c r="I12" s="90" t="s">
        <v>203</v>
      </c>
      <c r="J12" s="90" t="s">
        <v>203</v>
      </c>
      <c r="K12" s="90" t="s">
        <v>203</v>
      </c>
      <c r="L12" s="90" t="s">
        <v>203</v>
      </c>
      <c r="M12" s="90" t="s">
        <v>203</v>
      </c>
      <c r="N12" s="90" t="s">
        <v>203</v>
      </c>
      <c r="O12" s="90" t="s">
        <v>203</v>
      </c>
      <c r="P12" s="90" t="s">
        <v>203</v>
      </c>
      <c r="Q12" s="90" t="s">
        <v>203</v>
      </c>
      <c r="R12" s="90" t="s">
        <v>203</v>
      </c>
      <c r="S12" s="90" t="s">
        <v>203</v>
      </c>
      <c r="T12" s="90" t="s">
        <v>203</v>
      </c>
      <c r="U12" s="90" t="s">
        <v>203</v>
      </c>
      <c r="V12" s="90" t="s">
        <v>203</v>
      </c>
      <c r="W12" s="90" t="s">
        <v>203</v>
      </c>
      <c r="X12" s="90" t="s">
        <v>203</v>
      </c>
      <c r="Y12" s="90" t="s">
        <v>203</v>
      </c>
      <c r="Z12" s="90" t="s">
        <v>203</v>
      </c>
      <c r="AA12" s="90" t="s">
        <v>203</v>
      </c>
      <c r="AB12" s="90" t="s">
        <v>203</v>
      </c>
      <c r="AC12" s="90" t="s">
        <v>203</v>
      </c>
      <c r="AD12" s="78" t="s">
        <v>203</v>
      </c>
      <c r="AE12" s="89" t="s">
        <v>203</v>
      </c>
    </row>
    <row r="13" spans="1:31" x14ac:dyDescent="0.2">
      <c r="A13" s="48" t="s">
        <v>96</v>
      </c>
      <c r="B13" s="90">
        <f>[8]Fevereiro!$J$5</f>
        <v>38.519999999999996</v>
      </c>
      <c r="C13" s="90">
        <f>[8]Fevereiro!$J$6</f>
        <v>36</v>
      </c>
      <c r="D13" s="90">
        <f>[8]Fevereiro!$J$7</f>
        <v>29.52</v>
      </c>
      <c r="E13" s="90">
        <f>[8]Fevereiro!$J$8</f>
        <v>33.119999999999997</v>
      </c>
      <c r="F13" s="90">
        <f>[8]Fevereiro!$J$9</f>
        <v>33.840000000000003</v>
      </c>
      <c r="G13" s="90">
        <f>[8]Fevereiro!$J$10</f>
        <v>39.6</v>
      </c>
      <c r="H13" s="90">
        <f>[8]Fevereiro!$J$11</f>
        <v>27.36</v>
      </c>
      <c r="I13" s="90">
        <f>[8]Fevereiro!$J$12</f>
        <v>39.24</v>
      </c>
      <c r="J13" s="90">
        <f>[8]Fevereiro!$J$13</f>
        <v>29.880000000000003</v>
      </c>
      <c r="K13" s="90">
        <f>[8]Fevereiro!$J$14</f>
        <v>34.92</v>
      </c>
      <c r="L13" s="90">
        <f>[8]Fevereiro!$J$15</f>
        <v>33.480000000000004</v>
      </c>
      <c r="M13" s="90">
        <f>[8]Fevereiro!$J$16</f>
        <v>40.680000000000007</v>
      </c>
      <c r="N13" s="90">
        <f>[8]Fevereiro!$J$17</f>
        <v>42.12</v>
      </c>
      <c r="O13" s="90">
        <f>[8]Fevereiro!$J$18</f>
        <v>38.159999999999997</v>
      </c>
      <c r="P13" s="90">
        <f>[8]Fevereiro!$J$19</f>
        <v>32.04</v>
      </c>
      <c r="Q13" s="90">
        <f>[8]Fevereiro!$J$20</f>
        <v>60.839999999999996</v>
      </c>
      <c r="R13" s="90">
        <f>[8]Fevereiro!$J$21</f>
        <v>45</v>
      </c>
      <c r="S13" s="90">
        <f>[8]Fevereiro!$J$22</f>
        <v>50.04</v>
      </c>
      <c r="T13" s="90">
        <f>[8]Fevereiro!$J$23</f>
        <v>37.440000000000005</v>
      </c>
      <c r="U13" s="90">
        <f>[8]Fevereiro!$J$24</f>
        <v>37.440000000000005</v>
      </c>
      <c r="V13" s="90">
        <f>[8]Fevereiro!$J$25</f>
        <v>30.240000000000002</v>
      </c>
      <c r="W13" s="90">
        <f>[8]Fevereiro!$J$26</f>
        <v>19.8</v>
      </c>
      <c r="X13" s="90">
        <f>[8]Fevereiro!$J$27</f>
        <v>45.72</v>
      </c>
      <c r="Y13" s="90">
        <f>[8]Fevereiro!$J$28</f>
        <v>26.64</v>
      </c>
      <c r="Z13" s="90">
        <f>[8]Fevereiro!$J$29</f>
        <v>46.080000000000005</v>
      </c>
      <c r="AA13" s="90">
        <f>[8]Fevereiro!$J$30</f>
        <v>53.28</v>
      </c>
      <c r="AB13" s="90">
        <f>[8]Fevereiro!$J$31</f>
        <v>31.680000000000003</v>
      </c>
      <c r="AC13" s="90">
        <f>[8]Fevereiro!$J$32</f>
        <v>38.159999999999997</v>
      </c>
      <c r="AD13" s="78">
        <f>MAX(B13:AC13)</f>
        <v>60.839999999999996</v>
      </c>
      <c r="AE13" s="89">
        <f>AVERAGE(B13:AC13)</f>
        <v>37.530000000000008</v>
      </c>
    </row>
    <row r="14" spans="1:31" hidden="1" x14ac:dyDescent="0.2">
      <c r="A14" s="48" t="s">
        <v>100</v>
      </c>
      <c r="B14" s="90" t="str">
        <f>[9]Fevereiro!$J$5</f>
        <v>*</v>
      </c>
      <c r="C14" s="90" t="str">
        <f>[9]Fevereiro!$J$6</f>
        <v>*</v>
      </c>
      <c r="D14" s="90" t="str">
        <f>[9]Fevereiro!$J$7</f>
        <v>*</v>
      </c>
      <c r="E14" s="90" t="str">
        <f>[9]Fevereiro!$J$8</f>
        <v>*</v>
      </c>
      <c r="F14" s="90" t="str">
        <f>[9]Fevereiro!$J$9</f>
        <v>*</v>
      </c>
      <c r="G14" s="90" t="str">
        <f>[9]Fevereiro!$J$10</f>
        <v>*</v>
      </c>
      <c r="H14" s="90" t="str">
        <f>[9]Fevereiro!$J$11</f>
        <v>*</v>
      </c>
      <c r="I14" s="90" t="str">
        <f>[9]Fevereiro!$J$12</f>
        <v>*</v>
      </c>
      <c r="J14" s="90" t="str">
        <f>[9]Fevereiro!$J$13</f>
        <v>*</v>
      </c>
      <c r="K14" s="90" t="str">
        <f>[9]Fevereiro!$J$14</f>
        <v>*</v>
      </c>
      <c r="L14" s="90" t="str">
        <f>[9]Fevereiro!$J$15</f>
        <v>*</v>
      </c>
      <c r="M14" s="90" t="str">
        <f>[9]Fevereiro!$J$16</f>
        <v>*</v>
      </c>
      <c r="N14" s="90" t="str">
        <f>[9]Fevereiro!$J$17</f>
        <v>*</v>
      </c>
      <c r="O14" s="90" t="str">
        <f>[9]Fevereiro!$J$18</f>
        <v>*</v>
      </c>
      <c r="P14" s="90" t="str">
        <f>[9]Fevereiro!$J$19</f>
        <v>*</v>
      </c>
      <c r="Q14" s="90" t="str">
        <f>[9]Fevereiro!$J$20</f>
        <v>*</v>
      </c>
      <c r="R14" s="90" t="str">
        <f>[9]Fevereiro!$J$21</f>
        <v>*</v>
      </c>
      <c r="S14" s="90" t="str">
        <f>[9]Fevereiro!$J$22</f>
        <v>*</v>
      </c>
      <c r="T14" s="90" t="str">
        <f>[9]Fevereiro!$J$23</f>
        <v>*</v>
      </c>
      <c r="U14" s="90" t="str">
        <f>[9]Fevereiro!$J$24</f>
        <v>*</v>
      </c>
      <c r="V14" s="90" t="str">
        <f>[9]Fevereiro!$J$25</f>
        <v>*</v>
      </c>
      <c r="W14" s="90" t="str">
        <f>[9]Fevereiro!$J$26</f>
        <v>*</v>
      </c>
      <c r="X14" s="90" t="str">
        <f>[9]Fevereiro!$J$27</f>
        <v>*</v>
      </c>
      <c r="Y14" s="90" t="str">
        <f>[9]Fevereiro!$J$28</f>
        <v>*</v>
      </c>
      <c r="Z14" s="90" t="str">
        <f>[9]Fevereiro!$J$29</f>
        <v>*</v>
      </c>
      <c r="AA14" s="90" t="str">
        <f>[9]Fevereiro!$J$30</f>
        <v>*</v>
      </c>
      <c r="AB14" s="90" t="str">
        <f>[9]Fevereiro!$J$31</f>
        <v>*</v>
      </c>
      <c r="AC14" s="90" t="str">
        <f>[9]Fevereiro!$J$32</f>
        <v>*</v>
      </c>
      <c r="AD14" s="78" t="s">
        <v>203</v>
      </c>
      <c r="AE14" s="89" t="s">
        <v>203</v>
      </c>
    </row>
    <row r="15" spans="1:31" x14ac:dyDescent="0.2">
      <c r="A15" s="48" t="s">
        <v>103</v>
      </c>
      <c r="B15" s="90">
        <f>[10]Fevereiro!$J$5</f>
        <v>42.84</v>
      </c>
      <c r="C15" s="90">
        <f>[10]Fevereiro!$J$6</f>
        <v>33.119999999999997</v>
      </c>
      <c r="D15" s="90">
        <f>[10]Fevereiro!$J$7</f>
        <v>35.64</v>
      </c>
      <c r="E15" s="90">
        <f>[10]Fevereiro!$J$8</f>
        <v>33.840000000000003</v>
      </c>
      <c r="F15" s="90">
        <f>[10]Fevereiro!$J$9</f>
        <v>63.72</v>
      </c>
      <c r="G15" s="90">
        <f>[10]Fevereiro!$J$10</f>
        <v>30.6</v>
      </c>
      <c r="H15" s="90">
        <f>[10]Fevereiro!$J$11</f>
        <v>31.680000000000003</v>
      </c>
      <c r="I15" s="90">
        <f>[10]Fevereiro!$J$12</f>
        <v>46.440000000000005</v>
      </c>
      <c r="J15" s="90">
        <f>[10]Fevereiro!$J$13</f>
        <v>43.56</v>
      </c>
      <c r="K15" s="90">
        <f>[10]Fevereiro!$J$14</f>
        <v>35.28</v>
      </c>
      <c r="L15" s="90">
        <f>[10]Fevereiro!$J$15</f>
        <v>39.96</v>
      </c>
      <c r="M15" s="90">
        <f>[10]Fevereiro!$J$16</f>
        <v>32.04</v>
      </c>
      <c r="N15" s="90">
        <f>[10]Fevereiro!$J$17</f>
        <v>46.800000000000004</v>
      </c>
      <c r="O15" s="90">
        <f>[10]Fevereiro!$J$18</f>
        <v>30.6</v>
      </c>
      <c r="P15" s="90">
        <f>[10]Fevereiro!$J$19</f>
        <v>65.160000000000011</v>
      </c>
      <c r="Q15" s="90">
        <f>[10]Fevereiro!$J$20</f>
        <v>37.800000000000004</v>
      </c>
      <c r="R15" s="90">
        <f>[10]Fevereiro!$J$21</f>
        <v>33.119999999999997</v>
      </c>
      <c r="S15" s="90">
        <f>[10]Fevereiro!$J$22</f>
        <v>41.4</v>
      </c>
      <c r="T15" s="90">
        <f>[10]Fevereiro!$J$23</f>
        <v>42.480000000000004</v>
      </c>
      <c r="U15" s="90">
        <f>[10]Fevereiro!$J$24</f>
        <v>55.800000000000004</v>
      </c>
      <c r="V15" s="90">
        <f>[10]Fevereiro!$J$25</f>
        <v>39.24</v>
      </c>
      <c r="W15" s="90">
        <f>[10]Fevereiro!$J$26</f>
        <v>27</v>
      </c>
      <c r="X15" s="90">
        <f>[10]Fevereiro!$J$27</f>
        <v>41.04</v>
      </c>
      <c r="Y15" s="90">
        <f>[10]Fevereiro!$J$28</f>
        <v>38.880000000000003</v>
      </c>
      <c r="Z15" s="90">
        <f>[10]Fevereiro!$J$29</f>
        <v>42.84</v>
      </c>
      <c r="AA15" s="90">
        <f>[10]Fevereiro!$J$30</f>
        <v>29.52</v>
      </c>
      <c r="AB15" s="90">
        <f>[10]Fevereiro!$J$31</f>
        <v>50.04</v>
      </c>
      <c r="AC15" s="90">
        <f>[10]Fevereiro!$J$32</f>
        <v>29.52</v>
      </c>
      <c r="AD15" s="78">
        <f t="shared" ref="AD15:AD20" si="3">MAX(B15:AC15)</f>
        <v>65.160000000000011</v>
      </c>
      <c r="AE15" s="89">
        <f t="shared" ref="AE15:AE20" si="4">AVERAGE(B15:AC15)</f>
        <v>39.998571428571424</v>
      </c>
    </row>
    <row r="16" spans="1:31" x14ac:dyDescent="0.2">
      <c r="A16" s="48" t="s">
        <v>150</v>
      </c>
      <c r="B16" s="90" t="str">
        <f>[11]Fevereiro!$J$5</f>
        <v>*</v>
      </c>
      <c r="C16" s="90" t="str">
        <f>[11]Fevereiro!$J$6</f>
        <v>*</v>
      </c>
      <c r="D16" s="90" t="str">
        <f>[11]Fevereiro!$J$7</f>
        <v>*</v>
      </c>
      <c r="E16" s="90" t="str">
        <f>[11]Fevereiro!$J$8</f>
        <v>*</v>
      </c>
      <c r="F16" s="90" t="str">
        <f>[11]Fevereiro!$J$9</f>
        <v>*</v>
      </c>
      <c r="G16" s="90" t="str">
        <f>[11]Fevereiro!$J$10</f>
        <v>*</v>
      </c>
      <c r="H16" s="90" t="str">
        <f>[11]Fevereiro!$J$11</f>
        <v>*</v>
      </c>
      <c r="I16" s="90" t="str">
        <f>[11]Fevereiro!$J$12</f>
        <v>*</v>
      </c>
      <c r="J16" s="90" t="str">
        <f>[11]Fevereiro!$J$13</f>
        <v>*</v>
      </c>
      <c r="K16" s="90" t="str">
        <f>[11]Fevereiro!$J$14</f>
        <v>*</v>
      </c>
      <c r="L16" s="90" t="str">
        <f>[11]Fevereiro!$J$15</f>
        <v>*</v>
      </c>
      <c r="M16" s="90" t="str">
        <f>[11]Fevereiro!$J$16</f>
        <v>*</v>
      </c>
      <c r="N16" s="90" t="str">
        <f>[11]Fevereiro!$J$17</f>
        <v>*</v>
      </c>
      <c r="O16" s="90" t="str">
        <f>[11]Fevereiro!$J$18</f>
        <v>*</v>
      </c>
      <c r="P16" s="90" t="str">
        <f>[11]Fevereiro!$J$19</f>
        <v>*</v>
      </c>
      <c r="Q16" s="90" t="str">
        <f>[11]Fevereiro!$J$20</f>
        <v>*</v>
      </c>
      <c r="R16" s="90" t="str">
        <f>[11]Fevereiro!$J$21</f>
        <v>*</v>
      </c>
      <c r="S16" s="90" t="str">
        <f>[11]Fevereiro!$J$22</f>
        <v>*</v>
      </c>
      <c r="T16" s="90" t="str">
        <f>[11]Fevereiro!$J$23</f>
        <v>*</v>
      </c>
      <c r="U16" s="90" t="str">
        <f>[11]Fevereiro!$J$24</f>
        <v>*</v>
      </c>
      <c r="V16" s="90">
        <f>[11]Fevereiro!$J$25</f>
        <v>53.64</v>
      </c>
      <c r="W16" s="90">
        <f>[11]Fevereiro!$J$26</f>
        <v>36.36</v>
      </c>
      <c r="X16" s="90">
        <f>[11]Fevereiro!$J$27</f>
        <v>30.96</v>
      </c>
      <c r="Y16" s="90">
        <f>[11]Fevereiro!$J$28</f>
        <v>30.240000000000002</v>
      </c>
      <c r="Z16" s="90">
        <f>[11]Fevereiro!$J$29</f>
        <v>33.119999999999997</v>
      </c>
      <c r="AA16" s="90">
        <f>[11]Fevereiro!$J$30</f>
        <v>52.56</v>
      </c>
      <c r="AB16" s="90">
        <f>[11]Fevereiro!$J$31</f>
        <v>34.56</v>
      </c>
      <c r="AC16" s="90">
        <f>[11]Fevereiro!$J$32</f>
        <v>39.24</v>
      </c>
      <c r="AD16" s="78">
        <f t="shared" si="3"/>
        <v>53.64</v>
      </c>
      <c r="AE16" s="89">
        <f t="shared" si="4"/>
        <v>38.835000000000008</v>
      </c>
    </row>
    <row r="17" spans="1:35" x14ac:dyDescent="0.2">
      <c r="A17" s="48" t="s">
        <v>2</v>
      </c>
      <c r="B17" s="90">
        <f>[12]Fevereiro!$J$5</f>
        <v>64.08</v>
      </c>
      <c r="C17" s="90">
        <f>[12]Fevereiro!$J$6</f>
        <v>28.8</v>
      </c>
      <c r="D17" s="90">
        <f>[12]Fevereiro!$J$7</f>
        <v>34.92</v>
      </c>
      <c r="E17" s="90">
        <f>[12]Fevereiro!$J$8</f>
        <v>30.96</v>
      </c>
      <c r="F17" s="90">
        <f>[12]Fevereiro!$J$9</f>
        <v>35.28</v>
      </c>
      <c r="G17" s="90">
        <f>[12]Fevereiro!$J$10</f>
        <v>41.4</v>
      </c>
      <c r="H17" s="90">
        <f>[12]Fevereiro!$J$11</f>
        <v>37.800000000000004</v>
      </c>
      <c r="I17" s="90">
        <f>[12]Fevereiro!$J$12</f>
        <v>30.240000000000002</v>
      </c>
      <c r="J17" s="90">
        <f>[12]Fevereiro!$J$13</f>
        <v>47.519999999999996</v>
      </c>
      <c r="K17" s="90">
        <f>[12]Fevereiro!$J$14</f>
        <v>34.200000000000003</v>
      </c>
      <c r="L17" s="90">
        <f>[12]Fevereiro!$J$15</f>
        <v>34.200000000000003</v>
      </c>
      <c r="M17" s="90">
        <f>[12]Fevereiro!$J$16</f>
        <v>36.36</v>
      </c>
      <c r="N17" s="90">
        <f>[12]Fevereiro!$J$17</f>
        <v>34.92</v>
      </c>
      <c r="O17" s="90">
        <f>[12]Fevereiro!$J$18</f>
        <v>29.16</v>
      </c>
      <c r="P17" s="90">
        <f>[12]Fevereiro!$J$19</f>
        <v>27.36</v>
      </c>
      <c r="Q17" s="90">
        <f>[12]Fevereiro!$J$20</f>
        <v>66.239999999999995</v>
      </c>
      <c r="R17" s="90">
        <f>[12]Fevereiro!$J$21</f>
        <v>32.4</v>
      </c>
      <c r="S17" s="90">
        <f>[12]Fevereiro!$J$22</f>
        <v>39.24</v>
      </c>
      <c r="T17" s="90">
        <f>[12]Fevereiro!$J$23</f>
        <v>25.2</v>
      </c>
      <c r="U17" s="90">
        <f>[12]Fevereiro!$J$24</f>
        <v>45</v>
      </c>
      <c r="V17" s="90">
        <f>[12]Fevereiro!$J$25</f>
        <v>28.44</v>
      </c>
      <c r="W17" s="90">
        <f>[12]Fevereiro!$J$26</f>
        <v>37.080000000000005</v>
      </c>
      <c r="X17" s="90">
        <f>[12]Fevereiro!$J$27</f>
        <v>25.56</v>
      </c>
      <c r="Y17" s="90">
        <f>[12]Fevereiro!$J$28</f>
        <v>37.440000000000005</v>
      </c>
      <c r="Z17" s="90">
        <f>[12]Fevereiro!$J$29</f>
        <v>42.12</v>
      </c>
      <c r="AA17" s="90">
        <f>[12]Fevereiro!$J$30</f>
        <v>35.28</v>
      </c>
      <c r="AB17" s="90">
        <f>[12]Fevereiro!$J$31</f>
        <v>32.76</v>
      </c>
      <c r="AC17" s="90">
        <f>[12]Fevereiro!$J$32</f>
        <v>32.04</v>
      </c>
      <c r="AD17" s="78">
        <f t="shared" si="3"/>
        <v>66.239999999999995</v>
      </c>
      <c r="AE17" s="89">
        <f t="shared" si="4"/>
        <v>36.642857142857153</v>
      </c>
      <c r="AG17" s="11" t="s">
        <v>33</v>
      </c>
      <c r="AH17" t="s">
        <v>33</v>
      </c>
    </row>
    <row r="18" spans="1:35" x14ac:dyDescent="0.2">
      <c r="A18" s="48" t="s">
        <v>3</v>
      </c>
      <c r="B18" s="90">
        <f>[13]Fevereiro!$J5</f>
        <v>39.96</v>
      </c>
      <c r="C18" s="90">
        <f>[13]Fevereiro!$J6</f>
        <v>33.840000000000003</v>
      </c>
      <c r="D18" s="90">
        <f>[13]Fevereiro!$J7</f>
        <v>52.2</v>
      </c>
      <c r="E18" s="90">
        <f>[13]Fevereiro!$J8</f>
        <v>28.8</v>
      </c>
      <c r="F18" s="90">
        <f>[13]Fevereiro!$J9</f>
        <v>28.44</v>
      </c>
      <c r="G18" s="90">
        <f>[13]Fevereiro!$J10</f>
        <v>26.64</v>
      </c>
      <c r="H18" s="90">
        <f>[13]Fevereiro!$J11</f>
        <v>25.2</v>
      </c>
      <c r="I18" s="90">
        <f>[13]Fevereiro!$J12</f>
        <v>52.2</v>
      </c>
      <c r="J18" s="90">
        <f>[13]Fevereiro!$J13</f>
        <v>47.16</v>
      </c>
      <c r="K18" s="90">
        <f>[13]Fevereiro!$J14</f>
        <v>46.800000000000004</v>
      </c>
      <c r="L18" s="90">
        <f>[13]Fevereiro!$J15</f>
        <v>39.96</v>
      </c>
      <c r="M18" s="90">
        <f>[13]Fevereiro!$J16</f>
        <v>39.24</v>
      </c>
      <c r="N18" s="90">
        <f>[13]Fevereiro!$J17</f>
        <v>26.64</v>
      </c>
      <c r="O18" s="90">
        <f>[13]Fevereiro!$J18</f>
        <v>41.4</v>
      </c>
      <c r="P18" s="90">
        <f>[13]Fevereiro!$J19</f>
        <v>36.72</v>
      </c>
      <c r="Q18" s="90">
        <f>[13]Fevereiro!$J20</f>
        <v>24.12</v>
      </c>
      <c r="R18" s="90">
        <f>[13]Fevereiro!$J21</f>
        <v>45</v>
      </c>
      <c r="S18" s="90">
        <f>[13]Fevereiro!$J22</f>
        <v>33.119999999999997</v>
      </c>
      <c r="T18" s="90">
        <f>[13]Fevereiro!$J23</f>
        <v>42.12</v>
      </c>
      <c r="U18" s="90">
        <f>[13]Fevereiro!$J24</f>
        <v>25.56</v>
      </c>
      <c r="V18" s="90">
        <f>[13]Fevereiro!$J25</f>
        <v>22.32</v>
      </c>
      <c r="W18" s="90">
        <f>[13]Fevereiro!$J26</f>
        <v>39.6</v>
      </c>
      <c r="X18" s="90">
        <f>[13]Fevereiro!$J27</f>
        <v>39.6</v>
      </c>
      <c r="Y18" s="90">
        <f>[13]Fevereiro!$J28</f>
        <v>35.64</v>
      </c>
      <c r="Z18" s="90">
        <f>[13]Fevereiro!$J29</f>
        <v>39.24</v>
      </c>
      <c r="AA18" s="90">
        <f>[13]Fevereiro!$J30</f>
        <v>41.04</v>
      </c>
      <c r="AB18" s="90">
        <f>[13]Fevereiro!$J31</f>
        <v>20.16</v>
      </c>
      <c r="AC18" s="90">
        <f>[13]Fevereiro!$J32</f>
        <v>35.28</v>
      </c>
      <c r="AD18" s="78">
        <f t="shared" si="3"/>
        <v>52.2</v>
      </c>
      <c r="AE18" s="89">
        <f t="shared" si="4"/>
        <v>35.999999999999993</v>
      </c>
      <c r="AF18" s="11"/>
      <c r="AG18" s="11" t="s">
        <v>33</v>
      </c>
    </row>
    <row r="19" spans="1:35" hidden="1" x14ac:dyDescent="0.2">
      <c r="A19" s="48" t="s">
        <v>4</v>
      </c>
      <c r="B19" s="90" t="str">
        <f>[14]Fevereiro!$J$5</f>
        <v>*</v>
      </c>
      <c r="C19" s="90" t="str">
        <f>[14]Fevereiro!$J$6</f>
        <v>*</v>
      </c>
      <c r="D19" s="90" t="str">
        <f>[14]Fevereiro!$J$7</f>
        <v>*</v>
      </c>
      <c r="E19" s="90" t="str">
        <f>[14]Fevereiro!$J$8</f>
        <v>*</v>
      </c>
      <c r="F19" s="90" t="str">
        <f>[14]Fevereiro!$J$9</f>
        <v>*</v>
      </c>
      <c r="G19" s="90" t="str">
        <f>[14]Fevereiro!$J$10</f>
        <v>*</v>
      </c>
      <c r="H19" s="90" t="str">
        <f>[14]Fevereiro!$J$11</f>
        <v>*</v>
      </c>
      <c r="I19" s="90" t="str">
        <f>[14]Fevereiro!$J$12</f>
        <v>*</v>
      </c>
      <c r="J19" s="90" t="str">
        <f>[14]Fevereiro!$J$13</f>
        <v>*</v>
      </c>
      <c r="K19" s="90" t="str">
        <f>[14]Fevereiro!$J$14</f>
        <v>*</v>
      </c>
      <c r="L19" s="90" t="str">
        <f>[14]Fevereiro!$J$15</f>
        <v>*</v>
      </c>
      <c r="M19" s="90" t="str">
        <f>[14]Fevereiro!$J$16</f>
        <v>*</v>
      </c>
      <c r="N19" s="90" t="str">
        <f>[14]Fevereiro!$J$17</f>
        <v>*</v>
      </c>
      <c r="O19" s="90" t="str">
        <f>[14]Fevereiro!$J$18</f>
        <v>*</v>
      </c>
      <c r="P19" s="90" t="str">
        <f>[14]Fevereiro!$J$19</f>
        <v>*</v>
      </c>
      <c r="Q19" s="90" t="str">
        <f>[14]Fevereiro!$J$20</f>
        <v>*</v>
      </c>
      <c r="R19" s="90" t="str">
        <f>[14]Fevereiro!$J$21</f>
        <v>*</v>
      </c>
      <c r="S19" s="90" t="str">
        <f>[14]Fevereiro!$J$22</f>
        <v>*</v>
      </c>
      <c r="T19" s="90" t="str">
        <f>[14]Fevereiro!$J$23</f>
        <v>*</v>
      </c>
      <c r="U19" s="90" t="str">
        <f>[14]Fevereiro!$J$24</f>
        <v>*</v>
      </c>
      <c r="V19" s="90" t="str">
        <f>[14]Fevereiro!$J$25</f>
        <v>*</v>
      </c>
      <c r="W19" s="90" t="str">
        <f>[14]Fevereiro!$J$26</f>
        <v>*</v>
      </c>
      <c r="X19" s="90" t="str">
        <f>[14]Fevereiro!$J$27</f>
        <v>*</v>
      </c>
      <c r="Y19" s="90" t="str">
        <f>[14]Fevereiro!$J$28</f>
        <v>*</v>
      </c>
      <c r="Z19" s="90" t="str">
        <f>[14]Fevereiro!$J$29</f>
        <v>*</v>
      </c>
      <c r="AA19" s="90" t="str">
        <f>[14]Fevereiro!$J$30</f>
        <v>*</v>
      </c>
      <c r="AB19" s="90" t="str">
        <f>[14]Fevereiro!$J$31</f>
        <v>*</v>
      </c>
      <c r="AC19" s="90" t="str">
        <f>[14]Fevereiro!$J$32</f>
        <v>*</v>
      </c>
      <c r="AD19" s="78">
        <f t="shared" si="3"/>
        <v>0</v>
      </c>
      <c r="AE19" s="89" t="e">
        <f t="shared" si="4"/>
        <v>#DIV/0!</v>
      </c>
    </row>
    <row r="20" spans="1:35" x14ac:dyDescent="0.2">
      <c r="A20" s="48" t="s">
        <v>5</v>
      </c>
      <c r="B20" s="90">
        <f>[15]Fevereiro!$J$5</f>
        <v>3.6</v>
      </c>
      <c r="C20" s="90">
        <f>[15]Fevereiro!$J$6</f>
        <v>1.08</v>
      </c>
      <c r="D20" s="90">
        <f>[15]Fevereiro!$J$7</f>
        <v>0.72000000000000008</v>
      </c>
      <c r="E20" s="90">
        <f>[15]Fevereiro!$J$8</f>
        <v>4.32</v>
      </c>
      <c r="F20" s="90">
        <f>[15]Fevereiro!$J$9</f>
        <v>7.2</v>
      </c>
      <c r="G20" s="90">
        <f>[15]Fevereiro!$J$10</f>
        <v>4.6800000000000006</v>
      </c>
      <c r="H20" s="90">
        <f>[15]Fevereiro!$J$11</f>
        <v>11.16</v>
      </c>
      <c r="I20" s="90">
        <f>[15]Fevereiro!$J$12</f>
        <v>5.4</v>
      </c>
      <c r="J20" s="90">
        <f>[15]Fevereiro!$J$13</f>
        <v>3.24</v>
      </c>
      <c r="K20" s="90">
        <f>[15]Fevereiro!$J$14</f>
        <v>3.6</v>
      </c>
      <c r="L20" s="90">
        <f>[15]Fevereiro!$J$15</f>
        <v>6.48</v>
      </c>
      <c r="M20" s="90">
        <f>[15]Fevereiro!$J$16</f>
        <v>2.8800000000000003</v>
      </c>
      <c r="N20" s="90">
        <f>[15]Fevereiro!$J$17</f>
        <v>4.6800000000000006</v>
      </c>
      <c r="O20" s="90">
        <f>[15]Fevereiro!$J$18</f>
        <v>4.6800000000000006</v>
      </c>
      <c r="P20" s="90">
        <f>[15]Fevereiro!$J$19</f>
        <v>4.6800000000000006</v>
      </c>
      <c r="Q20" s="90">
        <f>[15]Fevereiro!$J$20</f>
        <v>5.4</v>
      </c>
      <c r="R20" s="90">
        <f>[15]Fevereiro!$J$21</f>
        <v>3.24</v>
      </c>
      <c r="S20" s="90">
        <f>[15]Fevereiro!$J$22</f>
        <v>2.8800000000000003</v>
      </c>
      <c r="T20" s="90">
        <f>[15]Fevereiro!$J$23</f>
        <v>9.7200000000000006</v>
      </c>
      <c r="U20" s="90">
        <f>[15]Fevereiro!$J$24</f>
        <v>2.52</v>
      </c>
      <c r="V20" s="90">
        <f>[15]Fevereiro!$J$25</f>
        <v>9.3600000000000012</v>
      </c>
      <c r="W20" s="90">
        <f>[15]Fevereiro!$J$26</f>
        <v>7.2</v>
      </c>
      <c r="X20" s="90">
        <f>[15]Fevereiro!$J$27</f>
        <v>5.04</v>
      </c>
      <c r="Y20" s="90">
        <f>[15]Fevereiro!$J$28</f>
        <v>5.4</v>
      </c>
      <c r="Z20" s="90">
        <f>[15]Fevereiro!$J$29</f>
        <v>3.6</v>
      </c>
      <c r="AA20" s="90">
        <f>[15]Fevereiro!$J$30</f>
        <v>5.4</v>
      </c>
      <c r="AB20" s="90">
        <f>[15]Fevereiro!$J$31</f>
        <v>3.9600000000000004</v>
      </c>
      <c r="AC20" s="90">
        <f>[15]Fevereiro!$J$32</f>
        <v>1.4400000000000002</v>
      </c>
      <c r="AD20" s="78">
        <f t="shared" si="3"/>
        <v>11.16</v>
      </c>
      <c r="AE20" s="89">
        <f t="shared" si="4"/>
        <v>4.7700000000000005</v>
      </c>
      <c r="AF20" s="11" t="s">
        <v>33</v>
      </c>
    </row>
    <row r="21" spans="1:35" hidden="1" x14ac:dyDescent="0.2">
      <c r="A21" s="48" t="s">
        <v>31</v>
      </c>
      <c r="B21" s="90" t="str">
        <f>[16]Fevereiro!$J$5</f>
        <v>*</v>
      </c>
      <c r="C21" s="90" t="str">
        <f>[16]Fevereiro!$J$6</f>
        <v>*</v>
      </c>
      <c r="D21" s="90" t="str">
        <f>[16]Fevereiro!$J$7</f>
        <v>*</v>
      </c>
      <c r="E21" s="90" t="str">
        <f>[16]Fevereiro!$J$8</f>
        <v>*</v>
      </c>
      <c r="F21" s="90" t="str">
        <f>[16]Fevereiro!$J$9</f>
        <v>*</v>
      </c>
      <c r="G21" s="90" t="str">
        <f>[16]Fevereiro!$J$10</f>
        <v>*</v>
      </c>
      <c r="H21" s="90" t="str">
        <f>[16]Fevereiro!$J$11</f>
        <v>*</v>
      </c>
      <c r="I21" s="90" t="str">
        <f>[16]Fevereiro!$J$12</f>
        <v>*</v>
      </c>
      <c r="J21" s="90" t="str">
        <f>[16]Fevereiro!$J$13</f>
        <v>*</v>
      </c>
      <c r="K21" s="90" t="str">
        <f>[16]Fevereiro!$J$14</f>
        <v>*</v>
      </c>
      <c r="L21" s="90" t="str">
        <f>[16]Fevereiro!$J$15</f>
        <v>*</v>
      </c>
      <c r="M21" s="90" t="str">
        <f>[16]Fevereiro!$J$16</f>
        <v>*</v>
      </c>
      <c r="N21" s="90" t="str">
        <f>[16]Fevereiro!$J$17</f>
        <v>*</v>
      </c>
      <c r="O21" s="90" t="str">
        <f>[16]Fevereiro!$J$18</f>
        <v>*</v>
      </c>
      <c r="P21" s="90" t="str">
        <f>[16]Fevereiro!$J$19</f>
        <v>*</v>
      </c>
      <c r="Q21" s="90" t="str">
        <f>[16]Fevereiro!$J$20</f>
        <v>*</v>
      </c>
      <c r="R21" s="90" t="str">
        <f>[16]Fevereiro!$J$21</f>
        <v>*</v>
      </c>
      <c r="S21" s="90" t="str">
        <f>[16]Fevereiro!$J$22</f>
        <v>*</v>
      </c>
      <c r="T21" s="90" t="str">
        <f>[16]Fevereiro!$J$23</f>
        <v>*</v>
      </c>
      <c r="U21" s="90" t="str">
        <f>[16]Fevereiro!$J$24</f>
        <v>*</v>
      </c>
      <c r="V21" s="90" t="str">
        <f>[16]Fevereiro!$J$25</f>
        <v>*</v>
      </c>
      <c r="W21" s="90" t="str">
        <f>[16]Fevereiro!$J$26</f>
        <v>*</v>
      </c>
      <c r="X21" s="90" t="str">
        <f>[16]Fevereiro!$J$27</f>
        <v>*</v>
      </c>
      <c r="Y21" s="90" t="str">
        <f>[16]Fevereiro!$J$28</f>
        <v>*</v>
      </c>
      <c r="Z21" s="90" t="str">
        <f>[16]Fevereiro!$J$29</f>
        <v>*</v>
      </c>
      <c r="AA21" s="90" t="str">
        <f>[16]Fevereiro!$J$30</f>
        <v>*</v>
      </c>
      <c r="AB21" s="90" t="str">
        <f>[16]Fevereiro!$J$31</f>
        <v>*</v>
      </c>
      <c r="AC21" s="90" t="str">
        <f>[16]Fevereiro!$J$32</f>
        <v>*</v>
      </c>
      <c r="AD21" s="78" t="s">
        <v>203</v>
      </c>
      <c r="AE21" s="89" t="s">
        <v>203</v>
      </c>
    </row>
    <row r="22" spans="1:35" x14ac:dyDescent="0.2">
      <c r="A22" s="48" t="s">
        <v>6</v>
      </c>
      <c r="B22" s="90">
        <f>[17]Fevereiro!$J$5</f>
        <v>28.08</v>
      </c>
      <c r="C22" s="90">
        <f>[17]Fevereiro!$J$6</f>
        <v>28.08</v>
      </c>
      <c r="D22" s="90">
        <f>[17]Fevereiro!$J$7</f>
        <v>26.28</v>
      </c>
      <c r="E22" s="90">
        <f>[17]Fevereiro!$J$8</f>
        <v>30.240000000000002</v>
      </c>
      <c r="F22" s="90">
        <f>[17]Fevereiro!$J$9</f>
        <v>37.080000000000005</v>
      </c>
      <c r="G22" s="90">
        <f>[17]Fevereiro!$J$10</f>
        <v>39.96</v>
      </c>
      <c r="H22" s="90">
        <f>[17]Fevereiro!$J$11</f>
        <v>33.840000000000003</v>
      </c>
      <c r="I22" s="90">
        <f>[17]Fevereiro!$J$12</f>
        <v>24.840000000000003</v>
      </c>
      <c r="J22" s="90">
        <v>32.04</v>
      </c>
      <c r="K22" s="90">
        <f>[17]Fevereiro!$J$14</f>
        <v>38.159999999999997</v>
      </c>
      <c r="L22" s="90">
        <f>[17]Fevereiro!$J$15</f>
        <v>42.12</v>
      </c>
      <c r="M22" s="90">
        <f>[17]Fevereiro!$J$16</f>
        <v>34.200000000000003</v>
      </c>
      <c r="N22" s="90">
        <f>[17]Fevereiro!$J$17</f>
        <v>22.32</v>
      </c>
      <c r="O22" s="90">
        <f>[17]Fevereiro!$J$18</f>
        <v>28.44</v>
      </c>
      <c r="P22" s="90">
        <f>[17]Fevereiro!$J$19</f>
        <v>24.48</v>
      </c>
      <c r="Q22" s="90">
        <f>[17]Fevereiro!$J$20</f>
        <v>52.56</v>
      </c>
      <c r="R22" s="90">
        <f>[17]Fevereiro!$J$21</f>
        <v>34.56</v>
      </c>
      <c r="S22" s="90">
        <f>[17]Fevereiro!$J$22</f>
        <v>38.159999999999997</v>
      </c>
      <c r="T22" s="90">
        <f>[17]Fevereiro!$J$23</f>
        <v>27.36</v>
      </c>
      <c r="U22" s="90">
        <f>[17]Fevereiro!$J$24</f>
        <v>28.8</v>
      </c>
      <c r="V22" s="90">
        <f>[17]Fevereiro!$J$25</f>
        <v>21.96</v>
      </c>
      <c r="W22" s="90">
        <f>[17]Fevereiro!$J$26</f>
        <v>16.920000000000002</v>
      </c>
      <c r="X22" s="90">
        <f>[17]Fevereiro!$J$27</f>
        <v>34.92</v>
      </c>
      <c r="Y22" s="90">
        <f>[17]Fevereiro!$J$28</f>
        <v>38.519999999999996</v>
      </c>
      <c r="Z22" s="90">
        <f>[17]Fevereiro!$J$29</f>
        <v>38.519999999999996</v>
      </c>
      <c r="AA22" s="90">
        <f>[17]Fevereiro!$J$30</f>
        <v>32.76</v>
      </c>
      <c r="AB22" s="90">
        <f>[17]Fevereiro!$J$31</f>
        <v>30.6</v>
      </c>
      <c r="AC22" s="90">
        <f>[17]Fevereiro!$J$32</f>
        <v>25.56</v>
      </c>
      <c r="AD22" s="78">
        <f>MAX(B22:AC22)</f>
        <v>52.56</v>
      </c>
      <c r="AE22" s="89">
        <f>AVERAGE(B22:AC22)</f>
        <v>31.834285714285706</v>
      </c>
    </row>
    <row r="23" spans="1:35" hidden="1" x14ac:dyDescent="0.2">
      <c r="A23" s="48" t="s">
        <v>7</v>
      </c>
      <c r="B23" s="90" t="str">
        <f>[18]Fevereiro!$J$5</f>
        <v>*</v>
      </c>
      <c r="C23" s="90" t="str">
        <f>[18]Fevereiro!$J$6</f>
        <v>*</v>
      </c>
      <c r="D23" s="90" t="str">
        <f>[18]Fevereiro!$J$7</f>
        <v>*</v>
      </c>
      <c r="E23" s="90" t="str">
        <f>[18]Fevereiro!$J$8</f>
        <v>*</v>
      </c>
      <c r="F23" s="90" t="str">
        <f>[18]Fevereiro!$J$9</f>
        <v>*</v>
      </c>
      <c r="G23" s="90" t="str">
        <f>[18]Fevereiro!$J$10</f>
        <v>*</v>
      </c>
      <c r="H23" s="90" t="str">
        <f>[18]Fevereiro!$J$11</f>
        <v>*</v>
      </c>
      <c r="I23" s="90" t="str">
        <f>[18]Fevereiro!$J$12</f>
        <v>*</v>
      </c>
      <c r="J23" s="90" t="str">
        <f>[18]Fevereiro!$J$13</f>
        <v>*</v>
      </c>
      <c r="K23" s="90" t="str">
        <f>[18]Fevereiro!$J$14</f>
        <v>*</v>
      </c>
      <c r="L23" s="90" t="str">
        <f>[18]Fevereiro!$J$15</f>
        <v>*</v>
      </c>
      <c r="M23" s="90" t="str">
        <f>[18]Fevereiro!$J$16</f>
        <v>*</v>
      </c>
      <c r="N23" s="90" t="str">
        <f>[18]Fevereiro!$J$17</f>
        <v>*</v>
      </c>
      <c r="O23" s="90" t="str">
        <f>[18]Fevereiro!$J$18</f>
        <v>*</v>
      </c>
      <c r="P23" s="90" t="str">
        <f>[18]Fevereiro!$J$19</f>
        <v>*</v>
      </c>
      <c r="Q23" s="90" t="str">
        <f>[18]Fevereiro!$J$20</f>
        <v>*</v>
      </c>
      <c r="R23" s="90" t="str">
        <f>[18]Fevereiro!$J$21</f>
        <v>*</v>
      </c>
      <c r="S23" s="90" t="str">
        <f>[18]Fevereiro!$J$22</f>
        <v>*</v>
      </c>
      <c r="T23" s="90" t="str">
        <f>[18]Fevereiro!$J$23</f>
        <v>*</v>
      </c>
      <c r="U23" s="90" t="str">
        <f>[18]Fevereiro!$J$24</f>
        <v>*</v>
      </c>
      <c r="V23" s="90" t="str">
        <f>[18]Fevereiro!$J$25</f>
        <v>*</v>
      </c>
      <c r="W23" s="90" t="str">
        <f>[18]Fevereiro!$J$26</f>
        <v>*</v>
      </c>
      <c r="X23" s="90" t="str">
        <f>[18]Fevereiro!$J$27</f>
        <v>*</v>
      </c>
      <c r="Y23" s="90" t="str">
        <f>[18]Fevereiro!$J$28</f>
        <v>*</v>
      </c>
      <c r="Z23" s="90" t="str">
        <f>[18]Fevereiro!$J$29</f>
        <v>*</v>
      </c>
      <c r="AA23" s="90" t="str">
        <f>[18]Fevereiro!$J$30</f>
        <v>*</v>
      </c>
      <c r="AB23" s="90" t="str">
        <f>[18]Fevereiro!$J$31</f>
        <v>*</v>
      </c>
      <c r="AC23" s="90" t="str">
        <f>[18]Fevereiro!$J$32</f>
        <v>*</v>
      </c>
      <c r="AD23" s="78" t="s">
        <v>203</v>
      </c>
      <c r="AE23" s="89" t="s">
        <v>203</v>
      </c>
      <c r="AH23" t="s">
        <v>33</v>
      </c>
      <c r="AI23" t="s">
        <v>33</v>
      </c>
    </row>
    <row r="24" spans="1:35" x14ac:dyDescent="0.2">
      <c r="A24" s="48" t="s">
        <v>151</v>
      </c>
      <c r="B24" s="90">
        <f>[19]Fevereiro!$J$5</f>
        <v>57.6</v>
      </c>
      <c r="C24" s="90">
        <f>[19]Fevereiro!$J$6</f>
        <v>23.400000000000002</v>
      </c>
      <c r="D24" s="90">
        <f>[19]Fevereiro!$J$7</f>
        <v>32.76</v>
      </c>
      <c r="E24" s="90">
        <f>[19]Fevereiro!$J$8</f>
        <v>41.76</v>
      </c>
      <c r="F24" s="90">
        <f>[19]Fevereiro!$J$9</f>
        <v>50.04</v>
      </c>
      <c r="G24" s="90">
        <f>[19]Fevereiro!$J$10</f>
        <v>43.56</v>
      </c>
      <c r="H24" s="90">
        <f>[19]Fevereiro!$J$11</f>
        <v>20.88</v>
      </c>
      <c r="I24" s="90">
        <f>[19]Fevereiro!$J$12</f>
        <v>26.64</v>
      </c>
      <c r="J24" s="90">
        <f>[19]Fevereiro!$J$13</f>
        <v>36.36</v>
      </c>
      <c r="K24" s="90">
        <f>[19]Fevereiro!$J$14</f>
        <v>32.04</v>
      </c>
      <c r="L24" s="90">
        <f>[19]Fevereiro!$J$15</f>
        <v>37.440000000000005</v>
      </c>
      <c r="M24" s="90">
        <f>[19]Fevereiro!$J$16</f>
        <v>37.080000000000005</v>
      </c>
      <c r="N24" s="90">
        <f>[19]Fevereiro!$J$17</f>
        <v>37.080000000000005</v>
      </c>
      <c r="O24" s="90">
        <f>[19]Fevereiro!$J$18</f>
        <v>51.480000000000004</v>
      </c>
      <c r="P24" s="90">
        <f>[19]Fevereiro!$J$19</f>
        <v>37.800000000000004</v>
      </c>
      <c r="Q24" s="90">
        <f>[19]Fevereiro!$J$20</f>
        <v>49.32</v>
      </c>
      <c r="R24" s="90">
        <f>[19]Fevereiro!$J$21</f>
        <v>33.480000000000004</v>
      </c>
      <c r="S24" s="90">
        <f>[19]Fevereiro!$J$22</f>
        <v>60.12</v>
      </c>
      <c r="T24" s="90">
        <f>[19]Fevereiro!$J$23</f>
        <v>33.840000000000003</v>
      </c>
      <c r="U24" s="90">
        <f>[19]Fevereiro!$J$24</f>
        <v>46.800000000000004</v>
      </c>
      <c r="V24" s="90">
        <f>[19]Fevereiro!$J$25</f>
        <v>35.28</v>
      </c>
      <c r="W24" s="90">
        <f>[19]Fevereiro!$J$26</f>
        <v>42.12</v>
      </c>
      <c r="X24" s="90">
        <f>[19]Fevereiro!$J$27</f>
        <v>29.16</v>
      </c>
      <c r="Y24" s="90">
        <f>[19]Fevereiro!$J$28</f>
        <v>56.88</v>
      </c>
      <c r="Z24" s="90">
        <f>[19]Fevereiro!$J$29</f>
        <v>33.119999999999997</v>
      </c>
      <c r="AA24" s="90">
        <f>[19]Fevereiro!$J$30</f>
        <v>40.680000000000007</v>
      </c>
      <c r="AB24" s="90">
        <f>[19]Fevereiro!$J$31</f>
        <v>42.84</v>
      </c>
      <c r="AC24" s="90">
        <f>[19]Fevereiro!$J$32</f>
        <v>42.84</v>
      </c>
      <c r="AD24" s="78">
        <f>MAX(B24:AC24)</f>
        <v>60.12</v>
      </c>
      <c r="AE24" s="89">
        <f>AVERAGE(B24:AC24)</f>
        <v>39.728571428571421</v>
      </c>
      <c r="AI24" t="s">
        <v>33</v>
      </c>
    </row>
    <row r="25" spans="1:35" x14ac:dyDescent="0.2">
      <c r="A25" s="48" t="s">
        <v>152</v>
      </c>
      <c r="B25" s="103">
        <v>44.64</v>
      </c>
      <c r="C25" s="103">
        <v>38.159999999999997</v>
      </c>
      <c r="D25" s="103">
        <v>20.52</v>
      </c>
      <c r="E25" s="103">
        <v>28.8</v>
      </c>
      <c r="F25" s="103">
        <v>38.159999999999997</v>
      </c>
      <c r="G25" s="103">
        <v>45</v>
      </c>
      <c r="H25" s="103">
        <v>55.800000000000004</v>
      </c>
      <c r="I25" s="103">
        <v>61.92</v>
      </c>
      <c r="J25" s="103">
        <v>39.24</v>
      </c>
      <c r="K25" s="103">
        <v>30.240000000000002</v>
      </c>
      <c r="L25" s="103">
        <v>35.28</v>
      </c>
      <c r="M25" s="103">
        <v>48.6</v>
      </c>
      <c r="N25" s="103">
        <v>48.6</v>
      </c>
      <c r="O25" s="103">
        <v>38.519999999999996</v>
      </c>
      <c r="P25" s="103">
        <v>37.800000000000004</v>
      </c>
      <c r="Q25" s="103">
        <v>28.44</v>
      </c>
      <c r="R25" s="103">
        <v>26.64</v>
      </c>
      <c r="S25" s="103">
        <v>39.96</v>
      </c>
      <c r="T25" s="103">
        <v>51.12</v>
      </c>
      <c r="U25" s="103">
        <v>29.880000000000003</v>
      </c>
      <c r="V25" s="103">
        <v>24.12</v>
      </c>
      <c r="W25" s="103">
        <v>32.04</v>
      </c>
      <c r="X25" s="103">
        <v>28.44</v>
      </c>
      <c r="Y25" s="103">
        <v>38.519999999999996</v>
      </c>
      <c r="Z25" s="103">
        <v>34.200000000000003</v>
      </c>
      <c r="AA25" s="103">
        <v>32.04</v>
      </c>
      <c r="AB25" s="103">
        <v>32.4</v>
      </c>
      <c r="AC25" s="103">
        <v>32.04</v>
      </c>
      <c r="AD25" s="78">
        <f>MAX(B25:AC25)</f>
        <v>61.92</v>
      </c>
      <c r="AE25" s="89">
        <f>AVERAGE(B25:AC25)</f>
        <v>37.182857142857145</v>
      </c>
      <c r="AF25" s="11" t="s">
        <v>33</v>
      </c>
      <c r="AH25" t="s">
        <v>33</v>
      </c>
    </row>
    <row r="26" spans="1:35" x14ac:dyDescent="0.2">
      <c r="A26" s="48" t="s">
        <v>153</v>
      </c>
      <c r="B26" s="90">
        <f>[21]Fevereiro!$J$5</f>
        <v>51.84</v>
      </c>
      <c r="C26" s="90">
        <f>[21]Fevereiro!$J$6</f>
        <v>34.200000000000003</v>
      </c>
      <c r="D26" s="90">
        <f>[21]Fevereiro!$J$7</f>
        <v>21.96</v>
      </c>
      <c r="E26" s="90">
        <f>[21]Fevereiro!$J$8</f>
        <v>42.480000000000004</v>
      </c>
      <c r="F26" s="90">
        <f>[21]Fevereiro!$J$9</f>
        <v>45</v>
      </c>
      <c r="G26" s="90">
        <f>[21]Fevereiro!$J$10</f>
        <v>29.52</v>
      </c>
      <c r="H26" s="90">
        <f>[21]Fevereiro!$J$11</f>
        <v>42.84</v>
      </c>
      <c r="I26" s="90">
        <f>[21]Fevereiro!$J$12</f>
        <v>29.52</v>
      </c>
      <c r="J26" s="90">
        <f>[21]Fevereiro!$J$13</f>
        <v>35.64</v>
      </c>
      <c r="K26" s="90">
        <f>[21]Fevereiro!$J$14</f>
        <v>31.680000000000003</v>
      </c>
      <c r="L26" s="90">
        <f>[21]Fevereiro!$J$15</f>
        <v>31.319999999999997</v>
      </c>
      <c r="M26" s="90">
        <f>[21]Fevereiro!$J$16</f>
        <v>38.519999999999996</v>
      </c>
      <c r="N26" s="90">
        <f>[21]Fevereiro!$J$17</f>
        <v>36</v>
      </c>
      <c r="O26" s="90">
        <f>[21]Fevereiro!$J$18</f>
        <v>42.480000000000004</v>
      </c>
      <c r="P26" s="90">
        <f>[21]Fevereiro!$J$19</f>
        <v>29.52</v>
      </c>
      <c r="Q26" s="90">
        <f>[21]Fevereiro!$J$20</f>
        <v>45</v>
      </c>
      <c r="R26" s="90">
        <f>[21]Fevereiro!$J$21</f>
        <v>34.92</v>
      </c>
      <c r="S26" s="90">
        <f>[21]Fevereiro!$J$22</f>
        <v>46.440000000000005</v>
      </c>
      <c r="T26" s="90">
        <f>[21]Fevereiro!$J$23</f>
        <v>36.36</v>
      </c>
      <c r="U26" s="90">
        <f>[21]Fevereiro!$J$24</f>
        <v>67.319999999999993</v>
      </c>
      <c r="V26" s="90">
        <f>[21]Fevereiro!$J$25</f>
        <v>46.440000000000005</v>
      </c>
      <c r="W26" s="90">
        <f>[21]Fevereiro!$J$26</f>
        <v>27.36</v>
      </c>
      <c r="X26" s="90">
        <f>[21]Fevereiro!$J$27</f>
        <v>37.440000000000005</v>
      </c>
      <c r="Y26" s="90">
        <f>[21]Fevereiro!$J$28</f>
        <v>46.800000000000004</v>
      </c>
      <c r="Z26" s="90">
        <f>[21]Fevereiro!$J$29</f>
        <v>39.6</v>
      </c>
      <c r="AA26" s="90">
        <f>[21]Fevereiro!$J$30</f>
        <v>33.119999999999997</v>
      </c>
      <c r="AB26" s="90">
        <f>[21]Fevereiro!$J$31</f>
        <v>37.800000000000004</v>
      </c>
      <c r="AC26" s="90">
        <f>[21]Fevereiro!$J$32</f>
        <v>43.56</v>
      </c>
      <c r="AD26" s="78">
        <f>MAX(B26:AC26)</f>
        <v>67.319999999999993</v>
      </c>
      <c r="AE26" s="89">
        <f>AVERAGE(B26:AC26)</f>
        <v>38.738571428571433</v>
      </c>
      <c r="AH26" t="s">
        <v>33</v>
      </c>
    </row>
    <row r="27" spans="1:35" x14ac:dyDescent="0.2">
      <c r="A27" s="48" t="s">
        <v>8</v>
      </c>
      <c r="B27" s="90">
        <f>[22]Fevereiro!$J$5</f>
        <v>33.480000000000004</v>
      </c>
      <c r="C27" s="90">
        <f>[22]Fevereiro!$J$6</f>
        <v>26.28</v>
      </c>
      <c r="D27" s="90">
        <f>[22]Fevereiro!$J$7</f>
        <v>20.52</v>
      </c>
      <c r="E27" s="90">
        <f>[22]Fevereiro!$J$8</f>
        <v>31.680000000000003</v>
      </c>
      <c r="F27" s="90">
        <f>[22]Fevereiro!$J$9</f>
        <v>40.680000000000007</v>
      </c>
      <c r="G27" s="90">
        <f>[22]Fevereiro!$J$10</f>
        <v>35.28</v>
      </c>
      <c r="H27" s="90">
        <f>[22]Fevereiro!$J$11</f>
        <v>42.84</v>
      </c>
      <c r="I27" s="90">
        <f>[22]Fevereiro!$J$12</f>
        <v>23.759999999999998</v>
      </c>
      <c r="J27" s="90">
        <f>[22]Fevereiro!$J$13</f>
        <v>48.24</v>
      </c>
      <c r="K27" s="90">
        <f>[22]Fevereiro!$J$14</f>
        <v>25.92</v>
      </c>
      <c r="L27" s="90">
        <f>[22]Fevereiro!$J$15</f>
        <v>32.4</v>
      </c>
      <c r="M27" s="90">
        <f>[22]Fevereiro!$J$16</f>
        <v>47.88</v>
      </c>
      <c r="N27" s="90">
        <f>[22]Fevereiro!$J$17</f>
        <v>41.76</v>
      </c>
      <c r="O27" s="90">
        <f>[22]Fevereiro!$J$18</f>
        <v>36.72</v>
      </c>
      <c r="P27" s="90">
        <f>[22]Fevereiro!$J$19</f>
        <v>26.64</v>
      </c>
      <c r="Q27" s="90">
        <f>[22]Fevereiro!$J$20</f>
        <v>38.880000000000003</v>
      </c>
      <c r="R27" s="90">
        <f>[22]Fevereiro!$J$21</f>
        <v>31.319999999999997</v>
      </c>
      <c r="S27" s="90">
        <f>[22]Fevereiro!$J$22</f>
        <v>50.4</v>
      </c>
      <c r="T27" s="90">
        <f>[22]Fevereiro!$J$23</f>
        <v>53.64</v>
      </c>
      <c r="U27" s="90">
        <f>[22]Fevereiro!$J$24</f>
        <v>70.56</v>
      </c>
      <c r="V27" s="90">
        <f>[22]Fevereiro!$J$25</f>
        <v>59.760000000000005</v>
      </c>
      <c r="W27" s="90">
        <f>[22]Fevereiro!$J$26</f>
        <v>26.64</v>
      </c>
      <c r="X27" s="90">
        <f>[22]Fevereiro!$J$27</f>
        <v>30.6</v>
      </c>
      <c r="Y27" s="90">
        <f>[22]Fevereiro!$J$28</f>
        <v>32.76</v>
      </c>
      <c r="Z27" s="90">
        <f>[22]Fevereiro!$J$29</f>
        <v>30.96</v>
      </c>
      <c r="AA27" s="90">
        <f>[22]Fevereiro!$J$30</f>
        <v>24.12</v>
      </c>
      <c r="AB27" s="90">
        <f>[22]Fevereiro!$J$31</f>
        <v>38.519999999999996</v>
      </c>
      <c r="AC27" s="90">
        <f>[22]Fevereiro!$J$32</f>
        <v>28.8</v>
      </c>
      <c r="AD27" s="78">
        <f>MAX(B27:AC27)</f>
        <v>70.56</v>
      </c>
      <c r="AE27" s="89">
        <f>AVERAGE(B27:AC27)</f>
        <v>36.822857142857139</v>
      </c>
      <c r="AH27" t="s">
        <v>33</v>
      </c>
    </row>
    <row r="28" spans="1:35" x14ac:dyDescent="0.2">
      <c r="A28" s="48" t="s">
        <v>9</v>
      </c>
      <c r="B28" s="90">
        <f>[23]Fevereiro!$J5</f>
        <v>54.36</v>
      </c>
      <c r="C28" s="90">
        <f>[23]Fevereiro!$J6</f>
        <v>22.68</v>
      </c>
      <c r="D28" s="90">
        <f>[23]Fevereiro!$J7</f>
        <v>26.64</v>
      </c>
      <c r="E28" s="90">
        <f>[23]Fevereiro!$J8</f>
        <v>41.76</v>
      </c>
      <c r="F28" s="90">
        <f>[23]Fevereiro!$J9</f>
        <v>47.16</v>
      </c>
      <c r="G28" s="90">
        <f>[23]Fevereiro!$J10</f>
        <v>21.6</v>
      </c>
      <c r="H28" s="90">
        <f>[23]Fevereiro!$J11</f>
        <v>21.240000000000002</v>
      </c>
      <c r="I28" s="90">
        <f>[23]Fevereiro!$J12</f>
        <v>27</v>
      </c>
      <c r="J28" s="90">
        <f>[23]Fevereiro!$J13</f>
        <v>26.64</v>
      </c>
      <c r="K28" s="90">
        <f>[23]Fevereiro!$J14</f>
        <v>25.56</v>
      </c>
      <c r="L28" s="90">
        <f>[23]Fevereiro!$J15</f>
        <v>32.4</v>
      </c>
      <c r="M28" s="90">
        <f>[23]Fevereiro!$J16</f>
        <v>33.840000000000003</v>
      </c>
      <c r="N28" s="90">
        <f>[23]Fevereiro!$J17</f>
        <v>36.36</v>
      </c>
      <c r="O28" s="90">
        <f>[23]Fevereiro!$J18</f>
        <v>40.32</v>
      </c>
      <c r="P28" s="90">
        <f>[23]Fevereiro!$J19</f>
        <v>24.48</v>
      </c>
      <c r="Q28" s="90">
        <f>[23]Fevereiro!$J20</f>
        <v>43.92</v>
      </c>
      <c r="R28" s="90">
        <f>[23]Fevereiro!$J21</f>
        <v>32.76</v>
      </c>
      <c r="S28" s="90">
        <f>[23]Fevereiro!$J22</f>
        <v>44.28</v>
      </c>
      <c r="T28" s="90">
        <f>[23]Fevereiro!$J23</f>
        <v>52.2</v>
      </c>
      <c r="U28" s="90">
        <f>[23]Fevereiro!$J24</f>
        <v>37.440000000000005</v>
      </c>
      <c r="V28" s="90">
        <f>[23]Fevereiro!$J25</f>
        <v>33.480000000000004</v>
      </c>
      <c r="W28" s="90">
        <f>[23]Fevereiro!$J26</f>
        <v>22.68</v>
      </c>
      <c r="X28" s="90">
        <f>[23]Fevereiro!$J27</f>
        <v>26.28</v>
      </c>
      <c r="Y28" s="90">
        <f>[23]Fevereiro!$J28</f>
        <v>55.080000000000005</v>
      </c>
      <c r="Z28" s="90">
        <f>[23]Fevereiro!$J29</f>
        <v>26.64</v>
      </c>
      <c r="AA28" s="90">
        <f>[23]Fevereiro!$J30</f>
        <v>28.08</v>
      </c>
      <c r="AB28" s="90">
        <f>[23]Fevereiro!$J31</f>
        <v>37.800000000000004</v>
      </c>
      <c r="AC28" s="90">
        <f>[23]Fevereiro!$J32</f>
        <v>45.36</v>
      </c>
      <c r="AD28" s="78">
        <f>MAX(B28:AC28)</f>
        <v>55.080000000000005</v>
      </c>
      <c r="AE28" s="89">
        <f>AVERAGE(B28:AC28)</f>
        <v>34.572857142857146</v>
      </c>
      <c r="AH28" t="s">
        <v>33</v>
      </c>
    </row>
    <row r="29" spans="1:35" hidden="1" x14ac:dyDescent="0.2">
      <c r="A29" s="48" t="s">
        <v>30</v>
      </c>
      <c r="B29" s="90" t="str">
        <f>[24]Fevereiro!$J$5</f>
        <v>*</v>
      </c>
      <c r="C29" s="90" t="str">
        <f>[24]Fevereiro!$J$6</f>
        <v>*</v>
      </c>
      <c r="D29" s="90" t="str">
        <f>[24]Fevereiro!$J$7</f>
        <v>*</v>
      </c>
      <c r="E29" s="90" t="str">
        <f>[24]Fevereiro!$J$8</f>
        <v>*</v>
      </c>
      <c r="F29" s="90" t="str">
        <f>[24]Fevereiro!$J$9</f>
        <v>*</v>
      </c>
      <c r="G29" s="90" t="str">
        <f>[24]Fevereiro!$J$10</f>
        <v>*</v>
      </c>
      <c r="H29" s="90" t="str">
        <f>[24]Fevereiro!$J$11</f>
        <v>*</v>
      </c>
      <c r="I29" s="90" t="str">
        <f>[24]Fevereiro!$J$12</f>
        <v>*</v>
      </c>
      <c r="J29" s="90" t="str">
        <f>[24]Fevereiro!$J$13</f>
        <v>*</v>
      </c>
      <c r="K29" s="90" t="str">
        <f>[24]Fevereiro!$J$14</f>
        <v>*</v>
      </c>
      <c r="L29" s="90" t="str">
        <f>[24]Fevereiro!$J$15</f>
        <v>*</v>
      </c>
      <c r="M29" s="90" t="str">
        <f>[24]Fevereiro!$J$16</f>
        <v>*</v>
      </c>
      <c r="N29" s="90" t="str">
        <f>[24]Fevereiro!$J$17</f>
        <v>*</v>
      </c>
      <c r="O29" s="90" t="str">
        <f>[24]Fevereiro!$J$18</f>
        <v>*</v>
      </c>
      <c r="P29" s="90" t="str">
        <f>[24]Fevereiro!$J$19</f>
        <v>*</v>
      </c>
      <c r="Q29" s="90" t="str">
        <f>[24]Fevereiro!$J$20</f>
        <v>*</v>
      </c>
      <c r="R29" s="90" t="str">
        <f>[24]Fevereiro!$J$21</f>
        <v>*</v>
      </c>
      <c r="S29" s="90" t="str">
        <f>[24]Fevereiro!$J$22</f>
        <v>*</v>
      </c>
      <c r="T29" s="90" t="str">
        <f>[24]Fevereiro!$J$23</f>
        <v>*</v>
      </c>
      <c r="U29" s="90" t="str">
        <f>[24]Fevereiro!$J$24</f>
        <v>*</v>
      </c>
      <c r="V29" s="90" t="str">
        <f>[24]Fevereiro!$J$25</f>
        <v>*</v>
      </c>
      <c r="W29" s="90" t="str">
        <f>[24]Fevereiro!$J$26</f>
        <v>*</v>
      </c>
      <c r="X29" s="90" t="str">
        <f>[24]Fevereiro!$J$27</f>
        <v>*</v>
      </c>
      <c r="Y29" s="90" t="str">
        <f>[24]Fevereiro!$J$28</f>
        <v>*</v>
      </c>
      <c r="Z29" s="90" t="str">
        <f>[24]Fevereiro!$J$29</f>
        <v>*</v>
      </c>
      <c r="AA29" s="90" t="str">
        <f>[24]Fevereiro!$J$30</f>
        <v>*</v>
      </c>
      <c r="AB29" s="90" t="str">
        <f>[24]Fevereiro!$J$31</f>
        <v>*</v>
      </c>
      <c r="AC29" s="90" t="str">
        <f>[24]Fevereiro!$J$32</f>
        <v>*</v>
      </c>
      <c r="AD29" s="78" t="s">
        <v>203</v>
      </c>
      <c r="AE29" s="89" t="s">
        <v>203</v>
      </c>
      <c r="AH29" t="s">
        <v>33</v>
      </c>
    </row>
    <row r="30" spans="1:35" x14ac:dyDescent="0.2">
      <c r="A30" s="48" t="s">
        <v>10</v>
      </c>
      <c r="B30" s="90">
        <f>[25]Fevereiro!$J$5</f>
        <v>34.200000000000003</v>
      </c>
      <c r="C30" s="90">
        <f>[25]Fevereiro!$J$6</f>
        <v>24.840000000000003</v>
      </c>
      <c r="D30" s="90">
        <f>[25]Fevereiro!$J$7</f>
        <v>28.8</v>
      </c>
      <c r="E30" s="90">
        <f>[25]Fevereiro!$J$8</f>
        <v>25.92</v>
      </c>
      <c r="F30" s="90">
        <f>[25]Fevereiro!$J$9</f>
        <v>42.84</v>
      </c>
      <c r="G30" s="90">
        <f>[25]Fevereiro!$J$10</f>
        <v>28.08</v>
      </c>
      <c r="H30" s="90">
        <f>[25]Fevereiro!$J$11</f>
        <v>32.04</v>
      </c>
      <c r="I30" s="90">
        <f>[25]Fevereiro!$J$12</f>
        <v>34.200000000000003</v>
      </c>
      <c r="J30" s="90">
        <f>[25]Fevereiro!$J$13</f>
        <v>28.44</v>
      </c>
      <c r="K30" s="90">
        <f>[25]Fevereiro!$J$14</f>
        <v>28.08</v>
      </c>
      <c r="L30" s="90">
        <f>[25]Fevereiro!$J$15</f>
        <v>32.76</v>
      </c>
      <c r="M30" s="90">
        <f>[25]Fevereiro!$J$16</f>
        <v>34.92</v>
      </c>
      <c r="N30" s="90">
        <f>[25]Fevereiro!$J$17</f>
        <v>56.16</v>
      </c>
      <c r="O30" s="90">
        <f>[25]Fevereiro!$J$18</f>
        <v>34.92</v>
      </c>
      <c r="P30" s="90">
        <f>[25]Fevereiro!$J$19</f>
        <v>30.96</v>
      </c>
      <c r="Q30" s="90">
        <f>[25]Fevereiro!$J$20</f>
        <v>43.56</v>
      </c>
      <c r="R30" s="90">
        <f>[25]Fevereiro!$J$21</f>
        <v>29.52</v>
      </c>
      <c r="S30" s="90">
        <f>[25]Fevereiro!$J$22</f>
        <v>40.680000000000007</v>
      </c>
      <c r="T30" s="90">
        <f>[25]Fevereiro!$J$23</f>
        <v>60.480000000000004</v>
      </c>
      <c r="U30" s="90">
        <f>[25]Fevereiro!$J$24</f>
        <v>60.839999999999996</v>
      </c>
      <c r="V30" s="90">
        <f>[25]Fevereiro!$J$25</f>
        <v>0</v>
      </c>
      <c r="W30" s="90">
        <f>[25]Fevereiro!$J$26</f>
        <v>27.36</v>
      </c>
      <c r="X30" s="90">
        <f>[25]Fevereiro!$J$27</f>
        <v>45.72</v>
      </c>
      <c r="Y30" s="90">
        <f>[25]Fevereiro!$J$28</f>
        <v>66.239999999999995</v>
      </c>
      <c r="Z30" s="90">
        <f>[25]Fevereiro!$J$29</f>
        <v>47.519999999999996</v>
      </c>
      <c r="AA30" s="90">
        <f>[25]Fevereiro!$J$30</f>
        <v>29.16</v>
      </c>
      <c r="AB30" s="90">
        <f>[25]Fevereiro!$J$31</f>
        <v>33.119999999999997</v>
      </c>
      <c r="AC30" s="90">
        <f>[25]Fevereiro!$J$32</f>
        <v>25.92</v>
      </c>
      <c r="AD30" s="78">
        <f>MAX(B30:AC30)</f>
        <v>66.239999999999995</v>
      </c>
      <c r="AE30" s="89">
        <f>AVERAGE(B30:AC30)</f>
        <v>35.97428571428572</v>
      </c>
      <c r="AH30" t="s">
        <v>33</v>
      </c>
    </row>
    <row r="31" spans="1:35" x14ac:dyDescent="0.2">
      <c r="A31" s="48" t="s">
        <v>154</v>
      </c>
      <c r="B31" s="90">
        <f>[26]Fevereiro!$J5</f>
        <v>42.84</v>
      </c>
      <c r="C31" s="90">
        <f>[26]Fevereiro!$J6</f>
        <v>35.28</v>
      </c>
      <c r="D31" s="90">
        <f>[26]Fevereiro!$J7</f>
        <v>51.84</v>
      </c>
      <c r="E31" s="90">
        <f>[26]Fevereiro!$J8</f>
        <v>50.04</v>
      </c>
      <c r="F31" s="90">
        <f>[26]Fevereiro!$J9</f>
        <v>54</v>
      </c>
      <c r="G31" s="90">
        <f>[26]Fevereiro!$J10</f>
        <v>36</v>
      </c>
      <c r="H31" s="90">
        <f>[26]Fevereiro!$J11</f>
        <v>46.440000000000005</v>
      </c>
      <c r="I31" s="90">
        <f>[26]Fevereiro!$J12</f>
        <v>51.12</v>
      </c>
      <c r="J31" s="90">
        <f>[26]Fevereiro!$J13</f>
        <v>44.28</v>
      </c>
      <c r="K31" s="90">
        <f>[26]Fevereiro!$J14</f>
        <v>45.36</v>
      </c>
      <c r="L31" s="90">
        <f>[26]Fevereiro!$J15</f>
        <v>66.600000000000009</v>
      </c>
      <c r="M31" s="90">
        <f>[26]Fevereiro!$J16</f>
        <v>49.680000000000007</v>
      </c>
      <c r="N31" s="90">
        <f>[26]Fevereiro!$J17</f>
        <v>39.96</v>
      </c>
      <c r="O31" s="90">
        <f>[26]Fevereiro!$J18</f>
        <v>43.56</v>
      </c>
      <c r="P31" s="90">
        <f>[26]Fevereiro!$J19</f>
        <v>48.6</v>
      </c>
      <c r="Q31" s="90">
        <f>[26]Fevereiro!$J20</f>
        <v>37.800000000000004</v>
      </c>
      <c r="R31" s="90">
        <f>[26]Fevereiro!$J21</f>
        <v>44.28</v>
      </c>
      <c r="S31" s="90">
        <f>[26]Fevereiro!$J22</f>
        <v>51.84</v>
      </c>
      <c r="T31" s="90">
        <f>[26]Fevereiro!$J23</f>
        <v>30.240000000000002</v>
      </c>
      <c r="U31" s="90">
        <f>[26]Fevereiro!$J24</f>
        <v>55.440000000000005</v>
      </c>
      <c r="V31" s="90">
        <f>[26]Fevereiro!$J25</f>
        <v>37.440000000000005</v>
      </c>
      <c r="W31" s="90">
        <f>[26]Fevereiro!$J26</f>
        <v>24.12</v>
      </c>
      <c r="X31" s="90">
        <f>[26]Fevereiro!$J27</f>
        <v>63.72</v>
      </c>
      <c r="Y31" s="90">
        <f>[26]Fevereiro!$J28</f>
        <v>59.04</v>
      </c>
      <c r="Z31" s="90">
        <f>[26]Fevereiro!$J29</f>
        <v>59.4</v>
      </c>
      <c r="AA31" s="90">
        <f>[26]Fevereiro!$J30</f>
        <v>57.24</v>
      </c>
      <c r="AB31" s="90">
        <f>[26]Fevereiro!$J31</f>
        <v>43.56</v>
      </c>
      <c r="AC31" s="90">
        <f>[26]Fevereiro!$J32</f>
        <v>54</v>
      </c>
      <c r="AD31" s="78">
        <f>MAX(B31:AC31)</f>
        <v>66.600000000000009</v>
      </c>
      <c r="AE31" s="89">
        <f>AVERAGE(B31:AC31)</f>
        <v>47.275714285714287</v>
      </c>
      <c r="AF31" s="11" t="s">
        <v>33</v>
      </c>
      <c r="AH31" t="s">
        <v>33</v>
      </c>
    </row>
    <row r="32" spans="1:35" hidden="1" x14ac:dyDescent="0.2">
      <c r="A32" s="48" t="s">
        <v>11</v>
      </c>
      <c r="B32" s="90" t="str">
        <f>[27]Fevereiro!$J$5</f>
        <v>*</v>
      </c>
      <c r="C32" s="90" t="str">
        <f>[27]Fevereiro!$J$6</f>
        <v>*</v>
      </c>
      <c r="D32" s="90" t="str">
        <f>[27]Fevereiro!$J$7</f>
        <v>*</v>
      </c>
      <c r="E32" s="90" t="str">
        <f>[27]Fevereiro!$J$8</f>
        <v>*</v>
      </c>
      <c r="F32" s="90" t="str">
        <f>[27]Fevereiro!$J$9</f>
        <v>*</v>
      </c>
      <c r="G32" s="90" t="str">
        <f>[27]Fevereiro!$J$10</f>
        <v>*</v>
      </c>
      <c r="H32" s="90" t="str">
        <f>[27]Fevereiro!$J$11</f>
        <v>*</v>
      </c>
      <c r="I32" s="90" t="str">
        <f>[27]Fevereiro!$J$12</f>
        <v>*</v>
      </c>
      <c r="J32" s="90" t="str">
        <f>[27]Fevereiro!$J$13</f>
        <v>*</v>
      </c>
      <c r="K32" s="90" t="str">
        <f>[27]Fevereiro!$J$14</f>
        <v>*</v>
      </c>
      <c r="L32" s="90" t="str">
        <f>[27]Fevereiro!$J$15</f>
        <v>*</v>
      </c>
      <c r="M32" s="90" t="str">
        <f>[27]Fevereiro!$J$16</f>
        <v>*</v>
      </c>
      <c r="N32" s="90" t="str">
        <f>[27]Fevereiro!$J$17</f>
        <v>*</v>
      </c>
      <c r="O32" s="90" t="str">
        <f>[27]Fevereiro!$J$18</f>
        <v>*</v>
      </c>
      <c r="P32" s="90" t="str">
        <f>[27]Fevereiro!$J$19</f>
        <v>*</v>
      </c>
      <c r="Q32" s="90" t="str">
        <f>[27]Fevereiro!$J$20</f>
        <v>*</v>
      </c>
      <c r="R32" s="90" t="str">
        <f>[27]Fevereiro!$J$21</f>
        <v>*</v>
      </c>
      <c r="S32" s="90" t="str">
        <f>[27]Fevereiro!$J$22</f>
        <v>*</v>
      </c>
      <c r="T32" s="90" t="str">
        <f>[27]Fevereiro!$J$23</f>
        <v>*</v>
      </c>
      <c r="U32" s="90" t="str">
        <f>[27]Fevereiro!$J$24</f>
        <v>*</v>
      </c>
      <c r="V32" s="90" t="str">
        <f>[27]Fevereiro!$J$25</f>
        <v>*</v>
      </c>
      <c r="W32" s="90" t="str">
        <f>[27]Fevereiro!$J$26</f>
        <v>*</v>
      </c>
      <c r="X32" s="90" t="str">
        <f>[27]Fevereiro!$J$27</f>
        <v>*</v>
      </c>
      <c r="Y32" s="90" t="str">
        <f>[27]Fevereiro!$J$28</f>
        <v>*</v>
      </c>
      <c r="Z32" s="90" t="str">
        <f>[27]Fevereiro!$J$29</f>
        <v>*</v>
      </c>
      <c r="AA32" s="90" t="str">
        <f>[27]Fevereiro!$J$30</f>
        <v>*</v>
      </c>
      <c r="AB32" s="90" t="str">
        <f>[27]Fevereiro!$J$31</f>
        <v>*</v>
      </c>
      <c r="AC32" s="90" t="str">
        <f>[27]Fevereiro!$J$32</f>
        <v>*</v>
      </c>
      <c r="AD32" s="78" t="s">
        <v>203</v>
      </c>
      <c r="AE32" s="89" t="s">
        <v>203</v>
      </c>
      <c r="AH32" t="s">
        <v>33</v>
      </c>
    </row>
    <row r="33" spans="1:35" s="5" customFormat="1" x14ac:dyDescent="0.2">
      <c r="A33" s="48" t="s">
        <v>12</v>
      </c>
      <c r="B33" s="90">
        <f>[28]Fevereiro!$J$5</f>
        <v>41.4</v>
      </c>
      <c r="C33" s="90">
        <f>[28]Fevereiro!$J$6</f>
        <v>23.400000000000002</v>
      </c>
      <c r="D33" s="90">
        <f>[28]Fevereiro!$J$7</f>
        <v>29.16</v>
      </c>
      <c r="E33" s="90">
        <f>[28]Fevereiro!$J$8</f>
        <v>26.64</v>
      </c>
      <c r="F33" s="90">
        <f>[28]Fevereiro!$J$9</f>
        <v>36.72</v>
      </c>
      <c r="G33" s="90">
        <f>[28]Fevereiro!$J$10</f>
        <v>36.36</v>
      </c>
      <c r="H33" s="90">
        <f>[28]Fevereiro!$J$11</f>
        <v>22.32</v>
      </c>
      <c r="I33" s="90">
        <f>[28]Fevereiro!$J$12</f>
        <v>29.16</v>
      </c>
      <c r="J33" s="90">
        <f>[28]Fevereiro!$J$13</f>
        <v>29.52</v>
      </c>
      <c r="K33" s="90">
        <f>[28]Fevereiro!$J$14</f>
        <v>47.519999999999996</v>
      </c>
      <c r="L33" s="90">
        <f>[28]Fevereiro!$J$15</f>
        <v>26.64</v>
      </c>
      <c r="M33" s="90">
        <f>[28]Fevereiro!$J$16</f>
        <v>30.96</v>
      </c>
      <c r="N33" s="90">
        <f>[28]Fevereiro!$J$17</f>
        <v>34.56</v>
      </c>
      <c r="O33" s="90">
        <f>[28]Fevereiro!$J$18</f>
        <v>27</v>
      </c>
      <c r="P33" s="90">
        <f>[28]Fevereiro!$J$19</f>
        <v>33.840000000000003</v>
      </c>
      <c r="Q33" s="90">
        <f>[28]Fevereiro!$J$20</f>
        <v>74.88000000000001</v>
      </c>
      <c r="R33" s="90">
        <f>[28]Fevereiro!$J$21</f>
        <v>30.6</v>
      </c>
      <c r="S33" s="90">
        <f>[28]Fevereiro!$J$22</f>
        <v>40.680000000000007</v>
      </c>
      <c r="T33" s="90">
        <f>[28]Fevereiro!$J$23</f>
        <v>36.72</v>
      </c>
      <c r="U33" s="90">
        <f>[28]Fevereiro!$J$24</f>
        <v>34.56</v>
      </c>
      <c r="V33" s="90">
        <f>[28]Fevereiro!$J$25</f>
        <v>12.96</v>
      </c>
      <c r="W33" s="90">
        <f>[28]Fevereiro!$J$26</f>
        <v>23.759999999999998</v>
      </c>
      <c r="X33" s="90">
        <f>[28]Fevereiro!$J$27</f>
        <v>43.56</v>
      </c>
      <c r="Y33" s="90">
        <f>[28]Fevereiro!$J$28</f>
        <v>35.64</v>
      </c>
      <c r="Z33" s="90">
        <f>[28]Fevereiro!$J$29</f>
        <v>23.040000000000003</v>
      </c>
      <c r="AA33" s="90">
        <f>[28]Fevereiro!$J$30</f>
        <v>37.440000000000005</v>
      </c>
      <c r="AB33" s="90">
        <f>[28]Fevereiro!$J$31</f>
        <v>45.36</v>
      </c>
      <c r="AC33" s="90">
        <f>[28]Fevereiro!$J$32</f>
        <v>21.240000000000002</v>
      </c>
      <c r="AD33" s="78">
        <f>MAX(B33:AC33)</f>
        <v>74.88000000000001</v>
      </c>
      <c r="AE33" s="89">
        <f>AVERAGE(B33:AC33)</f>
        <v>33.41571428571428</v>
      </c>
      <c r="AH33" s="5" t="s">
        <v>33</v>
      </c>
    </row>
    <row r="34" spans="1:35" x14ac:dyDescent="0.2">
      <c r="A34" s="48" t="s">
        <v>232</v>
      </c>
      <c r="B34" s="90">
        <f>[29]Fevereiro!$J$5</f>
        <v>26.28</v>
      </c>
      <c r="C34" s="90">
        <f>[29]Fevereiro!$J$6</f>
        <v>25.56</v>
      </c>
      <c r="D34" s="90">
        <f>[29]Fevereiro!$J$7</f>
        <v>47.519999999999996</v>
      </c>
      <c r="E34" s="90">
        <f>[29]Fevereiro!$J$8</f>
        <v>50.76</v>
      </c>
      <c r="F34" s="90">
        <f>[29]Fevereiro!$J$9</f>
        <v>51.84</v>
      </c>
      <c r="G34" s="90">
        <f>[29]Fevereiro!$J$10</f>
        <v>39.24</v>
      </c>
      <c r="H34" s="90">
        <f>[29]Fevereiro!$J$11</f>
        <v>25.56</v>
      </c>
      <c r="I34" s="90">
        <f>[29]Fevereiro!$J$12</f>
        <v>34.92</v>
      </c>
      <c r="J34" s="90">
        <f>[29]Fevereiro!$J$13</f>
        <v>52.2</v>
      </c>
      <c r="K34" s="90">
        <f>[29]Fevereiro!$J$14</f>
        <v>39.96</v>
      </c>
      <c r="L34" s="90">
        <f>[29]Fevereiro!$J$15</f>
        <v>39.6</v>
      </c>
      <c r="M34" s="90">
        <f>[29]Fevereiro!$J$16</f>
        <v>42.12</v>
      </c>
      <c r="N34" s="90">
        <f>[29]Fevereiro!$J$17</f>
        <v>30.240000000000002</v>
      </c>
      <c r="O34" s="90">
        <f>[29]Fevereiro!$J$18</f>
        <v>30.240000000000002</v>
      </c>
      <c r="P34" s="90">
        <f>[29]Fevereiro!$J$19</f>
        <v>32.76</v>
      </c>
      <c r="Q34" s="90">
        <f>[29]Fevereiro!$J$20</f>
        <v>67.680000000000007</v>
      </c>
      <c r="R34" s="90">
        <f>[29]Fevereiro!$J$21</f>
        <v>32.4</v>
      </c>
      <c r="S34" s="90">
        <f>[29]Fevereiro!$J$22</f>
        <v>28.8</v>
      </c>
      <c r="T34" s="90">
        <f>[29]Fevereiro!$J$23</f>
        <v>25.92</v>
      </c>
      <c r="U34" s="90">
        <f>[29]Fevereiro!$J$24</f>
        <v>35.28</v>
      </c>
      <c r="V34" s="90">
        <f>[29]Fevereiro!$J$25</f>
        <v>59.04</v>
      </c>
      <c r="W34" s="90">
        <f>[29]Fevereiro!$J$26</f>
        <v>48.24</v>
      </c>
      <c r="X34" s="90">
        <f>[29]Fevereiro!$J$27</f>
        <v>23.400000000000002</v>
      </c>
      <c r="Y34" s="90">
        <f>[29]Fevereiro!$J$28</f>
        <v>52.2</v>
      </c>
      <c r="Z34" s="90">
        <f>[29]Fevereiro!$J$29</f>
        <v>41.04</v>
      </c>
      <c r="AA34" s="90">
        <f>[29]Fevereiro!$J$30</f>
        <v>40.32</v>
      </c>
      <c r="AB34" s="90">
        <f>[29]Fevereiro!$J$31</f>
        <v>35.64</v>
      </c>
      <c r="AC34" s="90">
        <f>[29]Fevereiro!$J$32</f>
        <v>34.92</v>
      </c>
      <c r="AD34" s="78">
        <f>MAX(B34:AC34)</f>
        <v>67.680000000000007</v>
      </c>
      <c r="AE34" s="89">
        <f>AVERAGE(B34:AC34)</f>
        <v>39.06</v>
      </c>
      <c r="AH34" t="s">
        <v>33</v>
      </c>
    </row>
    <row r="35" spans="1:35" x14ac:dyDescent="0.2">
      <c r="A35" s="48" t="s">
        <v>231</v>
      </c>
      <c r="B35" s="90">
        <f>[30]Fevereiro!$J$5</f>
        <v>30.240000000000002</v>
      </c>
      <c r="C35" s="90">
        <f>[30]Fevereiro!$J$6</f>
        <v>27.720000000000002</v>
      </c>
      <c r="D35" s="90">
        <f>[30]Fevereiro!$J$7</f>
        <v>34.92</v>
      </c>
      <c r="E35" s="90">
        <f>[30]Fevereiro!$J$8</f>
        <v>31.680000000000003</v>
      </c>
      <c r="F35" s="90">
        <f>[30]Fevereiro!$J$9</f>
        <v>30.6</v>
      </c>
      <c r="G35" s="90" t="str">
        <f>[30]Fevereiro!$J$10</f>
        <v>*</v>
      </c>
      <c r="H35" s="90" t="str">
        <f>[30]Fevereiro!$J$11</f>
        <v>*</v>
      </c>
      <c r="I35" s="90" t="str">
        <f>[30]Fevereiro!$J$12</f>
        <v>*</v>
      </c>
      <c r="J35" s="90" t="str">
        <f>[30]Fevereiro!$J$13</f>
        <v>*</v>
      </c>
      <c r="K35" s="90" t="str">
        <f>[30]Fevereiro!$J$14</f>
        <v>*</v>
      </c>
      <c r="L35" s="90" t="str">
        <f>[30]Fevereiro!$J$15</f>
        <v>*</v>
      </c>
      <c r="M35" s="90" t="str">
        <f>[30]Fevereiro!$J$16</f>
        <v>*</v>
      </c>
      <c r="N35" s="90" t="str">
        <f>[30]Fevereiro!$J$17</f>
        <v>*</v>
      </c>
      <c r="O35" s="90" t="str">
        <f>[30]Fevereiro!$J$18</f>
        <v>*</v>
      </c>
      <c r="P35" s="90" t="str">
        <f>[30]Fevereiro!$J$19</f>
        <v>*</v>
      </c>
      <c r="Q35" s="90" t="str">
        <f>[30]Fevereiro!$J$20</f>
        <v>*</v>
      </c>
      <c r="R35" s="90" t="str">
        <f>[30]Fevereiro!$J$21</f>
        <v>*</v>
      </c>
      <c r="S35" s="90" t="str">
        <f>[30]Fevereiro!$J$22</f>
        <v>*</v>
      </c>
      <c r="T35" s="90" t="str">
        <f>[30]Fevereiro!$J$23</f>
        <v>*</v>
      </c>
      <c r="U35" s="90">
        <f>[30]Fevereiro!$J$24</f>
        <v>42.12</v>
      </c>
      <c r="V35" s="90">
        <f>[30]Fevereiro!$J$25</f>
        <v>23.400000000000002</v>
      </c>
      <c r="W35" s="90">
        <f>[30]Fevereiro!$J$26</f>
        <v>20.88</v>
      </c>
      <c r="X35" s="90">
        <f>[30]Fevereiro!$J$27</f>
        <v>28.8</v>
      </c>
      <c r="Y35" s="90">
        <f>[30]Fevereiro!$J$28</f>
        <v>34.56</v>
      </c>
      <c r="Z35" s="90">
        <f>[30]Fevereiro!$J$29</f>
        <v>35.28</v>
      </c>
      <c r="AA35" s="90">
        <f>[30]Fevereiro!$J$30</f>
        <v>39.6</v>
      </c>
      <c r="AB35" s="90">
        <f>[30]Fevereiro!$J$31</f>
        <v>37.800000000000004</v>
      </c>
      <c r="AC35" s="90">
        <f>[30]Fevereiro!$J$32</f>
        <v>43.92</v>
      </c>
      <c r="AD35" s="78">
        <f>MAX(B35:AC35)</f>
        <v>43.92</v>
      </c>
      <c r="AE35" s="89">
        <f>AVERAGE(B35:AC35)</f>
        <v>32.965714285714292</v>
      </c>
    </row>
    <row r="36" spans="1:35" hidden="1" x14ac:dyDescent="0.2">
      <c r="A36" s="48" t="s">
        <v>126</v>
      </c>
      <c r="B36" s="90" t="str">
        <f>[31]Fevereiro!$J$5</f>
        <v>*</v>
      </c>
      <c r="C36" s="90" t="str">
        <f>[31]Fevereiro!$J$6</f>
        <v>*</v>
      </c>
      <c r="D36" s="90" t="str">
        <f>[31]Fevereiro!$J$7</f>
        <v>*</v>
      </c>
      <c r="E36" s="90" t="str">
        <f>[31]Fevereiro!$J$8</f>
        <v>*</v>
      </c>
      <c r="F36" s="90" t="str">
        <f>[31]Fevereiro!$J$9</f>
        <v>*</v>
      </c>
      <c r="G36" s="90" t="str">
        <f>[31]Fevereiro!$J$10</f>
        <v>*</v>
      </c>
      <c r="H36" s="90" t="str">
        <f>[31]Fevereiro!$J$11</f>
        <v>*</v>
      </c>
      <c r="I36" s="90" t="str">
        <f>[31]Fevereiro!$J$12</f>
        <v>*</v>
      </c>
      <c r="J36" s="90" t="str">
        <f>[31]Fevereiro!$J$13</f>
        <v>*</v>
      </c>
      <c r="K36" s="90" t="str">
        <f>[31]Fevereiro!$J$14</f>
        <v>*</v>
      </c>
      <c r="L36" s="90" t="str">
        <f>[31]Fevereiro!$J$15</f>
        <v>*</v>
      </c>
      <c r="M36" s="90" t="str">
        <f>[31]Fevereiro!$J$16</f>
        <v>*</v>
      </c>
      <c r="N36" s="90" t="str">
        <f>[31]Fevereiro!$J$17</f>
        <v>*</v>
      </c>
      <c r="O36" s="90" t="str">
        <f>[31]Fevereiro!$J$18</f>
        <v>*</v>
      </c>
      <c r="P36" s="90" t="str">
        <f>[31]Fevereiro!$J$19</f>
        <v>*</v>
      </c>
      <c r="Q36" s="90" t="str">
        <f>[31]Fevereiro!$J$20</f>
        <v>*</v>
      </c>
      <c r="R36" s="90" t="str">
        <f>[31]Fevereiro!$J$21</f>
        <v>*</v>
      </c>
      <c r="S36" s="90" t="str">
        <f>[31]Fevereiro!$J$22</f>
        <v>*</v>
      </c>
      <c r="T36" s="90" t="str">
        <f>[31]Fevereiro!$J$23</f>
        <v>*</v>
      </c>
      <c r="U36" s="90" t="str">
        <f>[31]Fevereiro!$J$24</f>
        <v>*</v>
      </c>
      <c r="V36" s="90" t="str">
        <f>[31]Fevereiro!$J$25</f>
        <v>*</v>
      </c>
      <c r="W36" s="90" t="str">
        <f>[31]Fevereiro!$J$26</f>
        <v>*</v>
      </c>
      <c r="X36" s="90" t="str">
        <f>[31]Fevereiro!$J$27</f>
        <v>*</v>
      </c>
      <c r="Y36" s="90" t="str">
        <f>[31]Fevereiro!$J$28</f>
        <v>*</v>
      </c>
      <c r="Z36" s="90" t="str">
        <f>[31]Fevereiro!$J$29</f>
        <v>*</v>
      </c>
      <c r="AA36" s="90" t="str">
        <f>[31]Fevereiro!$J$30</f>
        <v>*</v>
      </c>
      <c r="AB36" s="90" t="str">
        <f>[31]Fevereiro!$J$31</f>
        <v>*</v>
      </c>
      <c r="AC36" s="90" t="str">
        <f>[31]Fevereiro!$J$32</f>
        <v>*</v>
      </c>
      <c r="AD36" s="78" t="s">
        <v>203</v>
      </c>
      <c r="AE36" s="89" t="s">
        <v>203</v>
      </c>
      <c r="AH36" t="s">
        <v>33</v>
      </c>
    </row>
    <row r="37" spans="1:35" x14ac:dyDescent="0.2">
      <c r="A37" s="48" t="s">
        <v>13</v>
      </c>
      <c r="B37" s="90">
        <f>[32]Fevereiro!$J$5</f>
        <v>33.119999999999997</v>
      </c>
      <c r="C37" s="90">
        <f>[32]Fevereiro!$J$6</f>
        <v>22.68</v>
      </c>
      <c r="D37" s="90">
        <f>[32]Fevereiro!$J$7</f>
        <v>50.76</v>
      </c>
      <c r="E37" s="90">
        <f>[32]Fevereiro!$J$8</f>
        <v>32.04</v>
      </c>
      <c r="F37" s="90">
        <f>[32]Fevereiro!$J$9</f>
        <v>43.56</v>
      </c>
      <c r="G37" s="90">
        <f>[32]Fevereiro!$J$10</f>
        <v>36</v>
      </c>
      <c r="H37" s="90">
        <f>[32]Fevereiro!$J$11</f>
        <v>67.680000000000007</v>
      </c>
      <c r="I37" s="90">
        <f>[32]Fevereiro!$J$12</f>
        <v>47.16</v>
      </c>
      <c r="J37" s="90">
        <f>[32]Fevereiro!$J$13</f>
        <v>32.4</v>
      </c>
      <c r="K37" s="90">
        <f>[32]Fevereiro!$J$14</f>
        <v>34.200000000000003</v>
      </c>
      <c r="L37" s="90">
        <f>[32]Fevereiro!$J$15</f>
        <v>50.04</v>
      </c>
      <c r="M37" s="90">
        <f>[32]Fevereiro!$J$16</f>
        <v>33.480000000000004</v>
      </c>
      <c r="N37" s="90">
        <f>[32]Fevereiro!$J$17</f>
        <v>34.92</v>
      </c>
      <c r="O37" s="90">
        <f>[32]Fevereiro!$J$18</f>
        <v>23.759999999999998</v>
      </c>
      <c r="P37" s="90">
        <f>[32]Fevereiro!$J$19</f>
        <v>22.68</v>
      </c>
      <c r="Q37" s="90">
        <f>[32]Fevereiro!$J$20</f>
        <v>28.44</v>
      </c>
      <c r="R37" s="90">
        <f>[32]Fevereiro!$J$21</f>
        <v>50.4</v>
      </c>
      <c r="S37" s="90">
        <f>[32]Fevereiro!$J$22</f>
        <v>33.480000000000004</v>
      </c>
      <c r="T37" s="90">
        <f>[32]Fevereiro!$J$23</f>
        <v>32.76</v>
      </c>
      <c r="U37" s="90">
        <f>[32]Fevereiro!$J$24</f>
        <v>31.319999999999997</v>
      </c>
      <c r="V37" s="90">
        <f>[32]Fevereiro!$J$25</f>
        <v>26.64</v>
      </c>
      <c r="W37" s="90">
        <f>[32]Fevereiro!$J$26</f>
        <v>77.039999999999992</v>
      </c>
      <c r="X37" s="90">
        <f>[32]Fevereiro!$J$27</f>
        <v>41.76</v>
      </c>
      <c r="Y37" s="90">
        <f>[32]Fevereiro!$J$28</f>
        <v>19.079999999999998</v>
      </c>
      <c r="Z37" s="90">
        <f>[32]Fevereiro!$J$29</f>
        <v>26.28</v>
      </c>
      <c r="AA37" s="90">
        <f>[32]Fevereiro!$J$30</f>
        <v>29.16</v>
      </c>
      <c r="AB37" s="90">
        <f>[32]Fevereiro!$J$31</f>
        <v>32.76</v>
      </c>
      <c r="AC37" s="90">
        <f>[32]Fevereiro!$J$32</f>
        <v>27.720000000000002</v>
      </c>
      <c r="AD37" s="78">
        <f t="shared" ref="AD37:AD44" si="5">MAX(B37:AC37)</f>
        <v>77.039999999999992</v>
      </c>
      <c r="AE37" s="89">
        <f t="shared" ref="AE37:AE44" si="6">AVERAGE(B37:AC37)</f>
        <v>36.475714285714282</v>
      </c>
    </row>
    <row r="38" spans="1:35" x14ac:dyDescent="0.2">
      <c r="A38" s="48" t="s">
        <v>155</v>
      </c>
      <c r="B38" s="90">
        <f>[33]Fevereiro!$J5</f>
        <v>39.24</v>
      </c>
      <c r="C38" s="90">
        <f>[33]Fevereiro!$J6</f>
        <v>27.36</v>
      </c>
      <c r="D38" s="90">
        <f>[33]Fevereiro!$J7</f>
        <v>39.6</v>
      </c>
      <c r="E38" s="90">
        <f>[33]Fevereiro!$J8</f>
        <v>39.24</v>
      </c>
      <c r="F38" s="90">
        <f>[33]Fevereiro!$J9</f>
        <v>35.64</v>
      </c>
      <c r="G38" s="90">
        <f>[33]Fevereiro!$J10</f>
        <v>40.680000000000007</v>
      </c>
      <c r="H38" s="90">
        <f>[33]Fevereiro!$J11</f>
        <v>42.480000000000004</v>
      </c>
      <c r="I38" s="90">
        <f>[33]Fevereiro!$J12</f>
        <v>28.8</v>
      </c>
      <c r="J38" s="90">
        <f>[33]Fevereiro!$J13</f>
        <v>54.36</v>
      </c>
      <c r="K38" s="90">
        <f>[33]Fevereiro!$J14</f>
        <v>57.24</v>
      </c>
      <c r="L38" s="90">
        <f>[33]Fevereiro!$J15</f>
        <v>51.84</v>
      </c>
      <c r="M38" s="90">
        <f>[33]Fevereiro!$J16</f>
        <v>35.64</v>
      </c>
      <c r="N38" s="90">
        <f>[33]Fevereiro!$J17</f>
        <v>36</v>
      </c>
      <c r="O38" s="90">
        <f>[33]Fevereiro!$J18</f>
        <v>36.36</v>
      </c>
      <c r="P38" s="90">
        <f>[33]Fevereiro!$J19</f>
        <v>19.440000000000001</v>
      </c>
      <c r="Q38" s="90">
        <f>[33]Fevereiro!$J20</f>
        <v>50.04</v>
      </c>
      <c r="R38" s="90">
        <f>[33]Fevereiro!$J21</f>
        <v>30.96</v>
      </c>
      <c r="S38" s="90">
        <f>[33]Fevereiro!$J22</f>
        <v>48.24</v>
      </c>
      <c r="T38" s="90">
        <f>[33]Fevereiro!$J23</f>
        <v>45.72</v>
      </c>
      <c r="U38" s="90">
        <f>[33]Fevereiro!$J24</f>
        <v>62.639999999999993</v>
      </c>
      <c r="V38" s="90">
        <f>[33]Fevereiro!$J25</f>
        <v>26.28</v>
      </c>
      <c r="W38" s="90">
        <f>[33]Fevereiro!$J26</f>
        <v>17.64</v>
      </c>
      <c r="X38" s="90">
        <f>[33]Fevereiro!$J27</f>
        <v>40.32</v>
      </c>
      <c r="Y38" s="90">
        <f>[33]Fevereiro!$J28</f>
        <v>30.96</v>
      </c>
      <c r="Z38" s="90">
        <f>[33]Fevereiro!$J29</f>
        <v>26.28</v>
      </c>
      <c r="AA38" s="90">
        <f>[33]Fevereiro!$J30</f>
        <v>23.400000000000002</v>
      </c>
      <c r="AB38" s="90">
        <f>[33]Fevereiro!$J31</f>
        <v>34.92</v>
      </c>
      <c r="AC38" s="90">
        <f>[33]Fevereiro!$J32</f>
        <v>46.800000000000004</v>
      </c>
      <c r="AD38" s="78">
        <f t="shared" si="5"/>
        <v>62.639999999999993</v>
      </c>
      <c r="AE38" s="89">
        <f t="shared" si="6"/>
        <v>38.14714285714286</v>
      </c>
      <c r="AH38" t="s">
        <v>33</v>
      </c>
    </row>
    <row r="39" spans="1:35" x14ac:dyDescent="0.2">
      <c r="A39" s="48" t="s">
        <v>14</v>
      </c>
      <c r="B39" s="90">
        <f>[34]Fevereiro!$J$5</f>
        <v>29.880000000000003</v>
      </c>
      <c r="C39" s="90">
        <f>[34]Fevereiro!$J$6</f>
        <v>41.76</v>
      </c>
      <c r="D39" s="90">
        <f>[34]Fevereiro!$J$7</f>
        <v>28.08</v>
      </c>
      <c r="E39" s="90">
        <f>[34]Fevereiro!$J$8</f>
        <v>31.319999999999997</v>
      </c>
      <c r="F39" s="90">
        <f>[34]Fevereiro!$J$9</f>
        <v>66.239999999999995</v>
      </c>
      <c r="G39" s="90">
        <f>[34]Fevereiro!$J$10</f>
        <v>32.4</v>
      </c>
      <c r="H39" s="90">
        <f>[34]Fevereiro!$J$11</f>
        <v>28.8</v>
      </c>
      <c r="I39" s="90">
        <f>[34]Fevereiro!$J$12</f>
        <v>38.159999999999997</v>
      </c>
      <c r="J39" s="90">
        <f>[34]Fevereiro!$J$13</f>
        <v>37.440000000000005</v>
      </c>
      <c r="K39" s="90">
        <f>[34]Fevereiro!$J$14</f>
        <v>33.480000000000004</v>
      </c>
      <c r="L39" s="90">
        <f>[34]Fevereiro!$J$15</f>
        <v>29.52</v>
      </c>
      <c r="M39" s="90">
        <f>[34]Fevereiro!$J$16</f>
        <v>47.88</v>
      </c>
      <c r="N39" s="90">
        <f>[34]Fevereiro!$J$17</f>
        <v>26.64</v>
      </c>
      <c r="O39" s="90">
        <f>[34]Fevereiro!$J$18</f>
        <v>29.52</v>
      </c>
      <c r="P39" s="90">
        <f>[34]Fevereiro!$J$19</f>
        <v>28.8</v>
      </c>
      <c r="Q39" s="90">
        <f>[34]Fevereiro!$J$20</f>
        <v>36.36</v>
      </c>
      <c r="R39" s="90">
        <f>[34]Fevereiro!$J$21</f>
        <v>31.319999999999997</v>
      </c>
      <c r="S39" s="90">
        <f>[34]Fevereiro!$J$22</f>
        <v>37.440000000000005</v>
      </c>
      <c r="T39" s="90">
        <f>[34]Fevereiro!$J$23</f>
        <v>27</v>
      </c>
      <c r="U39" s="90">
        <f>[34]Fevereiro!$J$24</f>
        <v>28.8</v>
      </c>
      <c r="V39" s="90">
        <f>[34]Fevereiro!$J$25</f>
        <v>46.440000000000005</v>
      </c>
      <c r="W39" s="90">
        <f>[34]Fevereiro!$J$26</f>
        <v>32.04</v>
      </c>
      <c r="X39" s="90">
        <f>[34]Fevereiro!$J$27</f>
        <v>38.519999999999996</v>
      </c>
      <c r="Y39" s="90">
        <f>[34]Fevereiro!$J$28</f>
        <v>47.16</v>
      </c>
      <c r="Z39" s="90">
        <f>[34]Fevereiro!$J$29</f>
        <v>39.6</v>
      </c>
      <c r="AA39" s="90">
        <f>[34]Fevereiro!$J$30</f>
        <v>38.159999999999997</v>
      </c>
      <c r="AB39" s="90">
        <f>[34]Fevereiro!$J$31</f>
        <v>29.52</v>
      </c>
      <c r="AC39" s="90">
        <f>[34]Fevereiro!$J$32</f>
        <v>33.480000000000004</v>
      </c>
      <c r="AD39" s="78">
        <f t="shared" si="5"/>
        <v>66.239999999999995</v>
      </c>
      <c r="AE39" s="89">
        <f t="shared" si="6"/>
        <v>35.562857142857141</v>
      </c>
      <c r="AF39" s="11" t="s">
        <v>33</v>
      </c>
      <c r="AH39" t="s">
        <v>33</v>
      </c>
    </row>
    <row r="40" spans="1:35" x14ac:dyDescent="0.2">
      <c r="A40" s="48" t="s">
        <v>15</v>
      </c>
      <c r="B40" s="90">
        <f>[35]Fevereiro!$J$5</f>
        <v>31.319999999999997</v>
      </c>
      <c r="C40" s="90">
        <f>[35]Fevereiro!$J$6</f>
        <v>24.840000000000003</v>
      </c>
      <c r="D40" s="90">
        <f>[35]Fevereiro!$J$7</f>
        <v>25.2</v>
      </c>
      <c r="E40" s="90">
        <f>[35]Fevereiro!$J$8</f>
        <v>47.16</v>
      </c>
      <c r="F40" s="90">
        <f>[35]Fevereiro!$J$9</f>
        <v>40.680000000000007</v>
      </c>
      <c r="G40" s="90">
        <f>[35]Fevereiro!$J$10</f>
        <v>54.36</v>
      </c>
      <c r="H40" s="90">
        <f>[35]Fevereiro!$J$11</f>
        <v>24.12</v>
      </c>
      <c r="I40" s="90">
        <f>[35]Fevereiro!$J$12</f>
        <v>28.44</v>
      </c>
      <c r="J40" s="90">
        <f>[35]Fevereiro!$J$13</f>
        <v>42.12</v>
      </c>
      <c r="K40" s="90">
        <f>[35]Fevereiro!$J$14</f>
        <v>45</v>
      </c>
      <c r="L40" s="90">
        <f>[35]Fevereiro!$J$15</f>
        <v>33.840000000000003</v>
      </c>
      <c r="M40" s="90">
        <f>[35]Fevereiro!$J$16</f>
        <v>35.64</v>
      </c>
      <c r="N40" s="90">
        <f>[35]Fevereiro!$J$17</f>
        <v>32.04</v>
      </c>
      <c r="O40" s="90">
        <f>[35]Fevereiro!$J$18</f>
        <v>45</v>
      </c>
      <c r="P40" s="90">
        <f>[35]Fevereiro!$J$19</f>
        <v>32.4</v>
      </c>
      <c r="Q40" s="90">
        <f>[35]Fevereiro!$J$20</f>
        <v>39.96</v>
      </c>
      <c r="R40" s="90">
        <f>[35]Fevereiro!$J$21</f>
        <v>35.64</v>
      </c>
      <c r="S40" s="90">
        <f>[35]Fevereiro!$J$22</f>
        <v>38.159999999999997</v>
      </c>
      <c r="T40" s="90">
        <f>[35]Fevereiro!$J$23</f>
        <v>40.32</v>
      </c>
      <c r="U40" s="90">
        <f>[35]Fevereiro!$J$24</f>
        <v>18</v>
      </c>
      <c r="V40" s="90">
        <f>[35]Fevereiro!$J$25</f>
        <v>24.48</v>
      </c>
      <c r="W40" s="90">
        <f>[35]Fevereiro!$J$26</f>
        <v>38.880000000000003</v>
      </c>
      <c r="X40" s="90">
        <f>[35]Fevereiro!$J$27</f>
        <v>33.119999999999997</v>
      </c>
      <c r="Y40" s="90">
        <f>[35]Fevereiro!$J$28</f>
        <v>45.36</v>
      </c>
      <c r="Z40" s="90">
        <f>[35]Fevereiro!$J$29</f>
        <v>29.52</v>
      </c>
      <c r="AA40" s="90">
        <f>[35]Fevereiro!$J$30</f>
        <v>29.880000000000003</v>
      </c>
      <c r="AB40" s="90">
        <f>[35]Fevereiro!$J$31</f>
        <v>30.96</v>
      </c>
      <c r="AC40" s="90">
        <f>[35]Fevereiro!$J$32</f>
        <v>35.28</v>
      </c>
      <c r="AD40" s="78">
        <f t="shared" si="5"/>
        <v>54.36</v>
      </c>
      <c r="AE40" s="89">
        <f t="shared" si="6"/>
        <v>35.061428571428578</v>
      </c>
      <c r="AI40" t="s">
        <v>33</v>
      </c>
    </row>
    <row r="41" spans="1:35" x14ac:dyDescent="0.2">
      <c r="A41" s="48" t="s">
        <v>156</v>
      </c>
      <c r="B41" s="90">
        <f>[36]Fevereiro!$J$5</f>
        <v>59.760000000000005</v>
      </c>
      <c r="C41" s="90">
        <f>[36]Fevereiro!$J$6</f>
        <v>24.48</v>
      </c>
      <c r="D41" s="90">
        <f>[36]Fevereiro!$J$7</f>
        <v>30.6</v>
      </c>
      <c r="E41" s="90">
        <f>[36]Fevereiro!$J$8</f>
        <v>34.92</v>
      </c>
      <c r="F41" s="90">
        <f>[36]Fevereiro!$J$9</f>
        <v>42.12</v>
      </c>
      <c r="G41" s="90">
        <f>[36]Fevereiro!$J$10</f>
        <v>28.44</v>
      </c>
      <c r="H41" s="90">
        <f>[36]Fevereiro!$J$11</f>
        <v>29.52</v>
      </c>
      <c r="I41" s="90">
        <f>[36]Fevereiro!$J$12</f>
        <v>27.720000000000002</v>
      </c>
      <c r="J41" s="90">
        <f>[36]Fevereiro!$J$13</f>
        <v>56.16</v>
      </c>
      <c r="K41" s="90">
        <f>[36]Fevereiro!$J$14</f>
        <v>28.08</v>
      </c>
      <c r="L41" s="90">
        <f>[36]Fevereiro!$J$15</f>
        <v>33.119999999999997</v>
      </c>
      <c r="M41" s="90">
        <f>[36]Fevereiro!$J$16</f>
        <v>32.04</v>
      </c>
      <c r="N41" s="90">
        <f>[36]Fevereiro!$J$17</f>
        <v>54.36</v>
      </c>
      <c r="O41" s="90">
        <f>[36]Fevereiro!$J$18</f>
        <v>27</v>
      </c>
      <c r="P41" s="90">
        <f>[36]Fevereiro!$J$19</f>
        <v>39.96</v>
      </c>
      <c r="Q41" s="90">
        <f>[36]Fevereiro!$J$20</f>
        <v>39.6</v>
      </c>
      <c r="R41" s="90">
        <f>[36]Fevereiro!$J$21</f>
        <v>30.6</v>
      </c>
      <c r="S41" s="90">
        <f>[36]Fevereiro!$J$22</f>
        <v>75.600000000000009</v>
      </c>
      <c r="T41" s="90">
        <f>[36]Fevereiro!$J$23</f>
        <v>25.2</v>
      </c>
      <c r="U41" s="90">
        <f>[36]Fevereiro!$J$24</f>
        <v>42.84</v>
      </c>
      <c r="V41" s="90">
        <f>[36]Fevereiro!$J$25</f>
        <v>40.680000000000007</v>
      </c>
      <c r="W41" s="90">
        <f>[36]Fevereiro!$J$26</f>
        <v>60.839999999999996</v>
      </c>
      <c r="X41" s="90">
        <f>[36]Fevereiro!$J$27</f>
        <v>32.76</v>
      </c>
      <c r="Y41" s="90">
        <f>[36]Fevereiro!$J$28</f>
        <v>33.480000000000004</v>
      </c>
      <c r="Z41" s="90">
        <f>[36]Fevereiro!$J$29</f>
        <v>30.6</v>
      </c>
      <c r="AA41" s="90">
        <f>[36]Fevereiro!$J$30</f>
        <v>32.04</v>
      </c>
      <c r="AB41" s="90">
        <f>[36]Fevereiro!$J$31</f>
        <v>26.64</v>
      </c>
      <c r="AC41" s="90">
        <f>[36]Fevereiro!$J$32</f>
        <v>37.800000000000004</v>
      </c>
      <c r="AD41" s="78">
        <f t="shared" si="5"/>
        <v>75.600000000000009</v>
      </c>
      <c r="AE41" s="89">
        <f t="shared" si="6"/>
        <v>37.748571428571438</v>
      </c>
    </row>
    <row r="42" spans="1:35" x14ac:dyDescent="0.2">
      <c r="A42" s="48" t="s">
        <v>16</v>
      </c>
      <c r="B42" s="90">
        <f>[37]Fevereiro!$J$5</f>
        <v>51.12</v>
      </c>
      <c r="C42" s="90">
        <f>[37]Fevereiro!$J$6</f>
        <v>30.6</v>
      </c>
      <c r="D42" s="90">
        <f>[37]Fevereiro!$J$7</f>
        <v>25.2</v>
      </c>
      <c r="E42" s="90">
        <f>[37]Fevereiro!$J$8</f>
        <v>37.440000000000005</v>
      </c>
      <c r="F42" s="90">
        <f>[37]Fevereiro!$J$9</f>
        <v>39.96</v>
      </c>
      <c r="G42" s="90">
        <f>[37]Fevereiro!$J$10</f>
        <v>36.36</v>
      </c>
      <c r="H42" s="90">
        <f>[37]Fevereiro!$J$11</f>
        <v>32.04</v>
      </c>
      <c r="I42" s="90">
        <f>[37]Fevereiro!$J$12</f>
        <v>28.44</v>
      </c>
      <c r="J42" s="90">
        <f>[37]Fevereiro!$J$13</f>
        <v>28.44</v>
      </c>
      <c r="K42" s="90">
        <f>[37]Fevereiro!$J$14</f>
        <v>30.6</v>
      </c>
      <c r="L42" s="90">
        <f>[37]Fevereiro!$J$15</f>
        <v>39.6</v>
      </c>
      <c r="M42" s="90">
        <f>[37]Fevereiro!$J$16</f>
        <v>40.680000000000007</v>
      </c>
      <c r="N42" s="90">
        <f>[37]Fevereiro!$J$17</f>
        <v>47.16</v>
      </c>
      <c r="O42" s="90">
        <f>[37]Fevereiro!$J$18</f>
        <v>73.8</v>
      </c>
      <c r="P42" s="90">
        <f>[37]Fevereiro!$J$19</f>
        <v>26.64</v>
      </c>
      <c r="Q42" s="90">
        <f>[37]Fevereiro!$J$20</f>
        <v>42.12</v>
      </c>
      <c r="R42" s="90">
        <f>[37]Fevereiro!$J$21</f>
        <v>35.64</v>
      </c>
      <c r="S42" s="90">
        <f>[37]Fevereiro!$J$22</f>
        <v>42.480000000000004</v>
      </c>
      <c r="T42" s="90">
        <f>[37]Fevereiro!$J$23</f>
        <v>36</v>
      </c>
      <c r="U42" s="90">
        <f>[37]Fevereiro!$J$24</f>
        <v>39.96</v>
      </c>
      <c r="V42" s="90">
        <f>[37]Fevereiro!$J$25</f>
        <v>33.840000000000003</v>
      </c>
      <c r="W42" s="90">
        <f>[37]Fevereiro!$J$26</f>
        <v>22.68</v>
      </c>
      <c r="X42" s="90">
        <f>[37]Fevereiro!$J$27</f>
        <v>26.28</v>
      </c>
      <c r="Y42" s="90">
        <f>[37]Fevereiro!$J$28</f>
        <v>49.32</v>
      </c>
      <c r="Z42" s="90">
        <f>[37]Fevereiro!$J$29</f>
        <v>53.64</v>
      </c>
      <c r="AA42" s="90">
        <f>[37]Fevereiro!$J$30</f>
        <v>35.28</v>
      </c>
      <c r="AB42" s="90">
        <f>[37]Fevereiro!$J$31</f>
        <v>30.240000000000002</v>
      </c>
      <c r="AC42" s="90">
        <f>[37]Fevereiro!$J$32</f>
        <v>46.800000000000004</v>
      </c>
      <c r="AD42" s="78">
        <f t="shared" si="5"/>
        <v>73.8</v>
      </c>
      <c r="AE42" s="89">
        <f t="shared" si="6"/>
        <v>37.941428571428574</v>
      </c>
      <c r="AH42" t="s">
        <v>33</v>
      </c>
      <c r="AI42" t="s">
        <v>33</v>
      </c>
    </row>
    <row r="43" spans="1:35" x14ac:dyDescent="0.2">
      <c r="A43" s="48" t="s">
        <v>139</v>
      </c>
      <c r="B43" s="90">
        <f>[38]Fevereiro!$J$5</f>
        <v>36</v>
      </c>
      <c r="C43" s="90">
        <f>[38]Fevereiro!$J$6</f>
        <v>39.24</v>
      </c>
      <c r="D43" s="90">
        <f>[38]Fevereiro!$J$7</f>
        <v>47.519999999999996</v>
      </c>
      <c r="E43" s="90">
        <f>[38]Fevereiro!$J$8</f>
        <v>30.6</v>
      </c>
      <c r="F43" s="90">
        <f>[38]Fevereiro!$J$9</f>
        <v>37.800000000000004</v>
      </c>
      <c r="G43" s="90">
        <f>[38]Fevereiro!$J$10</f>
        <v>37.080000000000005</v>
      </c>
      <c r="H43" s="90">
        <f>[38]Fevereiro!$J$11</f>
        <v>37.440000000000005</v>
      </c>
      <c r="I43" s="90">
        <f>[38]Fevereiro!$J$12</f>
        <v>42.12</v>
      </c>
      <c r="J43" s="90">
        <f>[38]Fevereiro!$J$13</f>
        <v>34.92</v>
      </c>
      <c r="K43" s="90">
        <f>[38]Fevereiro!$J$14</f>
        <v>29.16</v>
      </c>
      <c r="L43" s="90">
        <f>[38]Fevereiro!$J$15</f>
        <v>50.4</v>
      </c>
      <c r="M43" s="90">
        <f>[38]Fevereiro!$J$16</f>
        <v>39.96</v>
      </c>
      <c r="N43" s="90">
        <f>[38]Fevereiro!$J$17</f>
        <v>35.28</v>
      </c>
      <c r="O43" s="90">
        <f>[38]Fevereiro!$J$18</f>
        <v>25.56</v>
      </c>
      <c r="P43" s="90">
        <f>[38]Fevereiro!$J$19</f>
        <v>24.12</v>
      </c>
      <c r="Q43" s="90">
        <f>[38]Fevereiro!$J$20</f>
        <v>32.04</v>
      </c>
      <c r="R43" s="90">
        <f>[38]Fevereiro!$J$21</f>
        <v>45</v>
      </c>
      <c r="S43" s="90">
        <f>[38]Fevereiro!$J$22</f>
        <v>32.76</v>
      </c>
      <c r="T43" s="90">
        <f>[38]Fevereiro!$J$23</f>
        <v>28.44</v>
      </c>
      <c r="U43" s="90">
        <f>[38]Fevereiro!$J$24</f>
        <v>37.800000000000004</v>
      </c>
      <c r="V43" s="90">
        <f>[38]Fevereiro!$J$25</f>
        <v>29.880000000000003</v>
      </c>
      <c r="W43" s="90">
        <f>[38]Fevereiro!$J$26</f>
        <v>34.56</v>
      </c>
      <c r="X43" s="90">
        <f>[38]Fevereiro!$J$27</f>
        <v>48.96</v>
      </c>
      <c r="Y43" s="90">
        <f>[38]Fevereiro!$J$28</f>
        <v>27.720000000000002</v>
      </c>
      <c r="Z43" s="90">
        <f>[38]Fevereiro!$J$29</f>
        <v>54.72</v>
      </c>
      <c r="AA43" s="90">
        <f>[38]Fevereiro!$J$30</f>
        <v>28.8</v>
      </c>
      <c r="AB43" s="90">
        <f>[38]Fevereiro!$J$31</f>
        <v>28.08</v>
      </c>
      <c r="AC43" s="90">
        <f>[38]Fevereiro!$J$32</f>
        <v>29.16</v>
      </c>
      <c r="AD43" s="78">
        <f t="shared" si="5"/>
        <v>54.72</v>
      </c>
      <c r="AE43" s="89">
        <f t="shared" si="6"/>
        <v>35.89714285714286</v>
      </c>
      <c r="AH43" t="s">
        <v>33</v>
      </c>
    </row>
    <row r="44" spans="1:35" x14ac:dyDescent="0.2">
      <c r="A44" s="48" t="s">
        <v>17</v>
      </c>
      <c r="B44" s="90">
        <f>[39]Fevereiro!$J$5</f>
        <v>32.04</v>
      </c>
      <c r="C44" s="90">
        <f>[39]Fevereiro!$J$6</f>
        <v>39.24</v>
      </c>
      <c r="D44" s="90">
        <f>[39]Fevereiro!$J$7</f>
        <v>29.52</v>
      </c>
      <c r="E44" s="90">
        <f>[39]Fevereiro!$J$8</f>
        <v>39.24</v>
      </c>
      <c r="F44" s="90">
        <f>[39]Fevereiro!$J$9</f>
        <v>44.28</v>
      </c>
      <c r="G44" s="90">
        <f>[39]Fevereiro!$J$10</f>
        <v>33.119999999999997</v>
      </c>
      <c r="H44" s="90">
        <f>[39]Fevereiro!$J$11</f>
        <v>43.56</v>
      </c>
      <c r="I44" s="90">
        <f>[39]Fevereiro!$J$12</f>
        <v>31.680000000000003</v>
      </c>
      <c r="J44" s="90">
        <f>[39]Fevereiro!$J$13</f>
        <v>37.080000000000005</v>
      </c>
      <c r="K44" s="90">
        <f>[39]Fevereiro!$J$14</f>
        <v>42.12</v>
      </c>
      <c r="L44" s="90">
        <f>[39]Fevereiro!$J$15</f>
        <v>33.119999999999997</v>
      </c>
      <c r="M44" s="90">
        <f>[39]Fevereiro!$J$16</f>
        <v>30.96</v>
      </c>
      <c r="N44" s="90">
        <f>[39]Fevereiro!$J$17</f>
        <v>39.24</v>
      </c>
      <c r="O44" s="90">
        <f>[39]Fevereiro!$J$18</f>
        <v>33.480000000000004</v>
      </c>
      <c r="P44" s="90">
        <f>[39]Fevereiro!$J$19</f>
        <v>29.16</v>
      </c>
      <c r="Q44" s="90">
        <f>[39]Fevereiro!$J$20</f>
        <v>44.64</v>
      </c>
      <c r="R44" s="90">
        <f>[39]Fevereiro!$J$21</f>
        <v>70.2</v>
      </c>
      <c r="S44" s="90">
        <f>[39]Fevereiro!$J$22</f>
        <v>50.4</v>
      </c>
      <c r="T44" s="90">
        <f>[39]Fevereiro!$J$23</f>
        <v>38.159999999999997</v>
      </c>
      <c r="U44" s="90">
        <f>[39]Fevereiro!$J$24</f>
        <v>51.84</v>
      </c>
      <c r="V44" s="90">
        <f>[39]Fevereiro!$J$25</f>
        <v>35.28</v>
      </c>
      <c r="W44" s="90">
        <f>[39]Fevereiro!$J$26</f>
        <v>44.64</v>
      </c>
      <c r="X44" s="90">
        <f>[39]Fevereiro!$J$27</f>
        <v>36.36</v>
      </c>
      <c r="Y44" s="90">
        <f>[39]Fevereiro!$J$28</f>
        <v>37.800000000000004</v>
      </c>
      <c r="Z44" s="90">
        <f>[39]Fevereiro!$J$29</f>
        <v>39.24</v>
      </c>
      <c r="AA44" s="90">
        <f>[39]Fevereiro!$J$30</f>
        <v>37.800000000000004</v>
      </c>
      <c r="AB44" s="90">
        <f>[39]Fevereiro!$J$31</f>
        <v>31.319999999999997</v>
      </c>
      <c r="AC44" s="90">
        <f>[39]Fevereiro!$J$32</f>
        <v>41.4</v>
      </c>
      <c r="AD44" s="78">
        <f t="shared" si="5"/>
        <v>70.2</v>
      </c>
      <c r="AE44" s="89">
        <f t="shared" si="6"/>
        <v>39.175714285714285</v>
      </c>
      <c r="AH44" t="s">
        <v>33</v>
      </c>
    </row>
    <row r="45" spans="1:35" x14ac:dyDescent="0.2">
      <c r="A45" s="48" t="s">
        <v>18</v>
      </c>
      <c r="B45" s="90">
        <f>[42]Fevereiro!$J$5</f>
        <v>33.480000000000004</v>
      </c>
      <c r="C45" s="90">
        <f>[42]Fevereiro!$J$6</f>
        <v>29.880000000000003</v>
      </c>
      <c r="D45" s="90">
        <f>[42]Fevereiro!$J$7</f>
        <v>36.72</v>
      </c>
      <c r="E45" s="90">
        <f>[42]Fevereiro!$J$8</f>
        <v>39.24</v>
      </c>
      <c r="F45" s="90">
        <f>[42]Fevereiro!$J$9</f>
        <v>45</v>
      </c>
      <c r="G45" s="90">
        <f>[42]Fevereiro!$J$10</f>
        <v>24.840000000000003</v>
      </c>
      <c r="H45" s="90">
        <f>[42]Fevereiro!$J$11</f>
        <v>21.6</v>
      </c>
      <c r="I45" s="90">
        <f>[42]Fevereiro!$J$12</f>
        <v>34.92</v>
      </c>
      <c r="J45" s="90">
        <f>[42]Fevereiro!$J$13</f>
        <v>24.48</v>
      </c>
      <c r="K45" s="90">
        <f>[42]Fevereiro!$J$14</f>
        <v>26.28</v>
      </c>
      <c r="L45" s="90">
        <f>[42]Fevereiro!$J$15</f>
        <v>31.680000000000003</v>
      </c>
      <c r="M45" s="90">
        <f>[42]Fevereiro!$J$16</f>
        <v>36</v>
      </c>
      <c r="N45" s="90">
        <f>[42]Fevereiro!$J$17</f>
        <v>48.6</v>
      </c>
      <c r="O45" s="90">
        <f>[42]Fevereiro!$J$18</f>
        <v>35.28</v>
      </c>
      <c r="P45" s="90">
        <f>[42]Fevereiro!$J$19</f>
        <v>29.880000000000003</v>
      </c>
      <c r="Q45" s="90">
        <f>[42]Fevereiro!$J$20</f>
        <v>32.04</v>
      </c>
      <c r="R45" s="90">
        <f>[42]Fevereiro!$J$21</f>
        <v>30.240000000000002</v>
      </c>
      <c r="S45" s="90">
        <f>[42]Fevereiro!$J$22</f>
        <v>27.720000000000002</v>
      </c>
      <c r="T45" s="90">
        <f>[42]Fevereiro!$J$23</f>
        <v>19.440000000000001</v>
      </c>
      <c r="U45" s="90">
        <f>[42]Fevereiro!$J$24</f>
        <v>0</v>
      </c>
      <c r="V45" s="90">
        <f>[42]Fevereiro!$J$25</f>
        <v>36.36</v>
      </c>
      <c r="W45" s="90">
        <f>[42]Fevereiro!$J$26</f>
        <v>28.44</v>
      </c>
      <c r="X45" s="90">
        <f>[42]Fevereiro!$J$27</f>
        <v>33.119999999999997</v>
      </c>
      <c r="Y45" s="90">
        <f>[42]Fevereiro!$J$28</f>
        <v>30.6</v>
      </c>
      <c r="Z45" s="90">
        <f>[42]Fevereiro!$J$29</f>
        <v>43.2</v>
      </c>
      <c r="AA45" s="90">
        <f>[42]Fevereiro!$J$30</f>
        <v>30.240000000000002</v>
      </c>
      <c r="AB45" s="90">
        <f>[42]Fevereiro!$J$31</f>
        <v>27</v>
      </c>
      <c r="AC45" s="90">
        <f>[42]Fevereiro!$J$32</f>
        <v>30.240000000000002</v>
      </c>
      <c r="AD45" s="78">
        <f>MAX(B45:AC45)</f>
        <v>48.6</v>
      </c>
      <c r="AE45" s="89">
        <f>AVERAGE(B45:AC45)</f>
        <v>30.947142857142868</v>
      </c>
      <c r="AF45" s="11" t="s">
        <v>33</v>
      </c>
      <c r="AG45" t="s">
        <v>33</v>
      </c>
      <c r="AH45" t="s">
        <v>33</v>
      </c>
    </row>
    <row r="46" spans="1:35" hidden="1" x14ac:dyDescent="0.2">
      <c r="A46" s="48" t="s">
        <v>21</v>
      </c>
      <c r="B46" s="90" t="str">
        <f>[43]Fevereiro!$J$5</f>
        <v>*</v>
      </c>
      <c r="C46" s="90" t="str">
        <f>[43]Fevereiro!$J$6</f>
        <v>*</v>
      </c>
      <c r="D46" s="90" t="str">
        <f>[43]Fevereiro!$J$7</f>
        <v>*</v>
      </c>
      <c r="E46" s="90" t="str">
        <f>[43]Fevereiro!$J$8</f>
        <v>*</v>
      </c>
      <c r="F46" s="90" t="str">
        <f>[43]Fevereiro!$J$9</f>
        <v>*</v>
      </c>
      <c r="G46" s="90" t="str">
        <f>[43]Fevereiro!$J$10</f>
        <v>*</v>
      </c>
      <c r="H46" s="90" t="str">
        <f>[43]Fevereiro!$J$11</f>
        <v>*</v>
      </c>
      <c r="I46" s="90" t="str">
        <f>[43]Fevereiro!$J$12</f>
        <v>*</v>
      </c>
      <c r="J46" s="90" t="str">
        <f>[43]Fevereiro!$J$13</f>
        <v>*</v>
      </c>
      <c r="K46" s="90" t="str">
        <f>[43]Fevereiro!$J$14</f>
        <v>*</v>
      </c>
      <c r="L46" s="90" t="str">
        <f>[43]Fevereiro!$J$15</f>
        <v>*</v>
      </c>
      <c r="M46" s="90" t="str">
        <f>[43]Fevereiro!$J$16</f>
        <v>*</v>
      </c>
      <c r="N46" s="90" t="str">
        <f>[43]Fevereiro!$J$17</f>
        <v>*</v>
      </c>
      <c r="O46" s="90" t="str">
        <f>[43]Fevereiro!$J$18</f>
        <v>*</v>
      </c>
      <c r="P46" s="90" t="str">
        <f>[43]Fevereiro!$J$19</f>
        <v>*</v>
      </c>
      <c r="Q46" s="90" t="str">
        <f>[43]Fevereiro!$J$20</f>
        <v>*</v>
      </c>
      <c r="R46" s="90" t="str">
        <f>[43]Fevereiro!$J$21</f>
        <v>*</v>
      </c>
      <c r="S46" s="90" t="str">
        <f>[43]Fevereiro!$J$22</f>
        <v>*</v>
      </c>
      <c r="T46" s="90" t="str">
        <f>[43]Fevereiro!$J$23</f>
        <v>*</v>
      </c>
      <c r="U46" s="90" t="str">
        <f>[43]Fevereiro!$J$24</f>
        <v>*</v>
      </c>
      <c r="V46" s="90" t="str">
        <f>[43]Fevereiro!$J$25</f>
        <v>*</v>
      </c>
      <c r="W46" s="90" t="str">
        <f>[43]Fevereiro!$J$26</f>
        <v>*</v>
      </c>
      <c r="X46" s="90" t="str">
        <f>[43]Fevereiro!$J$27</f>
        <v>*</v>
      </c>
      <c r="Y46" s="90" t="str">
        <f>[43]Fevereiro!$J$28</f>
        <v>*</v>
      </c>
      <c r="Z46" s="90" t="str">
        <f>[43]Fevereiro!$J$29</f>
        <v>*</v>
      </c>
      <c r="AA46" s="90" t="str">
        <f>[43]Fevereiro!$J$30</f>
        <v>*</v>
      </c>
      <c r="AB46" s="90" t="str">
        <f>[43]Fevereiro!$J$31</f>
        <v>*</v>
      </c>
      <c r="AC46" s="90" t="str">
        <f>[43]Fevereiro!$J$32</f>
        <v>*</v>
      </c>
      <c r="AD46" s="78" t="s">
        <v>203</v>
      </c>
      <c r="AE46" s="89" t="s">
        <v>203</v>
      </c>
      <c r="AH46" t="s">
        <v>33</v>
      </c>
    </row>
    <row r="47" spans="1:35" x14ac:dyDescent="0.2">
      <c r="A47" s="48" t="s">
        <v>32</v>
      </c>
      <c r="B47" s="90">
        <f>[44]Fevereiro!$J$5</f>
        <v>33.119999999999997</v>
      </c>
      <c r="C47" s="90">
        <f>[44]Fevereiro!$J$6</f>
        <v>28.08</v>
      </c>
      <c r="D47" s="90">
        <f>[44]Fevereiro!$J$7</f>
        <v>30.6</v>
      </c>
      <c r="E47" s="90">
        <f>[44]Fevereiro!$J$8</f>
        <v>32.4</v>
      </c>
      <c r="F47" s="90">
        <f>[44]Fevereiro!$J$9</f>
        <v>43.2</v>
      </c>
      <c r="G47" s="90">
        <f>[44]Fevereiro!$J$10</f>
        <v>34.92</v>
      </c>
      <c r="H47" s="90">
        <f>[44]Fevereiro!$J$11</f>
        <v>38.519999999999996</v>
      </c>
      <c r="I47" s="90">
        <f>[44]Fevereiro!$J$12</f>
        <v>40.32</v>
      </c>
      <c r="J47" s="90">
        <f>[44]Fevereiro!$J$13</f>
        <v>66.600000000000009</v>
      </c>
      <c r="K47" s="90">
        <f>[44]Fevereiro!$J$14</f>
        <v>64.44</v>
      </c>
      <c r="L47" s="90">
        <f>[44]Fevereiro!$J$15</f>
        <v>34.200000000000003</v>
      </c>
      <c r="M47" s="90">
        <f>[44]Fevereiro!$J$16</f>
        <v>54.72</v>
      </c>
      <c r="N47" s="90">
        <f>[44]Fevereiro!$J$17</f>
        <v>32.76</v>
      </c>
      <c r="O47" s="90">
        <f>[44]Fevereiro!$J$18</f>
        <v>28.8</v>
      </c>
      <c r="P47" s="90">
        <f>[44]Fevereiro!$J$19</f>
        <v>25.56</v>
      </c>
      <c r="Q47" s="90">
        <f>[44]Fevereiro!$J$20</f>
        <v>29.16</v>
      </c>
      <c r="R47" s="90">
        <f>[44]Fevereiro!$J$21</f>
        <v>48.6</v>
      </c>
      <c r="S47" s="90">
        <f>[44]Fevereiro!$J$22</f>
        <v>65.88000000000001</v>
      </c>
      <c r="T47" s="90">
        <f>[44]Fevereiro!$J$23</f>
        <v>64.8</v>
      </c>
      <c r="U47" s="90">
        <f>[44]Fevereiro!$J$24</f>
        <v>59.4</v>
      </c>
      <c r="V47" s="90">
        <f>[44]Fevereiro!$J$25</f>
        <v>26.28</v>
      </c>
      <c r="W47" s="90">
        <f>[44]Fevereiro!$J$26</f>
        <v>25.92</v>
      </c>
      <c r="X47" s="90">
        <f>[44]Fevereiro!$J$27</f>
        <v>64.44</v>
      </c>
      <c r="Y47" s="90">
        <f>[44]Fevereiro!$J$28</f>
        <v>39.6</v>
      </c>
      <c r="Z47" s="90">
        <f>[44]Fevereiro!$J$29</f>
        <v>30.96</v>
      </c>
      <c r="AA47" s="90">
        <f>[44]Fevereiro!$J$30</f>
        <v>34.92</v>
      </c>
      <c r="AB47" s="90">
        <f>[44]Fevereiro!$J$31</f>
        <v>33.119999999999997</v>
      </c>
      <c r="AC47" s="90">
        <f>[44]Fevereiro!$J$32</f>
        <v>48.24</v>
      </c>
      <c r="AD47" s="78">
        <f>MAX(B47:AC47)</f>
        <v>66.600000000000009</v>
      </c>
      <c r="AE47" s="89">
        <f>AVERAGE(B47:AC47)</f>
        <v>41.412857142857135</v>
      </c>
      <c r="AF47" s="11" t="s">
        <v>33</v>
      </c>
      <c r="AH47" t="s">
        <v>33</v>
      </c>
    </row>
    <row r="48" spans="1:35" x14ac:dyDescent="0.2">
      <c r="A48" s="48" t="s">
        <v>19</v>
      </c>
      <c r="B48" s="90">
        <f>[45]Fevereiro!$J$5</f>
        <v>22.68</v>
      </c>
      <c r="C48" s="90">
        <f>[45]Fevereiro!$J$6</f>
        <v>31.319999999999997</v>
      </c>
      <c r="D48" s="90">
        <f>[45]Fevereiro!$J$7</f>
        <v>28.44</v>
      </c>
      <c r="E48" s="90">
        <f>[45]Fevereiro!$J$8</f>
        <v>31.680000000000003</v>
      </c>
      <c r="F48" s="90">
        <f>[45]Fevereiro!$J$9</f>
        <v>32.4</v>
      </c>
      <c r="G48" s="90">
        <f>[45]Fevereiro!$J$10</f>
        <v>30.240000000000002</v>
      </c>
      <c r="H48" s="90">
        <f>[45]Fevereiro!$J$11</f>
        <v>43.92</v>
      </c>
      <c r="I48" s="90">
        <f>[45]Fevereiro!$J$12</f>
        <v>34.92</v>
      </c>
      <c r="J48" s="90">
        <f>[45]Fevereiro!$J$13</f>
        <v>24.840000000000003</v>
      </c>
      <c r="K48" s="90">
        <f>[45]Fevereiro!$J$14</f>
        <v>30.240000000000002</v>
      </c>
      <c r="L48" s="90">
        <f>[45]Fevereiro!$J$15</f>
        <v>24.12</v>
      </c>
      <c r="M48" s="90">
        <f>[45]Fevereiro!$J$16</f>
        <v>56.519999999999996</v>
      </c>
      <c r="N48" s="90">
        <f>[45]Fevereiro!$J$17</f>
        <v>19.8</v>
      </c>
      <c r="O48" s="90">
        <f>[45]Fevereiro!$J$18</f>
        <v>30.6</v>
      </c>
      <c r="P48" s="90">
        <f>[45]Fevereiro!$J$19</f>
        <v>18.720000000000002</v>
      </c>
      <c r="Q48" s="90">
        <f>[45]Fevereiro!$J$20</f>
        <v>22.32</v>
      </c>
      <c r="R48" s="90">
        <f>[45]Fevereiro!$J$21</f>
        <v>23.759999999999998</v>
      </c>
      <c r="S48" s="90">
        <f>[45]Fevereiro!$J$22</f>
        <v>28.44</v>
      </c>
      <c r="T48" s="90">
        <f>[45]Fevereiro!$J$23</f>
        <v>21.6</v>
      </c>
      <c r="U48" s="90">
        <f>[45]Fevereiro!$J$24</f>
        <v>16.559999999999999</v>
      </c>
      <c r="V48" s="90">
        <f>[45]Fevereiro!$J$25</f>
        <v>25.92</v>
      </c>
      <c r="W48" s="90">
        <f>[45]Fevereiro!$J$26</f>
        <v>24.48</v>
      </c>
      <c r="X48" s="90">
        <f>[45]Fevereiro!$J$27</f>
        <v>25.2</v>
      </c>
      <c r="Y48" s="90">
        <f>[45]Fevereiro!$J$28</f>
        <v>29.16</v>
      </c>
      <c r="Z48" s="90">
        <f>[45]Fevereiro!$J$29</f>
        <v>25.56</v>
      </c>
      <c r="AA48" s="90">
        <f>[45]Fevereiro!$J$30</f>
        <v>26.64</v>
      </c>
      <c r="AB48" s="90">
        <f>[45]Fevereiro!$J$31</f>
        <v>23.040000000000003</v>
      </c>
      <c r="AC48" s="90">
        <f>[45]Fevereiro!$J$32</f>
        <v>27.720000000000002</v>
      </c>
      <c r="AD48" s="78">
        <f>MAX(B48:AC48)</f>
        <v>56.519999999999996</v>
      </c>
      <c r="AE48" s="89">
        <f>AVERAGE(B48:AC48)</f>
        <v>27.887142857142859</v>
      </c>
      <c r="AI48" t="s">
        <v>33</v>
      </c>
    </row>
    <row r="49" spans="1:34" s="5" customFormat="1" ht="17.100000000000001" customHeight="1" x14ac:dyDescent="0.2">
      <c r="A49" s="49" t="s">
        <v>22</v>
      </c>
      <c r="B49" s="91">
        <f t="shared" ref="B49:AD49" si="7">MAX(B5:B48)</f>
        <v>66.600000000000009</v>
      </c>
      <c r="C49" s="91">
        <f t="shared" si="7"/>
        <v>53.28</v>
      </c>
      <c r="D49" s="91">
        <f t="shared" si="7"/>
        <v>52.2</v>
      </c>
      <c r="E49" s="91">
        <f t="shared" si="7"/>
        <v>50.76</v>
      </c>
      <c r="F49" s="91">
        <f t="shared" si="7"/>
        <v>66.239999999999995</v>
      </c>
      <c r="G49" s="91">
        <f t="shared" si="7"/>
        <v>54.36</v>
      </c>
      <c r="H49" s="91">
        <f t="shared" si="7"/>
        <v>67.680000000000007</v>
      </c>
      <c r="I49" s="91">
        <f t="shared" si="7"/>
        <v>61.92</v>
      </c>
      <c r="J49" s="91">
        <f t="shared" si="7"/>
        <v>66.600000000000009</v>
      </c>
      <c r="K49" s="91">
        <f t="shared" si="7"/>
        <v>64.44</v>
      </c>
      <c r="L49" s="91">
        <f t="shared" si="7"/>
        <v>66.600000000000009</v>
      </c>
      <c r="M49" s="91">
        <f t="shared" si="7"/>
        <v>56.519999999999996</v>
      </c>
      <c r="N49" s="91">
        <f t="shared" si="7"/>
        <v>62.28</v>
      </c>
      <c r="O49" s="91">
        <f t="shared" si="7"/>
        <v>73.8</v>
      </c>
      <c r="P49" s="91">
        <f t="shared" si="7"/>
        <v>65.160000000000011</v>
      </c>
      <c r="Q49" s="91">
        <f t="shared" si="7"/>
        <v>74.88000000000001</v>
      </c>
      <c r="R49" s="91">
        <f t="shared" si="7"/>
        <v>70.2</v>
      </c>
      <c r="S49" s="91">
        <f t="shared" si="7"/>
        <v>75.600000000000009</v>
      </c>
      <c r="T49" s="91">
        <f t="shared" si="7"/>
        <v>64.8</v>
      </c>
      <c r="U49" s="91">
        <f t="shared" si="7"/>
        <v>70.56</v>
      </c>
      <c r="V49" s="91">
        <f t="shared" si="7"/>
        <v>70.92</v>
      </c>
      <c r="W49" s="91">
        <f t="shared" si="7"/>
        <v>77.039999999999992</v>
      </c>
      <c r="X49" s="91">
        <f t="shared" si="7"/>
        <v>64.44</v>
      </c>
      <c r="Y49" s="91">
        <f t="shared" si="7"/>
        <v>66.239999999999995</v>
      </c>
      <c r="Z49" s="91">
        <f t="shared" si="7"/>
        <v>59.4</v>
      </c>
      <c r="AA49" s="91">
        <f t="shared" si="7"/>
        <v>57.24</v>
      </c>
      <c r="AB49" s="91">
        <f t="shared" si="7"/>
        <v>50.04</v>
      </c>
      <c r="AC49" s="91">
        <f t="shared" si="7"/>
        <v>54</v>
      </c>
      <c r="AD49" s="78">
        <f t="shared" si="7"/>
        <v>77.039999999999992</v>
      </c>
      <c r="AE49" s="89">
        <f>AVERAGE(B49:AC49)</f>
        <v>63.707142857142848</v>
      </c>
    </row>
    <row r="50" spans="1:34" x14ac:dyDescent="0.2">
      <c r="A50" s="74" t="s">
        <v>207</v>
      </c>
      <c r="B50" s="42"/>
      <c r="C50" s="42"/>
      <c r="D50" s="42"/>
      <c r="E50" s="42"/>
      <c r="F50" s="42"/>
      <c r="G50" s="42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46"/>
      <c r="AE50" s="47"/>
    </row>
    <row r="51" spans="1:34" x14ac:dyDescent="0.2">
      <c r="A51" s="74" t="s">
        <v>208</v>
      </c>
      <c r="B51" s="43"/>
      <c r="C51" s="43"/>
      <c r="D51" s="43"/>
      <c r="E51" s="43"/>
      <c r="F51" s="43"/>
      <c r="G51" s="43"/>
      <c r="H51" s="43"/>
      <c r="I51" s="4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112"/>
      <c r="U51" s="112"/>
      <c r="V51" s="112"/>
      <c r="W51" s="112"/>
      <c r="X51" s="112"/>
      <c r="Y51" s="93"/>
      <c r="Z51" s="93"/>
      <c r="AA51" s="93"/>
      <c r="AB51" s="93"/>
      <c r="AC51" s="93"/>
      <c r="AD51" s="46"/>
      <c r="AE51" s="45"/>
    </row>
    <row r="52" spans="1:34" x14ac:dyDescent="0.2">
      <c r="A52" s="44"/>
      <c r="B52" s="93"/>
      <c r="C52" s="93"/>
      <c r="D52" s="93"/>
      <c r="E52" s="93"/>
      <c r="F52" s="93"/>
      <c r="G52" s="93"/>
      <c r="H52" s="93"/>
      <c r="I52" s="93"/>
      <c r="J52" s="94"/>
      <c r="K52" s="94"/>
      <c r="L52" s="94"/>
      <c r="M52" s="94"/>
      <c r="N52" s="94"/>
      <c r="O52" s="94"/>
      <c r="P52" s="94"/>
      <c r="Q52" s="93"/>
      <c r="R52" s="93"/>
      <c r="S52" s="93"/>
      <c r="T52" s="113"/>
      <c r="U52" s="113"/>
      <c r="V52" s="113"/>
      <c r="W52" s="113"/>
      <c r="X52" s="113"/>
      <c r="Y52" s="93"/>
      <c r="Z52" s="93"/>
      <c r="AA52" s="93"/>
      <c r="AB52" s="93"/>
      <c r="AC52" s="93"/>
      <c r="AD52" s="46"/>
      <c r="AE52" s="45"/>
    </row>
    <row r="53" spans="1:34" x14ac:dyDescent="0.2">
      <c r="A53" s="41"/>
      <c r="B53" s="42"/>
      <c r="C53" s="42"/>
      <c r="D53" s="42"/>
      <c r="E53" s="42"/>
      <c r="F53" s="42"/>
      <c r="G53" s="42"/>
      <c r="H53" s="42"/>
      <c r="I53" s="42"/>
      <c r="J53" s="42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46"/>
      <c r="AE53" s="69"/>
    </row>
    <row r="54" spans="1:34" x14ac:dyDescent="0.2">
      <c r="A54" s="44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46"/>
      <c r="AE54" s="47"/>
      <c r="AH54" t="s">
        <v>33</v>
      </c>
    </row>
    <row r="55" spans="1:34" x14ac:dyDescent="0.2">
      <c r="A55" s="44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46"/>
      <c r="AE55" s="47"/>
    </row>
    <row r="56" spans="1:34" ht="13.5" thickBot="1" x14ac:dyDescent="0.25">
      <c r="A56" s="50"/>
      <c r="B56" s="51"/>
      <c r="C56" s="51"/>
      <c r="D56" s="51"/>
      <c r="E56" s="51"/>
      <c r="F56" s="51"/>
      <c r="G56" s="51" t="s">
        <v>33</v>
      </c>
      <c r="H56" s="51"/>
      <c r="I56" s="51"/>
      <c r="J56" s="51"/>
      <c r="K56" s="51"/>
      <c r="L56" s="51" t="s">
        <v>33</v>
      </c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2"/>
      <c r="AE56" s="70"/>
    </row>
    <row r="57" spans="1:34" x14ac:dyDescent="0.2">
      <c r="AD57" s="7"/>
    </row>
    <row r="60" spans="1:34" x14ac:dyDescent="0.2">
      <c r="R60" s="2" t="s">
        <v>33</v>
      </c>
      <c r="S60" s="2" t="s">
        <v>33</v>
      </c>
    </row>
    <row r="61" spans="1:34" x14ac:dyDescent="0.2">
      <c r="N61" s="2" t="s">
        <v>33</v>
      </c>
      <c r="O61" s="2" t="s">
        <v>33</v>
      </c>
      <c r="S61" s="2" t="s">
        <v>33</v>
      </c>
      <c r="AH61" t="s">
        <v>33</v>
      </c>
    </row>
    <row r="62" spans="1:34" x14ac:dyDescent="0.2">
      <c r="N62" s="2" t="s">
        <v>33</v>
      </c>
    </row>
    <row r="63" spans="1:34" x14ac:dyDescent="0.2">
      <c r="G63" s="2" t="s">
        <v>33</v>
      </c>
    </row>
    <row r="64" spans="1:34" x14ac:dyDescent="0.2">
      <c r="L64" s="2" t="s">
        <v>33</v>
      </c>
      <c r="M64" s="2" t="s">
        <v>33</v>
      </c>
      <c r="O64" s="2" t="s">
        <v>33</v>
      </c>
      <c r="P64" s="2" t="s">
        <v>33</v>
      </c>
      <c r="W64" s="2" t="s">
        <v>206</v>
      </c>
      <c r="AA64" s="2" t="s">
        <v>33</v>
      </c>
      <c r="AC64" s="2" t="s">
        <v>33</v>
      </c>
      <c r="AE64" s="1" t="s">
        <v>33</v>
      </c>
    </row>
    <row r="65" spans="7:26" x14ac:dyDescent="0.2">
      <c r="K65" s="2" t="s">
        <v>33</v>
      </c>
    </row>
    <row r="66" spans="7:26" x14ac:dyDescent="0.2">
      <c r="K66" s="2" t="s">
        <v>33</v>
      </c>
    </row>
    <row r="67" spans="7:26" x14ac:dyDescent="0.2">
      <c r="G67" s="2" t="s">
        <v>33</v>
      </c>
      <c r="H67" s="2" t="s">
        <v>33</v>
      </c>
    </row>
    <row r="68" spans="7:26" x14ac:dyDescent="0.2">
      <c r="P68" s="2" t="s">
        <v>33</v>
      </c>
    </row>
    <row r="70" spans="7:26" x14ac:dyDescent="0.2">
      <c r="H70" s="2" t="s">
        <v>33</v>
      </c>
      <c r="Z70" s="2" t="s">
        <v>33</v>
      </c>
    </row>
    <row r="71" spans="7:26" x14ac:dyDescent="0.2">
      <c r="I71" s="2" t="s">
        <v>33</v>
      </c>
      <c r="T71" s="2" t="s">
        <v>33</v>
      </c>
    </row>
  </sheetData>
  <mergeCells count="33">
    <mergeCell ref="A1:AE1"/>
    <mergeCell ref="B2:AE2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T52:X52"/>
    <mergeCell ref="W3:W4"/>
    <mergeCell ref="X3:X4"/>
    <mergeCell ref="AB3:AB4"/>
    <mergeCell ref="M3:M4"/>
    <mergeCell ref="V3:V4"/>
    <mergeCell ref="U3:U4"/>
    <mergeCell ref="R3:R4"/>
    <mergeCell ref="S3:S4"/>
    <mergeCell ref="T3:T4"/>
    <mergeCell ref="N3:N4"/>
    <mergeCell ref="Q3:Q4"/>
    <mergeCell ref="AC3:AC4"/>
    <mergeCell ref="Y3:Y4"/>
    <mergeCell ref="Z3:Z4"/>
    <mergeCell ref="AA3:AA4"/>
    <mergeCell ref="T51:X51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3"/>
  <sheetViews>
    <sheetView showGridLines="0" tabSelected="1" zoomScale="90" zoomScaleNormal="90" workbookViewId="0">
      <selection activeCell="AH31" sqref="AH31"/>
    </sheetView>
  </sheetViews>
  <sheetFormatPr defaultRowHeight="12.75" x14ac:dyDescent="0.2"/>
  <cols>
    <col min="1" max="1" width="43" style="2" bestFit="1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0" width="6.42578125" style="7" bestFit="1" customWidth="1"/>
    <col min="31" max="31" width="7.85546875" style="1" customWidth="1"/>
    <col min="32" max="32" width="15.28515625" style="9" customWidth="1"/>
  </cols>
  <sheetData>
    <row r="1" spans="1:32" ht="20.100000000000001" customHeight="1" x14ac:dyDescent="0.2">
      <c r="A1" s="121" t="s">
        <v>219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3"/>
    </row>
    <row r="2" spans="1:32" s="4" customFormat="1" ht="20.100000000000001" customHeight="1" x14ac:dyDescent="0.2">
      <c r="A2" s="143" t="s">
        <v>20</v>
      </c>
      <c r="B2" s="140" t="s">
        <v>241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2"/>
    </row>
    <row r="3" spans="1:32" s="5" customFormat="1" ht="20.100000000000001" customHeight="1" x14ac:dyDescent="0.2">
      <c r="A3" s="143"/>
      <c r="B3" s="130">
        <v>1</v>
      </c>
      <c r="C3" s="130">
        <f>SUM(B3+1)</f>
        <v>2</v>
      </c>
      <c r="D3" s="130">
        <f t="shared" ref="D3:AC3" si="0">SUM(C3+1)</f>
        <v>3</v>
      </c>
      <c r="E3" s="130">
        <f t="shared" si="0"/>
        <v>4</v>
      </c>
      <c r="F3" s="130">
        <f t="shared" si="0"/>
        <v>5</v>
      </c>
      <c r="G3" s="130">
        <f t="shared" si="0"/>
        <v>6</v>
      </c>
      <c r="H3" s="130">
        <f t="shared" si="0"/>
        <v>7</v>
      </c>
      <c r="I3" s="130">
        <f t="shared" si="0"/>
        <v>8</v>
      </c>
      <c r="J3" s="130">
        <f t="shared" si="0"/>
        <v>9</v>
      </c>
      <c r="K3" s="130">
        <f t="shared" si="0"/>
        <v>10</v>
      </c>
      <c r="L3" s="130">
        <f t="shared" si="0"/>
        <v>11</v>
      </c>
      <c r="M3" s="130">
        <f t="shared" si="0"/>
        <v>12</v>
      </c>
      <c r="N3" s="130">
        <f t="shared" si="0"/>
        <v>13</v>
      </c>
      <c r="O3" s="130">
        <f t="shared" si="0"/>
        <v>14</v>
      </c>
      <c r="P3" s="130">
        <f t="shared" si="0"/>
        <v>15</v>
      </c>
      <c r="Q3" s="130">
        <f t="shared" si="0"/>
        <v>16</v>
      </c>
      <c r="R3" s="130">
        <f t="shared" si="0"/>
        <v>17</v>
      </c>
      <c r="S3" s="130">
        <f t="shared" si="0"/>
        <v>18</v>
      </c>
      <c r="T3" s="130">
        <f t="shared" si="0"/>
        <v>19</v>
      </c>
      <c r="U3" s="130">
        <f t="shared" si="0"/>
        <v>20</v>
      </c>
      <c r="V3" s="130">
        <f t="shared" si="0"/>
        <v>21</v>
      </c>
      <c r="W3" s="130">
        <f t="shared" si="0"/>
        <v>22</v>
      </c>
      <c r="X3" s="130">
        <f t="shared" si="0"/>
        <v>23</v>
      </c>
      <c r="Y3" s="130">
        <f t="shared" si="0"/>
        <v>24</v>
      </c>
      <c r="Z3" s="130">
        <f t="shared" si="0"/>
        <v>25</v>
      </c>
      <c r="AA3" s="130">
        <f t="shared" si="0"/>
        <v>26</v>
      </c>
      <c r="AB3" s="130">
        <f t="shared" si="0"/>
        <v>27</v>
      </c>
      <c r="AC3" s="130">
        <f t="shared" si="0"/>
        <v>28</v>
      </c>
      <c r="AD3" s="75" t="s">
        <v>27</v>
      </c>
      <c r="AE3" s="77" t="s">
        <v>25</v>
      </c>
      <c r="AF3" s="138" t="s">
        <v>220</v>
      </c>
    </row>
    <row r="4" spans="1:32" s="5" customFormat="1" ht="20.100000000000001" customHeight="1" x14ac:dyDescent="0.2">
      <c r="A4" s="143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75" t="s">
        <v>23</v>
      </c>
      <c r="AE4" s="77" t="s">
        <v>23</v>
      </c>
      <c r="AF4" s="139" t="s">
        <v>23</v>
      </c>
    </row>
    <row r="5" spans="1:32" s="5" customFormat="1" x14ac:dyDescent="0.2">
      <c r="A5" s="48" t="s">
        <v>28</v>
      </c>
      <c r="B5" s="87">
        <f>[1]Fevereiro!$K$5</f>
        <v>2.2000000000000002</v>
      </c>
      <c r="C5" s="87">
        <f>[1]Fevereiro!$K$6</f>
        <v>0.4</v>
      </c>
      <c r="D5" s="87">
        <f>[1]Fevereiro!$K$7</f>
        <v>15.599999999999998</v>
      </c>
      <c r="E5" s="87">
        <f>[1]Fevereiro!$K$8</f>
        <v>5.6</v>
      </c>
      <c r="F5" s="87">
        <f>[1]Fevereiro!$K$9</f>
        <v>14.2</v>
      </c>
      <c r="G5" s="87">
        <f>[1]Fevereiro!$K$10</f>
        <v>0</v>
      </c>
      <c r="H5" s="87">
        <f>[1]Fevereiro!$K$11</f>
        <v>0.4</v>
      </c>
      <c r="I5" s="87">
        <f>[1]Fevereiro!$K$12</f>
        <v>0</v>
      </c>
      <c r="J5" s="87">
        <f>[1]Fevereiro!$K$13</f>
        <v>0</v>
      </c>
      <c r="K5" s="87">
        <f>[1]Fevereiro!$K$14</f>
        <v>4.4000000000000004</v>
      </c>
      <c r="L5" s="87">
        <f>[1]Fevereiro!$K$15</f>
        <v>0.2</v>
      </c>
      <c r="M5" s="87">
        <f>[1]Fevereiro!$K$16</f>
        <v>0</v>
      </c>
      <c r="N5" s="87">
        <f>[1]Fevereiro!$K$17</f>
        <v>3.4000000000000004</v>
      </c>
      <c r="O5" s="87">
        <f>[1]Fevereiro!$K$18</f>
        <v>0</v>
      </c>
      <c r="P5" s="87">
        <f>[1]Fevereiro!$K$19</f>
        <v>3.4</v>
      </c>
      <c r="Q5" s="87">
        <f>[1]Fevereiro!$K$20</f>
        <v>0</v>
      </c>
      <c r="R5" s="87">
        <f>[1]Fevereiro!$K$21</f>
        <v>4.4000000000000004</v>
      </c>
      <c r="S5" s="87">
        <f>[1]Fevereiro!$K$22</f>
        <v>0</v>
      </c>
      <c r="T5" s="87">
        <f>[1]Fevereiro!$K$23</f>
        <v>0</v>
      </c>
      <c r="U5" s="87">
        <f>[1]Fevereiro!$K$24</f>
        <v>0</v>
      </c>
      <c r="V5" s="87">
        <f>[1]Fevereiro!$K$25</f>
        <v>5.4</v>
      </c>
      <c r="W5" s="87">
        <f>[1]Fevereiro!$K$26</f>
        <v>0</v>
      </c>
      <c r="X5" s="87">
        <f>[1]Fevereiro!$K$27</f>
        <v>26.6</v>
      </c>
      <c r="Y5" s="87">
        <f>[1]Fevereiro!$K$28</f>
        <v>0.60000000000000009</v>
      </c>
      <c r="Z5" s="87">
        <f>[1]Fevereiro!$K$29</f>
        <v>0</v>
      </c>
      <c r="AA5" s="87">
        <f>[1]Fevereiro!$K$30</f>
        <v>9.4000000000000021</v>
      </c>
      <c r="AB5" s="87">
        <f>[1]Fevereiro!$K$31</f>
        <v>0.2</v>
      </c>
      <c r="AC5" s="87">
        <f>[1]Fevereiro!$K$32</f>
        <v>0</v>
      </c>
      <c r="AD5" s="78">
        <f t="shared" ref="AD5:AD11" si="1">SUM(B5:AC5)</f>
        <v>96.399999999999991</v>
      </c>
      <c r="AE5" s="79">
        <f t="shared" ref="AE5:AE11" si="2">MAX(B5:AC5)</f>
        <v>26.6</v>
      </c>
      <c r="AF5" s="53">
        <f t="shared" ref="AF5:AF11" si="3">COUNTIF(B5:AC5,"=0,0")</f>
        <v>12</v>
      </c>
    </row>
    <row r="6" spans="1:32" x14ac:dyDescent="0.2">
      <c r="A6" s="48" t="s">
        <v>0</v>
      </c>
      <c r="B6" s="90">
        <f>[2]Fevereiro!$K$5</f>
        <v>0</v>
      </c>
      <c r="C6" s="90">
        <f>[2]Fevereiro!$K$6</f>
        <v>0</v>
      </c>
      <c r="D6" s="90">
        <f>[2]Fevereiro!$K$7</f>
        <v>0</v>
      </c>
      <c r="E6" s="90">
        <f>[2]Fevereiro!$K$8</f>
        <v>0</v>
      </c>
      <c r="F6" s="90">
        <f>[2]Fevereiro!$K$9</f>
        <v>2.2000000000000002</v>
      </c>
      <c r="G6" s="90">
        <f>[2]Fevereiro!$K$10</f>
        <v>1</v>
      </c>
      <c r="H6" s="90">
        <f>[2]Fevereiro!$K$11</f>
        <v>0.2</v>
      </c>
      <c r="I6" s="90">
        <f>[2]Fevereiro!$K$12</f>
        <v>11.799999999999999</v>
      </c>
      <c r="J6" s="90">
        <f>[2]Fevereiro!$K$13</f>
        <v>0.4</v>
      </c>
      <c r="K6" s="90">
        <f>[2]Fevereiro!$K$14</f>
        <v>0</v>
      </c>
      <c r="L6" s="90">
        <f>[2]Fevereiro!$K$15</f>
        <v>0</v>
      </c>
      <c r="M6" s="90">
        <f>[2]Fevereiro!$K$16</f>
        <v>0</v>
      </c>
      <c r="N6" s="90">
        <f>[2]Fevereiro!$K$17</f>
        <v>3.8000000000000003</v>
      </c>
      <c r="O6" s="90">
        <f>[2]Fevereiro!$K$18</f>
        <v>2.8000000000000003</v>
      </c>
      <c r="P6" s="90">
        <f>[2]Fevereiro!$K$19</f>
        <v>3.6</v>
      </c>
      <c r="Q6" s="90">
        <f>[2]Fevereiro!$K$20</f>
        <v>0</v>
      </c>
      <c r="R6" s="90">
        <f>[2]Fevereiro!$K$21</f>
        <v>0</v>
      </c>
      <c r="S6" s="90">
        <f>[2]Fevereiro!$K$22</f>
        <v>3.2</v>
      </c>
      <c r="T6" s="90">
        <f>[2]Fevereiro!$K$23</f>
        <v>0</v>
      </c>
      <c r="U6" s="90">
        <f>[2]Fevereiro!$K$24</f>
        <v>26</v>
      </c>
      <c r="V6" s="90">
        <f>[2]Fevereiro!$K$25</f>
        <v>2.6000000000000005</v>
      </c>
      <c r="W6" s="90">
        <f>[2]Fevereiro!$K$26</f>
        <v>0</v>
      </c>
      <c r="X6" s="90">
        <f>[2]Fevereiro!$K$27</f>
        <v>18</v>
      </c>
      <c r="Y6" s="90">
        <f>[2]Fevereiro!$K$28</f>
        <v>7.8</v>
      </c>
      <c r="Z6" s="90">
        <f>[2]Fevereiro!$K$29</f>
        <v>0.8</v>
      </c>
      <c r="AA6" s="90">
        <f>[2]Fevereiro!$K$30</f>
        <v>0</v>
      </c>
      <c r="AB6" s="90">
        <f>[2]Fevereiro!$K$31</f>
        <v>0</v>
      </c>
      <c r="AC6" s="90">
        <f>[2]Fevereiro!$K$32</f>
        <v>0</v>
      </c>
      <c r="AD6" s="78">
        <f t="shared" si="1"/>
        <v>84.199999999999989</v>
      </c>
      <c r="AE6" s="79">
        <f t="shared" si="2"/>
        <v>26</v>
      </c>
      <c r="AF6" s="53">
        <f t="shared" si="3"/>
        <v>14</v>
      </c>
    </row>
    <row r="7" spans="1:32" x14ac:dyDescent="0.2">
      <c r="A7" s="48" t="s">
        <v>86</v>
      </c>
      <c r="B7" s="90">
        <f>[3]Fevereiro!$K$5</f>
        <v>1.2</v>
      </c>
      <c r="C7" s="90">
        <f>[3]Fevereiro!$K$6</f>
        <v>0</v>
      </c>
      <c r="D7" s="90">
        <f>[3]Fevereiro!$K$7</f>
        <v>0</v>
      </c>
      <c r="E7" s="90">
        <f>[3]Fevereiro!$K$8</f>
        <v>0</v>
      </c>
      <c r="F7" s="90">
        <f>[3]Fevereiro!$K$9</f>
        <v>12.799999999999999</v>
      </c>
      <c r="G7" s="90">
        <f>[3]Fevereiro!$K$10</f>
        <v>21.400000000000002</v>
      </c>
      <c r="H7" s="90">
        <f>[3]Fevereiro!$K$11</f>
        <v>0</v>
      </c>
      <c r="I7" s="90">
        <f>[3]Fevereiro!$K$12</f>
        <v>0</v>
      </c>
      <c r="J7" s="90">
        <f>[3]Fevereiro!$K$13</f>
        <v>0</v>
      </c>
      <c r="K7" s="90">
        <f>[3]Fevereiro!$K$14</f>
        <v>0</v>
      </c>
      <c r="L7" s="90">
        <f>[3]Fevereiro!$K$15</f>
        <v>0</v>
      </c>
      <c r="M7" s="90">
        <f>[3]Fevereiro!$K$16</f>
        <v>0</v>
      </c>
      <c r="N7" s="90">
        <f>[3]Fevereiro!$K$17</f>
        <v>0.2</v>
      </c>
      <c r="O7" s="90">
        <f>[3]Fevereiro!$K$18</f>
        <v>0</v>
      </c>
      <c r="P7" s="90">
        <f>[3]Fevereiro!$K$19</f>
        <v>0</v>
      </c>
      <c r="Q7" s="90">
        <f>[3]Fevereiro!$K$20</f>
        <v>0</v>
      </c>
      <c r="R7" s="90">
        <f>[3]Fevereiro!$K$21</f>
        <v>0</v>
      </c>
      <c r="S7" s="90">
        <f>[3]Fevereiro!$K$22</f>
        <v>7</v>
      </c>
      <c r="T7" s="90">
        <f>[3]Fevereiro!$K$23</f>
        <v>0</v>
      </c>
      <c r="U7" s="90">
        <f>[3]Fevereiro!$K$24</f>
        <v>0</v>
      </c>
      <c r="V7" s="90">
        <f>[3]Fevereiro!$K$25</f>
        <v>4</v>
      </c>
      <c r="W7" s="90">
        <f>[3]Fevereiro!$K$26</f>
        <v>0</v>
      </c>
      <c r="X7" s="90">
        <f>[3]Fevereiro!$K$27</f>
        <v>0</v>
      </c>
      <c r="Y7" s="90">
        <f>[3]Fevereiro!$K$28</f>
        <v>5.4</v>
      </c>
      <c r="Z7" s="90">
        <f>[3]Fevereiro!$K$29</f>
        <v>4.8</v>
      </c>
      <c r="AA7" s="90">
        <f>[3]Fevereiro!$K$30</f>
        <v>1.4000000000000001</v>
      </c>
      <c r="AB7" s="90">
        <f>[3]Fevereiro!$K$31</f>
        <v>0</v>
      </c>
      <c r="AC7" s="90">
        <f>[3]Fevereiro!$K$32</f>
        <v>1.8</v>
      </c>
      <c r="AD7" s="78">
        <f t="shared" si="1"/>
        <v>59.999999999999993</v>
      </c>
      <c r="AE7" s="79">
        <f t="shared" si="2"/>
        <v>21.400000000000002</v>
      </c>
      <c r="AF7" s="53">
        <f t="shared" si="3"/>
        <v>18</v>
      </c>
    </row>
    <row r="8" spans="1:32" x14ac:dyDescent="0.2">
      <c r="A8" s="48" t="s">
        <v>1</v>
      </c>
      <c r="B8" s="90">
        <f>[4]Fevereiro!$K$5</f>
        <v>34.800000000000004</v>
      </c>
      <c r="C8" s="90">
        <f>[4]Fevereiro!$K$6</f>
        <v>0</v>
      </c>
      <c r="D8" s="90">
        <f>[4]Fevereiro!$K$7</f>
        <v>0</v>
      </c>
      <c r="E8" s="90">
        <f>[4]Fevereiro!$K$8</f>
        <v>0</v>
      </c>
      <c r="F8" s="90">
        <f>[4]Fevereiro!$K$9</f>
        <v>8.3999999999999986</v>
      </c>
      <c r="G8" s="90">
        <f>[4]Fevereiro!$K$10</f>
        <v>20.2</v>
      </c>
      <c r="H8" s="90">
        <f>[4]Fevereiro!$K$11</f>
        <v>0.2</v>
      </c>
      <c r="I8" s="90">
        <f>[4]Fevereiro!$K$12</f>
        <v>3.6</v>
      </c>
      <c r="J8" s="90">
        <f>[4]Fevereiro!$K$13</f>
        <v>0.2</v>
      </c>
      <c r="K8" s="90">
        <f>[4]Fevereiro!$K$14</f>
        <v>0</v>
      </c>
      <c r="L8" s="90">
        <f>[4]Fevereiro!$K$15</f>
        <v>0</v>
      </c>
      <c r="M8" s="90">
        <f>[4]Fevereiro!$K$16</f>
        <v>8.6</v>
      </c>
      <c r="N8" s="90">
        <f>[4]Fevereiro!$K$17</f>
        <v>0</v>
      </c>
      <c r="O8" s="90">
        <f>[4]Fevereiro!$K$18</f>
        <v>0</v>
      </c>
      <c r="P8" s="90">
        <f>[4]Fevereiro!$K$19</f>
        <v>0</v>
      </c>
      <c r="Q8" s="90">
        <f>[4]Fevereiro!$K$20</f>
        <v>0</v>
      </c>
      <c r="R8" s="90">
        <f>[4]Fevereiro!$K$21</f>
        <v>0</v>
      </c>
      <c r="S8" s="90">
        <f>[4]Fevereiro!$K$22</f>
        <v>43.800000000000004</v>
      </c>
      <c r="T8" s="90">
        <f>[4]Fevereiro!$K$23</f>
        <v>0.2</v>
      </c>
      <c r="U8" s="90">
        <f>[4]Fevereiro!$K$24</f>
        <v>0</v>
      </c>
      <c r="V8" s="90">
        <f>[4]Fevereiro!$K$25</f>
        <v>0</v>
      </c>
      <c r="W8" s="90">
        <f>[4]Fevereiro!$K$26</f>
        <v>0</v>
      </c>
      <c r="X8" s="90">
        <f>[4]Fevereiro!$K$27</f>
        <v>1.8</v>
      </c>
      <c r="Y8" s="90">
        <f>[4]Fevereiro!$K$28</f>
        <v>0.2</v>
      </c>
      <c r="Z8" s="90">
        <f>[4]Fevereiro!$K$29</f>
        <v>11.799999999999997</v>
      </c>
      <c r="AA8" s="90">
        <f>[4]Fevereiro!$K$30</f>
        <v>0</v>
      </c>
      <c r="AB8" s="90" t="str">
        <f>[4]Fevereiro!$K$31</f>
        <v>*</v>
      </c>
      <c r="AC8" s="90" t="str">
        <f>[4]Fevereiro!$K$32</f>
        <v>*</v>
      </c>
      <c r="AD8" s="78">
        <f t="shared" si="1"/>
        <v>133.80000000000001</v>
      </c>
      <c r="AE8" s="79">
        <f t="shared" si="2"/>
        <v>43.800000000000004</v>
      </c>
      <c r="AF8" s="53">
        <f t="shared" si="3"/>
        <v>14</v>
      </c>
    </row>
    <row r="9" spans="1:32" x14ac:dyDescent="0.2">
      <c r="A9" s="48" t="s">
        <v>149</v>
      </c>
      <c r="B9" s="90">
        <f>[5]Fevereiro!$K$5</f>
        <v>0</v>
      </c>
      <c r="C9" s="90">
        <f>[5]Fevereiro!$K$6</f>
        <v>0</v>
      </c>
      <c r="D9" s="90">
        <f>[5]Fevereiro!$K$7</f>
        <v>0.8</v>
      </c>
      <c r="E9" s="90">
        <f>[5]Fevereiro!$K$8</f>
        <v>0</v>
      </c>
      <c r="F9" s="90">
        <f>[5]Fevereiro!$K$9</f>
        <v>44.2</v>
      </c>
      <c r="G9" s="90">
        <f>[5]Fevereiro!$K$10</f>
        <v>5.4</v>
      </c>
      <c r="H9" s="90">
        <f>[5]Fevereiro!$K$11</f>
        <v>0</v>
      </c>
      <c r="I9" s="90">
        <f>[5]Fevereiro!$K$12</f>
        <v>17.399999999999999</v>
      </c>
      <c r="J9" s="90">
        <f>[5]Fevereiro!$K$13</f>
        <v>0</v>
      </c>
      <c r="K9" s="90">
        <f>[5]Fevereiro!$K$14</f>
        <v>0</v>
      </c>
      <c r="L9" s="90">
        <f>[5]Fevereiro!$K$15</f>
        <v>0</v>
      </c>
      <c r="M9" s="90">
        <f>[5]Fevereiro!$K$16</f>
        <v>8.9999999999999982</v>
      </c>
      <c r="N9" s="90">
        <f>[5]Fevereiro!$K$17</f>
        <v>0</v>
      </c>
      <c r="O9" s="90">
        <f>[5]Fevereiro!$K$18</f>
        <v>0</v>
      </c>
      <c r="P9" s="90">
        <f>[5]Fevereiro!$K$19</f>
        <v>4.8</v>
      </c>
      <c r="Q9" s="90">
        <f>[5]Fevereiro!$K$20</f>
        <v>0</v>
      </c>
      <c r="R9" s="90">
        <f>[5]Fevereiro!$K$21</f>
        <v>0</v>
      </c>
      <c r="S9" s="90">
        <f>[5]Fevereiro!$K$22</f>
        <v>0</v>
      </c>
      <c r="T9" s="90">
        <f>[5]Fevereiro!$K$23</f>
        <v>0</v>
      </c>
      <c r="U9" s="90">
        <f>[5]Fevereiro!$K$24</f>
        <v>0.4</v>
      </c>
      <c r="V9" s="90">
        <f>[5]Fevereiro!$K$25</f>
        <v>13.8</v>
      </c>
      <c r="W9" s="90">
        <f>[5]Fevereiro!$K$26</f>
        <v>0</v>
      </c>
      <c r="X9" s="90">
        <f>[5]Fevereiro!$K$27</f>
        <v>2.2000000000000002</v>
      </c>
      <c r="Y9" s="90">
        <f>[5]Fevereiro!$K$28</f>
        <v>16.399999999999999</v>
      </c>
      <c r="Z9" s="90">
        <f>[5]Fevereiro!$K$29</f>
        <v>1.4</v>
      </c>
      <c r="AA9" s="90">
        <f>[5]Fevereiro!$K$30</f>
        <v>0</v>
      </c>
      <c r="AB9" s="90">
        <f>[5]Fevereiro!$K$31</f>
        <v>0</v>
      </c>
      <c r="AC9" s="90">
        <f>[5]Fevereiro!$K$32</f>
        <v>0</v>
      </c>
      <c r="AD9" s="78">
        <f t="shared" si="1"/>
        <v>115.80000000000001</v>
      </c>
      <c r="AE9" s="79">
        <f t="shared" si="2"/>
        <v>44.2</v>
      </c>
      <c r="AF9" s="53">
        <f t="shared" si="3"/>
        <v>17</v>
      </c>
    </row>
    <row r="10" spans="1:32" x14ac:dyDescent="0.2">
      <c r="A10" s="48" t="s">
        <v>93</v>
      </c>
      <c r="B10" s="90">
        <f>[6]Fevereiro!$K$5</f>
        <v>26.2</v>
      </c>
      <c r="C10" s="90">
        <f>[6]Fevereiro!$K$6</f>
        <v>0.2</v>
      </c>
      <c r="D10" s="90">
        <f>[6]Fevereiro!$K$7</f>
        <v>0</v>
      </c>
      <c r="E10" s="90">
        <f>[6]Fevereiro!$K$8</f>
        <v>4.6000000000000005</v>
      </c>
      <c r="F10" s="90">
        <f>[6]Fevereiro!$K$9</f>
        <v>0.2</v>
      </c>
      <c r="G10" s="90">
        <f>[6]Fevereiro!$K$10</f>
        <v>3.8000000000000003</v>
      </c>
      <c r="H10" s="90">
        <f>[6]Fevereiro!$K$11</f>
        <v>26.2</v>
      </c>
      <c r="I10" s="90">
        <f>[6]Fevereiro!$K$12</f>
        <v>0.8</v>
      </c>
      <c r="J10" s="90">
        <f>[6]Fevereiro!$K$13</f>
        <v>2.6</v>
      </c>
      <c r="K10" s="90">
        <f>[6]Fevereiro!$K$14</f>
        <v>9.6</v>
      </c>
      <c r="L10" s="90">
        <f>[6]Fevereiro!$K$15</f>
        <v>0</v>
      </c>
      <c r="M10" s="90">
        <f>[6]Fevereiro!$K$16</f>
        <v>0.4</v>
      </c>
      <c r="N10" s="90">
        <f>[6]Fevereiro!$K$17</f>
        <v>0.2</v>
      </c>
      <c r="O10" s="90">
        <f>[6]Fevereiro!$K$18</f>
        <v>2.4000000000000004</v>
      </c>
      <c r="P10" s="90">
        <f>[6]Fevereiro!$K$19</f>
        <v>0</v>
      </c>
      <c r="Q10" s="90">
        <f>[6]Fevereiro!$K$20</f>
        <v>4.4000000000000004</v>
      </c>
      <c r="R10" s="90">
        <f>[6]Fevereiro!$K$21</f>
        <v>1.2</v>
      </c>
      <c r="S10" s="90">
        <f>[6]Fevereiro!$K$22</f>
        <v>2.6</v>
      </c>
      <c r="T10" s="90">
        <f>[6]Fevereiro!$K$23</f>
        <v>0</v>
      </c>
      <c r="U10" s="90">
        <f>[6]Fevereiro!$K$24</f>
        <v>0.8</v>
      </c>
      <c r="V10" s="90">
        <f>[6]Fevereiro!$K$25</f>
        <v>0.4</v>
      </c>
      <c r="W10" s="90">
        <f>[6]Fevereiro!$K$26</f>
        <v>0</v>
      </c>
      <c r="X10" s="90">
        <f>[6]Fevereiro!$K$27</f>
        <v>1</v>
      </c>
      <c r="Y10" s="90">
        <f>[6]Fevereiro!$K$28</f>
        <v>0.8</v>
      </c>
      <c r="Z10" s="90">
        <f>[6]Fevereiro!$K$29</f>
        <v>7.2</v>
      </c>
      <c r="AA10" s="90">
        <f>[6]Fevereiro!$K$30</f>
        <v>0</v>
      </c>
      <c r="AB10" s="90">
        <f>[6]Fevereiro!$K$31</f>
        <v>8.4</v>
      </c>
      <c r="AC10" s="90">
        <f>[6]Fevereiro!$K$32</f>
        <v>0</v>
      </c>
      <c r="AD10" s="78">
        <f t="shared" si="1"/>
        <v>104.00000000000001</v>
      </c>
      <c r="AE10" s="79">
        <f t="shared" si="2"/>
        <v>26.2</v>
      </c>
      <c r="AF10" s="53">
        <f t="shared" si="3"/>
        <v>7</v>
      </c>
    </row>
    <row r="11" spans="1:32" x14ac:dyDescent="0.2">
      <c r="A11" s="48" t="s">
        <v>50</v>
      </c>
      <c r="B11" s="90">
        <f>[7]Fevereiro!$K$5</f>
        <v>0.2</v>
      </c>
      <c r="C11" s="90">
        <f>[7]Fevereiro!$K$6</f>
        <v>4.4000000000000004</v>
      </c>
      <c r="D11" s="90">
        <f>[7]Fevereiro!$K$7</f>
        <v>15.2</v>
      </c>
      <c r="E11" s="90">
        <f>[7]Fevereiro!$K$8</f>
        <v>6.4</v>
      </c>
      <c r="F11" s="90">
        <f>[7]Fevereiro!$K$9</f>
        <v>5.2000000000000011</v>
      </c>
      <c r="G11" s="90">
        <f>[7]Fevereiro!$K$10</f>
        <v>22.4</v>
      </c>
      <c r="H11" s="90">
        <f>[7]Fevereiro!$K$11</f>
        <v>3.2</v>
      </c>
      <c r="I11" s="90">
        <f>[7]Fevereiro!$K$12</f>
        <v>3.6</v>
      </c>
      <c r="J11" s="90">
        <f>[7]Fevereiro!$K$13</f>
        <v>0</v>
      </c>
      <c r="K11" s="90">
        <f>[7]Fevereiro!$K$14</f>
        <v>0</v>
      </c>
      <c r="L11" s="90">
        <f>[7]Fevereiro!$K$15</f>
        <v>0</v>
      </c>
      <c r="M11" s="90">
        <f>[7]Fevereiro!$K$16</f>
        <v>0.8</v>
      </c>
      <c r="N11" s="90">
        <f>[7]Fevereiro!$K$17</f>
        <v>17.399999999999999</v>
      </c>
      <c r="O11" s="90">
        <f>[7]Fevereiro!$K$18</f>
        <v>0</v>
      </c>
      <c r="P11" s="90">
        <f>[7]Fevereiro!$K$19</f>
        <v>4</v>
      </c>
      <c r="Q11" s="90">
        <f>[7]Fevereiro!$K$20</f>
        <v>0</v>
      </c>
      <c r="R11" s="90">
        <f>[7]Fevereiro!$K$21</f>
        <v>0</v>
      </c>
      <c r="S11" s="90">
        <f>[7]Fevereiro!$K$22</f>
        <v>1.6</v>
      </c>
      <c r="T11" s="90">
        <f>[7]Fevereiro!$K$23</f>
        <v>0.8</v>
      </c>
      <c r="U11" s="90">
        <f>[7]Fevereiro!$K$24</f>
        <v>0</v>
      </c>
      <c r="V11" s="90">
        <f>[7]Fevereiro!$K$25</f>
        <v>0</v>
      </c>
      <c r="W11" s="90">
        <f>[7]Fevereiro!$K$26</f>
        <v>0</v>
      </c>
      <c r="X11" s="90">
        <f>[7]Fevereiro!$K$27</f>
        <v>0</v>
      </c>
      <c r="Y11" s="90">
        <f>[7]Fevereiro!$K$28</f>
        <v>0</v>
      </c>
      <c r="Z11" s="90">
        <f>[7]Fevereiro!$K$29</f>
        <v>6</v>
      </c>
      <c r="AA11" s="90">
        <f>[7]Fevereiro!$K$30</f>
        <v>0.60000000000000009</v>
      </c>
      <c r="AB11" s="90">
        <f>[7]Fevereiro!$K$31</f>
        <v>0</v>
      </c>
      <c r="AC11" s="90">
        <f>[7]Fevereiro!$K$32</f>
        <v>0</v>
      </c>
      <c r="AD11" s="78">
        <f t="shared" si="1"/>
        <v>91.8</v>
      </c>
      <c r="AE11" s="79">
        <f t="shared" si="2"/>
        <v>22.4</v>
      </c>
      <c r="AF11" s="53">
        <f t="shared" si="3"/>
        <v>13</v>
      </c>
    </row>
    <row r="12" spans="1:32" hidden="1" x14ac:dyDescent="0.2">
      <c r="A12" s="48" t="s">
        <v>29</v>
      </c>
      <c r="B12" s="90" t="s">
        <v>203</v>
      </c>
      <c r="C12" s="90" t="s">
        <v>203</v>
      </c>
      <c r="D12" s="90" t="s">
        <v>203</v>
      </c>
      <c r="E12" s="90" t="s">
        <v>203</v>
      </c>
      <c r="F12" s="90" t="s">
        <v>203</v>
      </c>
      <c r="G12" s="90" t="s">
        <v>203</v>
      </c>
      <c r="H12" s="90" t="s">
        <v>203</v>
      </c>
      <c r="I12" s="90" t="s">
        <v>203</v>
      </c>
      <c r="J12" s="90" t="s">
        <v>203</v>
      </c>
      <c r="K12" s="90" t="s">
        <v>203</v>
      </c>
      <c r="L12" s="90" t="s">
        <v>203</v>
      </c>
      <c r="M12" s="90" t="s">
        <v>203</v>
      </c>
      <c r="N12" s="90" t="s">
        <v>203</v>
      </c>
      <c r="O12" s="90" t="s">
        <v>203</v>
      </c>
      <c r="P12" s="90" t="s">
        <v>203</v>
      </c>
      <c r="Q12" s="90" t="s">
        <v>203</v>
      </c>
      <c r="R12" s="90" t="s">
        <v>203</v>
      </c>
      <c r="S12" s="90" t="s">
        <v>203</v>
      </c>
      <c r="T12" s="90" t="s">
        <v>203</v>
      </c>
      <c r="U12" s="90" t="s">
        <v>203</v>
      </c>
      <c r="V12" s="90" t="s">
        <v>203</v>
      </c>
      <c r="W12" s="90" t="s">
        <v>203</v>
      </c>
      <c r="X12" s="90" t="s">
        <v>203</v>
      </c>
      <c r="Y12" s="90" t="s">
        <v>203</v>
      </c>
      <c r="Z12" s="90" t="s">
        <v>203</v>
      </c>
      <c r="AA12" s="90" t="s">
        <v>203</v>
      </c>
      <c r="AB12" s="90" t="s">
        <v>203</v>
      </c>
      <c r="AC12" s="90" t="s">
        <v>203</v>
      </c>
      <c r="AD12" s="78" t="s">
        <v>203</v>
      </c>
      <c r="AE12" s="79" t="s">
        <v>203</v>
      </c>
      <c r="AF12" s="53" t="s">
        <v>203</v>
      </c>
    </row>
    <row r="13" spans="1:32" x14ac:dyDescent="0.2">
      <c r="A13" s="48" t="s">
        <v>96</v>
      </c>
      <c r="B13" s="90">
        <f>[8]Fevereiro!$K$5</f>
        <v>0.2</v>
      </c>
      <c r="C13" s="90">
        <f>[8]Fevereiro!$K$6</f>
        <v>0</v>
      </c>
      <c r="D13" s="90">
        <f>[8]Fevereiro!$K$7</f>
        <v>0</v>
      </c>
      <c r="E13" s="90">
        <f>[8]Fevereiro!$K$8</f>
        <v>0</v>
      </c>
      <c r="F13" s="90">
        <f>[8]Fevereiro!$K$9</f>
        <v>5.4</v>
      </c>
      <c r="G13" s="90">
        <f>[8]Fevereiro!$K$10</f>
        <v>1.4</v>
      </c>
      <c r="H13" s="90">
        <f>[8]Fevereiro!$K$11</f>
        <v>0</v>
      </c>
      <c r="I13" s="90">
        <f>[8]Fevereiro!$K$12</f>
        <v>0</v>
      </c>
      <c r="J13" s="90">
        <f>[8]Fevereiro!$K$13</f>
        <v>0</v>
      </c>
      <c r="K13" s="90">
        <f>[8]Fevereiro!$K$14</f>
        <v>0</v>
      </c>
      <c r="L13" s="90">
        <f>[8]Fevereiro!$K$15</f>
        <v>0</v>
      </c>
      <c r="M13" s="90">
        <f>[8]Fevereiro!$K$16</f>
        <v>0</v>
      </c>
      <c r="N13" s="90">
        <f>[8]Fevereiro!$K$17</f>
        <v>11.6</v>
      </c>
      <c r="O13" s="90">
        <f>[8]Fevereiro!$K$18</f>
        <v>3.8000000000000007</v>
      </c>
      <c r="P13" s="90">
        <f>[8]Fevereiro!$K$19</f>
        <v>0</v>
      </c>
      <c r="Q13" s="90">
        <f>[8]Fevereiro!$K$20</f>
        <v>0.2</v>
      </c>
      <c r="R13" s="90">
        <f>[8]Fevereiro!$K$21</f>
        <v>0</v>
      </c>
      <c r="S13" s="90">
        <f>[8]Fevereiro!$K$22</f>
        <v>35.600000000000009</v>
      </c>
      <c r="T13" s="90">
        <f>[8]Fevereiro!$K$23</f>
        <v>0.60000000000000009</v>
      </c>
      <c r="U13" s="90">
        <f>[8]Fevereiro!$K$24</f>
        <v>6.0000000000000009</v>
      </c>
      <c r="V13" s="90">
        <f>[8]Fevereiro!$K$25</f>
        <v>0.2</v>
      </c>
      <c r="W13" s="90">
        <f>[8]Fevereiro!$K$26</f>
        <v>0</v>
      </c>
      <c r="X13" s="90">
        <f>[8]Fevereiro!$K$27</f>
        <v>3</v>
      </c>
      <c r="Y13" s="90">
        <f>[8]Fevereiro!$K$28</f>
        <v>0</v>
      </c>
      <c r="Z13" s="90">
        <f>[8]Fevereiro!$K$29</f>
        <v>5</v>
      </c>
      <c r="AA13" s="90">
        <f>[8]Fevereiro!$K$30</f>
        <v>2.6</v>
      </c>
      <c r="AB13" s="90">
        <f>[8]Fevereiro!$K$31</f>
        <v>0</v>
      </c>
      <c r="AC13" s="90">
        <f>[8]Fevereiro!$K$32</f>
        <v>0</v>
      </c>
      <c r="AD13" s="78">
        <f>SUM(B13:AC13)</f>
        <v>75.600000000000009</v>
      </c>
      <c r="AE13" s="79">
        <f>MAX(B13:AC13)</f>
        <v>35.600000000000009</v>
      </c>
      <c r="AF13" s="53">
        <f>COUNTIF(B13:AC13,"=0,0")</f>
        <v>15</v>
      </c>
    </row>
    <row r="14" spans="1:32" hidden="1" x14ac:dyDescent="0.2">
      <c r="A14" s="48" t="s">
        <v>100</v>
      </c>
      <c r="B14" s="90" t="str">
        <f>[9]Fevereiro!$K$5</f>
        <v>*</v>
      </c>
      <c r="C14" s="90" t="str">
        <f>[9]Fevereiro!$K$6</f>
        <v>*</v>
      </c>
      <c r="D14" s="90" t="str">
        <f>[9]Fevereiro!$K$7</f>
        <v>*</v>
      </c>
      <c r="E14" s="90" t="str">
        <f>[9]Fevereiro!$K$8</f>
        <v>*</v>
      </c>
      <c r="F14" s="90" t="str">
        <f>[9]Fevereiro!$K$9</f>
        <v>*</v>
      </c>
      <c r="G14" s="90" t="str">
        <f>[9]Fevereiro!$K$10</f>
        <v>*</v>
      </c>
      <c r="H14" s="90" t="str">
        <f>[9]Fevereiro!$K$11</f>
        <v>*</v>
      </c>
      <c r="I14" s="90" t="str">
        <f>[9]Fevereiro!$K$12</f>
        <v>*</v>
      </c>
      <c r="J14" s="90" t="str">
        <f>[9]Fevereiro!$K$13</f>
        <v>*</v>
      </c>
      <c r="K14" s="90" t="str">
        <f>[9]Fevereiro!$K$14</f>
        <v>*</v>
      </c>
      <c r="L14" s="90" t="str">
        <f>[9]Fevereiro!$K$15</f>
        <v>*</v>
      </c>
      <c r="M14" s="90" t="str">
        <f>[9]Fevereiro!$K$16</f>
        <v>*</v>
      </c>
      <c r="N14" s="90" t="str">
        <f>[9]Fevereiro!$K$17</f>
        <v>*</v>
      </c>
      <c r="O14" s="90" t="str">
        <f>[9]Fevereiro!$K$18</f>
        <v>*</v>
      </c>
      <c r="P14" s="90" t="str">
        <f>[9]Fevereiro!$K$19</f>
        <v>*</v>
      </c>
      <c r="Q14" s="90" t="str">
        <f>[9]Fevereiro!$K$20</f>
        <v>*</v>
      </c>
      <c r="R14" s="90" t="str">
        <f>[9]Fevereiro!$K$21</f>
        <v>*</v>
      </c>
      <c r="S14" s="90" t="str">
        <f>[9]Fevereiro!$K$22</f>
        <v>*</v>
      </c>
      <c r="T14" s="90" t="str">
        <f>[9]Fevereiro!$K$23</f>
        <v>*</v>
      </c>
      <c r="U14" s="90" t="str">
        <f>[9]Fevereiro!$K$24</f>
        <v>*</v>
      </c>
      <c r="V14" s="90" t="str">
        <f>[9]Fevereiro!$K$25</f>
        <v>*</v>
      </c>
      <c r="W14" s="90" t="str">
        <f>[9]Fevereiro!$K$26</f>
        <v>*</v>
      </c>
      <c r="X14" s="90" t="str">
        <f>[9]Fevereiro!$K$27</f>
        <v>*</v>
      </c>
      <c r="Y14" s="90" t="str">
        <f>[9]Fevereiro!$K$28</f>
        <v>*</v>
      </c>
      <c r="Z14" s="90" t="str">
        <f>[9]Fevereiro!$K$29</f>
        <v>*</v>
      </c>
      <c r="AA14" s="90" t="str">
        <f>[9]Fevereiro!$K$30</f>
        <v>*</v>
      </c>
      <c r="AB14" s="90" t="str">
        <f>[9]Fevereiro!$K$31</f>
        <v>*</v>
      </c>
      <c r="AC14" s="90" t="str">
        <f>[9]Fevereiro!$K$32</f>
        <v>*</v>
      </c>
      <c r="AD14" s="78" t="s">
        <v>203</v>
      </c>
      <c r="AE14" s="79" t="s">
        <v>203</v>
      </c>
      <c r="AF14" s="53" t="s">
        <v>203</v>
      </c>
    </row>
    <row r="15" spans="1:32" x14ac:dyDescent="0.2">
      <c r="A15" s="48" t="s">
        <v>103</v>
      </c>
      <c r="B15" s="90">
        <f>[10]Fevereiro!$K$5</f>
        <v>3.8</v>
      </c>
      <c r="C15" s="90">
        <f>[10]Fevereiro!$K$6</f>
        <v>0</v>
      </c>
      <c r="D15" s="90">
        <f>[10]Fevereiro!$K$7</f>
        <v>0</v>
      </c>
      <c r="E15" s="90">
        <f>[10]Fevereiro!$K$8</f>
        <v>0</v>
      </c>
      <c r="F15" s="90">
        <f>[10]Fevereiro!$K$9</f>
        <v>18</v>
      </c>
      <c r="G15" s="90">
        <f>[10]Fevereiro!$K$10</f>
        <v>1.4</v>
      </c>
      <c r="H15" s="90">
        <f>[10]Fevereiro!$K$11</f>
        <v>0.4</v>
      </c>
      <c r="I15" s="90">
        <f>[10]Fevereiro!$K$12</f>
        <v>14.2</v>
      </c>
      <c r="J15" s="90">
        <f>[10]Fevereiro!$K$13</f>
        <v>0.2</v>
      </c>
      <c r="K15" s="90">
        <f>[10]Fevereiro!$K$14</f>
        <v>0</v>
      </c>
      <c r="L15" s="90">
        <f>[10]Fevereiro!$K$15</f>
        <v>0</v>
      </c>
      <c r="M15" s="90">
        <f>[10]Fevereiro!$K$16</f>
        <v>35</v>
      </c>
      <c r="N15" s="90">
        <f>[10]Fevereiro!$K$17</f>
        <v>2</v>
      </c>
      <c r="O15" s="90">
        <f>[10]Fevereiro!$K$18</f>
        <v>1.2</v>
      </c>
      <c r="P15" s="90">
        <f>[10]Fevereiro!$K$19</f>
        <v>8.3999999999999986</v>
      </c>
      <c r="Q15" s="90">
        <f>[10]Fevereiro!$K$20</f>
        <v>0</v>
      </c>
      <c r="R15" s="90">
        <f>[10]Fevereiro!$K$21</f>
        <v>0</v>
      </c>
      <c r="S15" s="90">
        <f>[10]Fevereiro!$K$22</f>
        <v>47.2</v>
      </c>
      <c r="T15" s="90">
        <f>[10]Fevereiro!$K$23</f>
        <v>0</v>
      </c>
      <c r="U15" s="90">
        <f>[10]Fevereiro!$K$24</f>
        <v>28.599999999999998</v>
      </c>
      <c r="V15" s="90">
        <f>[10]Fevereiro!$K$25</f>
        <v>4.8000000000000007</v>
      </c>
      <c r="W15" s="90">
        <f>[10]Fevereiro!$K$26</f>
        <v>1.2</v>
      </c>
      <c r="X15" s="90">
        <f>[10]Fevereiro!$K$27</f>
        <v>0</v>
      </c>
      <c r="Y15" s="90">
        <f>[10]Fevereiro!$K$28</f>
        <v>2.6</v>
      </c>
      <c r="Z15" s="90">
        <f>[10]Fevereiro!$K$29</f>
        <v>1.2</v>
      </c>
      <c r="AA15" s="90">
        <f>[10]Fevereiro!$K$30</f>
        <v>0.8</v>
      </c>
      <c r="AB15" s="90">
        <f>[10]Fevereiro!$K$31</f>
        <v>0</v>
      </c>
      <c r="AC15" s="90">
        <f>[10]Fevereiro!$K$32</f>
        <v>0</v>
      </c>
      <c r="AD15" s="78">
        <f t="shared" ref="AD15:AD28" si="4">SUM(B15:AC15)</f>
        <v>171</v>
      </c>
      <c r="AE15" s="79">
        <f t="shared" ref="AE15:AE28" si="5">MAX(B15:AC15)</f>
        <v>47.2</v>
      </c>
      <c r="AF15" s="53">
        <f t="shared" ref="AF15:AF44" si="6">COUNTIF(B15:AC15,"=0,0")</f>
        <v>11</v>
      </c>
    </row>
    <row r="16" spans="1:32" x14ac:dyDescent="0.2">
      <c r="A16" s="48" t="s">
        <v>150</v>
      </c>
      <c r="B16" s="90">
        <f>[11]Fevereiro!$K$5</f>
        <v>3.8</v>
      </c>
      <c r="C16" s="90">
        <f>[11]Fevereiro!$K$6</f>
        <v>11.799999999999999</v>
      </c>
      <c r="D16" s="90">
        <f>[11]Fevereiro!$K$7</f>
        <v>2</v>
      </c>
      <c r="E16" s="90">
        <f>[11]Fevereiro!$K$8</f>
        <v>0.4</v>
      </c>
      <c r="F16" s="90">
        <f>[11]Fevereiro!$K$9</f>
        <v>2.8</v>
      </c>
      <c r="G16" s="90">
        <f>[11]Fevereiro!$K$10</f>
        <v>0</v>
      </c>
      <c r="H16" s="90">
        <f>[11]Fevereiro!$K$11</f>
        <v>2.2000000000000002</v>
      </c>
      <c r="I16" s="90">
        <f>[11]Fevereiro!$K$12</f>
        <v>0</v>
      </c>
      <c r="J16" s="90">
        <f>[11]Fevereiro!$K$13</f>
        <v>2</v>
      </c>
      <c r="K16" s="90">
        <f>[11]Fevereiro!$K$14</f>
        <v>1.2</v>
      </c>
      <c r="L16" s="90">
        <f>[11]Fevereiro!$K$15</f>
        <v>0</v>
      </c>
      <c r="M16" s="90">
        <f>[11]Fevereiro!$K$16</f>
        <v>0</v>
      </c>
      <c r="N16" s="90">
        <f>[11]Fevereiro!$K$17</f>
        <v>0</v>
      </c>
      <c r="O16" s="90">
        <f>[11]Fevereiro!$K$18</f>
        <v>0</v>
      </c>
      <c r="P16" s="90">
        <f>[11]Fevereiro!$K$19</f>
        <v>0</v>
      </c>
      <c r="Q16" s="90">
        <f>[11]Fevereiro!$K$20</f>
        <v>21.599999999999998</v>
      </c>
      <c r="R16" s="90">
        <f>[11]Fevereiro!$K$21</f>
        <v>0</v>
      </c>
      <c r="S16" s="90">
        <f>[11]Fevereiro!$K$22</f>
        <v>0.2</v>
      </c>
      <c r="T16" s="90">
        <f>[11]Fevereiro!$K$23</f>
        <v>0</v>
      </c>
      <c r="U16" s="90">
        <f>[11]Fevereiro!$K$24</f>
        <v>34.799999999999997</v>
      </c>
      <c r="V16" s="90">
        <f>[11]Fevereiro!$K$25</f>
        <v>0</v>
      </c>
      <c r="W16" s="90">
        <f>[11]Fevereiro!$K$26</f>
        <v>0</v>
      </c>
      <c r="X16" s="90">
        <f>[11]Fevereiro!$K$27</f>
        <v>0</v>
      </c>
      <c r="Y16" s="90">
        <f>[11]Fevereiro!$K$28</f>
        <v>1</v>
      </c>
      <c r="Z16" s="90">
        <f>[11]Fevereiro!$K$29</f>
        <v>2</v>
      </c>
      <c r="AA16" s="90">
        <f>[11]Fevereiro!$K$30</f>
        <v>22.4</v>
      </c>
      <c r="AB16" s="90">
        <f>[11]Fevereiro!$K$31</f>
        <v>20.8</v>
      </c>
      <c r="AC16" s="90">
        <f>[11]Fevereiro!$K$32</f>
        <v>3.8000000000000003</v>
      </c>
      <c r="AD16" s="110">
        <f t="shared" si="4"/>
        <v>132.80000000000001</v>
      </c>
      <c r="AE16" s="79">
        <f t="shared" si="5"/>
        <v>34.799999999999997</v>
      </c>
      <c r="AF16" s="53">
        <f t="shared" si="6"/>
        <v>12</v>
      </c>
    </row>
    <row r="17" spans="1:34" x14ac:dyDescent="0.2">
      <c r="A17" s="48" t="s">
        <v>2</v>
      </c>
      <c r="B17" s="90">
        <f>[12]Fevereiro!$K$5</f>
        <v>1.2</v>
      </c>
      <c r="C17" s="90">
        <f>[12]Fevereiro!$K$6</f>
        <v>0.2</v>
      </c>
      <c r="D17" s="90">
        <f>[12]Fevereiro!$K$7</f>
        <v>5.6</v>
      </c>
      <c r="E17" s="90">
        <f>[12]Fevereiro!$K$8</f>
        <v>0.2</v>
      </c>
      <c r="F17" s="90">
        <f>[12]Fevereiro!$K$9</f>
        <v>18.999999999999996</v>
      </c>
      <c r="G17" s="90">
        <f>[12]Fevereiro!$K$10</f>
        <v>0.2</v>
      </c>
      <c r="H17" s="90">
        <f>[12]Fevereiro!$K$11</f>
        <v>5</v>
      </c>
      <c r="I17" s="90">
        <f>[12]Fevereiro!$K$12</f>
        <v>0</v>
      </c>
      <c r="J17" s="90">
        <f>[12]Fevereiro!$K$13</f>
        <v>0</v>
      </c>
      <c r="K17" s="90">
        <f>[12]Fevereiro!$K$14</f>
        <v>4.8</v>
      </c>
      <c r="L17" s="90">
        <f>[12]Fevereiro!$K$15</f>
        <v>1.4</v>
      </c>
      <c r="M17" s="90">
        <f>[12]Fevereiro!$K$16</f>
        <v>0</v>
      </c>
      <c r="N17" s="90">
        <f>[12]Fevereiro!$K$17</f>
        <v>0</v>
      </c>
      <c r="O17" s="90">
        <f>[12]Fevereiro!$K$18</f>
        <v>1.8</v>
      </c>
      <c r="P17" s="90">
        <f>[12]Fevereiro!$K$19</f>
        <v>0</v>
      </c>
      <c r="Q17" s="90">
        <f>[12]Fevereiro!$K$20</f>
        <v>0</v>
      </c>
      <c r="R17" s="90">
        <f>[12]Fevereiro!$K$21</f>
        <v>0</v>
      </c>
      <c r="S17" s="90">
        <f>[12]Fevereiro!$K$22</f>
        <v>12.600000000000001</v>
      </c>
      <c r="T17" s="90">
        <f>[12]Fevereiro!$K$23</f>
        <v>0.2</v>
      </c>
      <c r="U17" s="90">
        <f>[12]Fevereiro!$K$24</f>
        <v>3.8000000000000003</v>
      </c>
      <c r="V17" s="90">
        <f>[12]Fevereiro!$K$25</f>
        <v>1.2</v>
      </c>
      <c r="W17" s="90">
        <f>[12]Fevereiro!$K$26</f>
        <v>5.4</v>
      </c>
      <c r="X17" s="90">
        <f>[12]Fevereiro!$K$27</f>
        <v>0</v>
      </c>
      <c r="Y17" s="90">
        <f>[12]Fevereiro!$K$28</f>
        <v>3</v>
      </c>
      <c r="Z17" s="90">
        <f>[12]Fevereiro!$K$29</f>
        <v>35.4</v>
      </c>
      <c r="AA17" s="90">
        <f>[12]Fevereiro!$K$30</f>
        <v>0.4</v>
      </c>
      <c r="AB17" s="90">
        <f>[12]Fevereiro!$K$31</f>
        <v>14.6</v>
      </c>
      <c r="AC17" s="90">
        <f>[12]Fevereiro!$K$32</f>
        <v>0.8</v>
      </c>
      <c r="AD17" s="110">
        <f t="shared" si="4"/>
        <v>116.8</v>
      </c>
      <c r="AE17" s="79">
        <f t="shared" si="5"/>
        <v>35.4</v>
      </c>
      <c r="AF17" s="53">
        <f t="shared" si="6"/>
        <v>8</v>
      </c>
      <c r="AH17" s="11" t="s">
        <v>33</v>
      </c>
    </row>
    <row r="18" spans="1:34" x14ac:dyDescent="0.2">
      <c r="A18" s="48" t="s">
        <v>3</v>
      </c>
      <c r="B18" s="10">
        <v>0.4</v>
      </c>
      <c r="C18" s="10">
        <v>9.1999999999999993</v>
      </c>
      <c r="D18" s="10">
        <v>15.799999999999999</v>
      </c>
      <c r="E18" s="10">
        <v>14.799999999999999</v>
      </c>
      <c r="F18" s="10">
        <v>7</v>
      </c>
      <c r="G18" s="10">
        <v>0.8</v>
      </c>
      <c r="H18" s="10">
        <v>0</v>
      </c>
      <c r="I18" s="10">
        <v>0</v>
      </c>
      <c r="J18" s="10">
        <v>7</v>
      </c>
      <c r="K18" s="10">
        <v>5.2</v>
      </c>
      <c r="L18" s="10">
        <v>0</v>
      </c>
      <c r="M18" s="10">
        <v>6.2</v>
      </c>
      <c r="N18" s="10">
        <v>0</v>
      </c>
      <c r="O18" s="10">
        <v>0</v>
      </c>
      <c r="P18" s="10">
        <v>0</v>
      </c>
      <c r="Q18" s="10">
        <v>0</v>
      </c>
      <c r="R18" s="10">
        <v>4.6000000000000005</v>
      </c>
      <c r="S18" s="10">
        <v>0</v>
      </c>
      <c r="T18" s="10">
        <v>26.4</v>
      </c>
      <c r="U18" s="10">
        <v>0</v>
      </c>
      <c r="V18" s="10">
        <v>0</v>
      </c>
      <c r="W18" s="10">
        <v>0.4</v>
      </c>
      <c r="X18" s="10">
        <v>0.2</v>
      </c>
      <c r="Y18" s="10">
        <v>0</v>
      </c>
      <c r="Z18" s="10">
        <v>2.4000000000000004</v>
      </c>
      <c r="AA18" s="10">
        <v>3.6000000000000005</v>
      </c>
      <c r="AB18" s="10">
        <v>0.4</v>
      </c>
      <c r="AC18" s="10">
        <v>5.6000000000000005</v>
      </c>
      <c r="AD18" s="110">
        <f t="shared" si="4"/>
        <v>109.99999999999999</v>
      </c>
      <c r="AE18" s="79">
        <f t="shared" si="5"/>
        <v>26.4</v>
      </c>
      <c r="AF18" s="53">
        <f t="shared" si="6"/>
        <v>11</v>
      </c>
      <c r="AG18" s="11"/>
      <c r="AH18" s="11" t="s">
        <v>33</v>
      </c>
    </row>
    <row r="19" spans="1:34" hidden="1" x14ac:dyDescent="0.2">
      <c r="A19" s="48" t="s">
        <v>4</v>
      </c>
      <c r="B19" s="90" t="str">
        <f>[14]Fevereiro!$K$5</f>
        <v>*</v>
      </c>
      <c r="C19" s="90" t="str">
        <f>[14]Fevereiro!$K$6</f>
        <v>*</v>
      </c>
      <c r="D19" s="90" t="str">
        <f>[14]Fevereiro!$K$7</f>
        <v>*</v>
      </c>
      <c r="E19" s="90" t="str">
        <f>[14]Fevereiro!$K$8</f>
        <v>*</v>
      </c>
      <c r="F19" s="90" t="str">
        <f>[14]Fevereiro!$K$9</f>
        <v>*</v>
      </c>
      <c r="G19" s="90" t="str">
        <f>[14]Fevereiro!$K$10</f>
        <v>*</v>
      </c>
      <c r="H19" s="90" t="str">
        <f>[14]Fevereiro!$K$11</f>
        <v>*</v>
      </c>
      <c r="I19" s="90" t="str">
        <f>[14]Fevereiro!$K$12</f>
        <v>*</v>
      </c>
      <c r="J19" s="90" t="str">
        <f>[14]Fevereiro!$K$13</f>
        <v>*</v>
      </c>
      <c r="K19" s="90" t="str">
        <f>[14]Fevereiro!$K$14</f>
        <v>*</v>
      </c>
      <c r="L19" s="90" t="str">
        <f>[14]Fevereiro!$K$15</f>
        <v>*</v>
      </c>
      <c r="M19" s="90" t="str">
        <f>[14]Fevereiro!$K$16</f>
        <v>*</v>
      </c>
      <c r="N19" s="90" t="str">
        <f>[14]Fevereiro!$K$17</f>
        <v>*</v>
      </c>
      <c r="O19" s="90" t="str">
        <f>[14]Fevereiro!$K$18</f>
        <v>*</v>
      </c>
      <c r="P19" s="90" t="str">
        <f>[14]Fevereiro!$K$19</f>
        <v>*</v>
      </c>
      <c r="Q19" s="90" t="str">
        <f>[14]Fevereiro!$K$20</f>
        <v>*</v>
      </c>
      <c r="R19" s="90" t="str">
        <f>[14]Fevereiro!$K$21</f>
        <v>*</v>
      </c>
      <c r="S19" s="90" t="str">
        <f>[14]Fevereiro!$K$22</f>
        <v>*</v>
      </c>
      <c r="T19" s="90" t="str">
        <f>[14]Fevereiro!$K$23</f>
        <v>*</v>
      </c>
      <c r="U19" s="90" t="str">
        <f>[14]Fevereiro!$K$24</f>
        <v>*</v>
      </c>
      <c r="V19" s="90" t="str">
        <f>[14]Fevereiro!$K$25</f>
        <v>*</v>
      </c>
      <c r="W19" s="90" t="str">
        <f>[14]Fevereiro!$K$26</f>
        <v>*</v>
      </c>
      <c r="X19" s="90" t="str">
        <f>[14]Fevereiro!$K$27</f>
        <v>*</v>
      </c>
      <c r="Y19" s="90" t="str">
        <f>[14]Fevereiro!$K$28</f>
        <v>*</v>
      </c>
      <c r="Z19" s="90" t="str">
        <f>[14]Fevereiro!$K$29</f>
        <v>*</v>
      </c>
      <c r="AA19" s="90" t="str">
        <f>[14]Fevereiro!$K$30</f>
        <v>*</v>
      </c>
      <c r="AB19" s="90" t="str">
        <f>[14]Fevereiro!$K$31</f>
        <v>*</v>
      </c>
      <c r="AC19" s="90" t="str">
        <f>[14]Fevereiro!$K$32</f>
        <v>*</v>
      </c>
      <c r="AD19" s="110">
        <f t="shared" si="4"/>
        <v>0</v>
      </c>
      <c r="AE19" s="79">
        <f t="shared" si="5"/>
        <v>0</v>
      </c>
      <c r="AF19" s="53">
        <f t="shared" si="6"/>
        <v>0</v>
      </c>
    </row>
    <row r="20" spans="1:34" x14ac:dyDescent="0.2">
      <c r="A20" s="48" t="s">
        <v>5</v>
      </c>
      <c r="B20" s="90">
        <f>[15]Fevereiro!$K$5</f>
        <v>1.8</v>
      </c>
      <c r="C20" s="90">
        <f>[15]Fevereiro!$K$6</f>
        <v>0</v>
      </c>
      <c r="D20" s="90">
        <f>[15]Fevereiro!$K$7</f>
        <v>0</v>
      </c>
      <c r="E20" s="90">
        <f>[15]Fevereiro!$K$8</f>
        <v>0</v>
      </c>
      <c r="F20" s="90">
        <f>[15]Fevereiro!$K$9</f>
        <v>0</v>
      </c>
      <c r="G20" s="90">
        <f>[15]Fevereiro!$K$10</f>
        <v>14.399999999999999</v>
      </c>
      <c r="H20" s="90">
        <f>[15]Fevereiro!$K$11</f>
        <v>26.2</v>
      </c>
      <c r="I20" s="90">
        <f>[15]Fevereiro!$K$12</f>
        <v>0.4</v>
      </c>
      <c r="J20" s="90">
        <f>[15]Fevereiro!$K$13</f>
        <v>0.8</v>
      </c>
      <c r="K20" s="90">
        <f>[15]Fevereiro!$K$14</f>
        <v>0</v>
      </c>
      <c r="L20" s="90">
        <f>[15]Fevereiro!$K$15</f>
        <v>4.8</v>
      </c>
      <c r="M20" s="90">
        <f>[15]Fevereiro!$K$16</f>
        <v>3.8</v>
      </c>
      <c r="N20" s="90">
        <f>[15]Fevereiro!$K$17</f>
        <v>0.2</v>
      </c>
      <c r="O20" s="90">
        <f>[15]Fevereiro!$K$18</f>
        <v>1.8</v>
      </c>
      <c r="P20" s="90">
        <f>[15]Fevereiro!$K$19</f>
        <v>0</v>
      </c>
      <c r="Q20" s="90">
        <f>[15]Fevereiro!$K$20</f>
        <v>0</v>
      </c>
      <c r="R20" s="90">
        <f>[15]Fevereiro!$K$21</f>
        <v>0</v>
      </c>
      <c r="S20" s="90">
        <f>[15]Fevereiro!$K$22</f>
        <v>0</v>
      </c>
      <c r="T20" s="90">
        <f>[15]Fevereiro!$K$23</f>
        <v>8.6</v>
      </c>
      <c r="U20" s="90">
        <f>[15]Fevereiro!$K$24</f>
        <v>0</v>
      </c>
      <c r="V20" s="90">
        <f>[15]Fevereiro!$K$25</f>
        <v>0</v>
      </c>
      <c r="W20" s="90">
        <f>[15]Fevereiro!$K$26</f>
        <v>16.600000000000001</v>
      </c>
      <c r="X20" s="90">
        <f>[15]Fevereiro!$K$27</f>
        <v>0</v>
      </c>
      <c r="Y20" s="90">
        <f>[15]Fevereiro!$K$28</f>
        <v>7</v>
      </c>
      <c r="Z20" s="90">
        <f>[15]Fevereiro!$K$29</f>
        <v>28.6</v>
      </c>
      <c r="AA20" s="90">
        <f>[15]Fevereiro!$K$30</f>
        <v>0.2</v>
      </c>
      <c r="AB20" s="90">
        <f>[15]Fevereiro!$K$31</f>
        <v>5.6000000000000005</v>
      </c>
      <c r="AC20" s="90">
        <f>[15]Fevereiro!$K$32</f>
        <v>0</v>
      </c>
      <c r="AD20" s="110">
        <f t="shared" si="4"/>
        <v>120.8</v>
      </c>
      <c r="AE20" s="79">
        <f t="shared" si="5"/>
        <v>28.6</v>
      </c>
      <c r="AF20" s="53">
        <f t="shared" si="6"/>
        <v>13</v>
      </c>
      <c r="AG20" s="11" t="s">
        <v>33</v>
      </c>
    </row>
    <row r="21" spans="1:34" hidden="1" x14ac:dyDescent="0.2">
      <c r="A21" s="48" t="s">
        <v>31</v>
      </c>
      <c r="B21" s="90" t="str">
        <f>[16]Fevereiro!$K$5</f>
        <v>*</v>
      </c>
      <c r="C21" s="90" t="str">
        <f>[16]Fevereiro!$K$6</f>
        <v>*</v>
      </c>
      <c r="D21" s="90" t="str">
        <f>[16]Fevereiro!$K$7</f>
        <v>*</v>
      </c>
      <c r="E21" s="90" t="str">
        <f>[16]Fevereiro!$K$8</f>
        <v>*</v>
      </c>
      <c r="F21" s="90" t="str">
        <f>[16]Fevereiro!$K$9</f>
        <v>*</v>
      </c>
      <c r="G21" s="90" t="str">
        <f>[16]Fevereiro!$K$10</f>
        <v>*</v>
      </c>
      <c r="H21" s="90" t="str">
        <f>[16]Fevereiro!$K$11</f>
        <v>*</v>
      </c>
      <c r="I21" s="90" t="str">
        <f>[16]Fevereiro!$K$12</f>
        <v>*</v>
      </c>
      <c r="J21" s="90" t="str">
        <f>[16]Fevereiro!$K$13</f>
        <v>*</v>
      </c>
      <c r="K21" s="90" t="str">
        <f>[16]Fevereiro!$K$14</f>
        <v>*</v>
      </c>
      <c r="L21" s="90" t="str">
        <f>[16]Fevereiro!$K$15</f>
        <v>*</v>
      </c>
      <c r="M21" s="90" t="str">
        <f>[16]Fevereiro!$K$16</f>
        <v>*</v>
      </c>
      <c r="N21" s="90" t="str">
        <f>[16]Fevereiro!$K$17</f>
        <v>*</v>
      </c>
      <c r="O21" s="90" t="str">
        <f>[16]Fevereiro!$K$18</f>
        <v>*</v>
      </c>
      <c r="P21" s="90" t="str">
        <f>[16]Fevereiro!$K$19</f>
        <v>*</v>
      </c>
      <c r="Q21" s="90" t="str">
        <f>[16]Fevereiro!$K$20</f>
        <v>*</v>
      </c>
      <c r="R21" s="90" t="str">
        <f>[16]Fevereiro!$K$21</f>
        <v>*</v>
      </c>
      <c r="S21" s="90" t="str">
        <f>[16]Fevereiro!$K$22</f>
        <v>*</v>
      </c>
      <c r="T21" s="90" t="str">
        <f>[16]Fevereiro!$K$23</f>
        <v>*</v>
      </c>
      <c r="U21" s="90" t="str">
        <f>[16]Fevereiro!$K$24</f>
        <v>*</v>
      </c>
      <c r="V21" s="90" t="str">
        <f>[16]Fevereiro!$K$25</f>
        <v>*</v>
      </c>
      <c r="W21" s="90" t="str">
        <f>[16]Fevereiro!$K$26</f>
        <v>*</v>
      </c>
      <c r="X21" s="90" t="str">
        <f>[16]Fevereiro!$K$27</f>
        <v>*</v>
      </c>
      <c r="Y21" s="90" t="str">
        <f>[16]Fevereiro!$K$28</f>
        <v>*</v>
      </c>
      <c r="Z21" s="90" t="str">
        <f>[16]Fevereiro!$K$29</f>
        <v>*</v>
      </c>
      <c r="AA21" s="90" t="str">
        <f>[16]Fevereiro!$K$30</f>
        <v>*</v>
      </c>
      <c r="AB21" s="90" t="str">
        <f>[16]Fevereiro!$K$31</f>
        <v>*</v>
      </c>
      <c r="AC21" s="90" t="str">
        <f>[16]Fevereiro!$K$32</f>
        <v>*</v>
      </c>
      <c r="AD21" s="110">
        <f t="shared" si="4"/>
        <v>0</v>
      </c>
      <c r="AE21" s="79">
        <f t="shared" si="5"/>
        <v>0</v>
      </c>
      <c r="AF21" s="53">
        <f t="shared" si="6"/>
        <v>0</v>
      </c>
    </row>
    <row r="22" spans="1:34" x14ac:dyDescent="0.2">
      <c r="A22" s="48" t="s">
        <v>6</v>
      </c>
      <c r="B22" s="90">
        <f>[17]Fevereiro!$K$5</f>
        <v>0</v>
      </c>
      <c r="C22" s="90">
        <f>[17]Fevereiro!$K$6</f>
        <v>0.2</v>
      </c>
      <c r="D22" s="90">
        <f>[17]Fevereiro!$K$7</f>
        <v>34.6</v>
      </c>
      <c r="E22" s="90">
        <f>[17]Fevereiro!$K$8</f>
        <v>5.8</v>
      </c>
      <c r="F22" s="90">
        <f>[17]Fevereiro!$K$9</f>
        <v>2.2000000000000002</v>
      </c>
      <c r="G22" s="90">
        <f>[17]Fevereiro!$K$10</f>
        <v>1.8</v>
      </c>
      <c r="H22" s="90">
        <f>[17]Fevereiro!$K$11</f>
        <v>0</v>
      </c>
      <c r="I22" s="90">
        <f>[17]Fevereiro!$K$12</f>
        <v>0</v>
      </c>
      <c r="J22" s="90">
        <f>[17]Fevereiro!$K$13</f>
        <v>0.4</v>
      </c>
      <c r="K22" s="90">
        <f>[17]Fevereiro!$K$14</f>
        <v>0.2</v>
      </c>
      <c r="L22" s="90">
        <f>[17]Fevereiro!$K$15</f>
        <v>18.2</v>
      </c>
      <c r="M22" s="90">
        <f>[17]Fevereiro!$K$16</f>
        <v>21.400000000000002</v>
      </c>
      <c r="N22" s="90">
        <f>[17]Fevereiro!$K$17</f>
        <v>0.4</v>
      </c>
      <c r="O22" s="90">
        <f>[17]Fevereiro!$K$18</f>
        <v>0</v>
      </c>
      <c r="P22" s="90">
        <f>[17]Fevereiro!$K$19</f>
        <v>0</v>
      </c>
      <c r="Q22" s="90">
        <f>[17]Fevereiro!$K$20</f>
        <v>24</v>
      </c>
      <c r="R22" s="90">
        <f>[17]Fevereiro!$K$21</f>
        <v>5</v>
      </c>
      <c r="S22" s="90">
        <f>[17]Fevereiro!$K$22</f>
        <v>0</v>
      </c>
      <c r="T22" s="90">
        <f>[17]Fevereiro!$K$23</f>
        <v>0</v>
      </c>
      <c r="U22" s="90">
        <f>[17]Fevereiro!$K$24</f>
        <v>3.4</v>
      </c>
      <c r="V22" s="90">
        <f>[17]Fevereiro!$K$25</f>
        <v>2.4000000000000004</v>
      </c>
      <c r="W22" s="90">
        <f>[17]Fevereiro!$K$26</f>
        <v>0</v>
      </c>
      <c r="X22" s="90">
        <f>[17]Fevereiro!$K$27</f>
        <v>0</v>
      </c>
      <c r="Y22" s="90">
        <f>[17]Fevereiro!$K$28</f>
        <v>0.4</v>
      </c>
      <c r="Z22" s="90">
        <f>[17]Fevereiro!$K$29</f>
        <v>12.4</v>
      </c>
      <c r="AA22" s="90">
        <f>[17]Fevereiro!$K$30</f>
        <v>12</v>
      </c>
      <c r="AB22" s="90">
        <f>[17]Fevereiro!$K$31</f>
        <v>2.6</v>
      </c>
      <c r="AC22" s="90">
        <f>[17]Fevereiro!$K$32</f>
        <v>0.2</v>
      </c>
      <c r="AD22" s="110">
        <f t="shared" si="4"/>
        <v>147.60000000000002</v>
      </c>
      <c r="AE22" s="79">
        <f t="shared" si="5"/>
        <v>34.6</v>
      </c>
      <c r="AF22" s="53">
        <f t="shared" si="6"/>
        <v>9</v>
      </c>
    </row>
    <row r="23" spans="1:34" hidden="1" x14ac:dyDescent="0.2">
      <c r="A23" s="48" t="s">
        <v>7</v>
      </c>
      <c r="B23" s="90" t="str">
        <f>[18]Fevereiro!$K$5</f>
        <v>*</v>
      </c>
      <c r="C23" s="90" t="str">
        <f>[18]Fevereiro!$K$6</f>
        <v>*</v>
      </c>
      <c r="D23" s="90" t="str">
        <f>[18]Fevereiro!$K$7</f>
        <v>*</v>
      </c>
      <c r="E23" s="90" t="str">
        <f>[18]Fevereiro!$K$8</f>
        <v>*</v>
      </c>
      <c r="F23" s="90" t="str">
        <f>[18]Fevereiro!$K$9</f>
        <v>*</v>
      </c>
      <c r="G23" s="90" t="str">
        <f>[18]Fevereiro!$K$10</f>
        <v>*</v>
      </c>
      <c r="H23" s="90" t="str">
        <f>[18]Fevereiro!$K$11</f>
        <v>*</v>
      </c>
      <c r="I23" s="90" t="str">
        <f>[18]Fevereiro!$K$12</f>
        <v>*</v>
      </c>
      <c r="J23" s="90" t="str">
        <f>[18]Fevereiro!$K$13</f>
        <v>*</v>
      </c>
      <c r="K23" s="90" t="str">
        <f>[18]Fevereiro!$K$14</f>
        <v>*</v>
      </c>
      <c r="L23" s="90" t="str">
        <f>[18]Fevereiro!$K$15</f>
        <v>*</v>
      </c>
      <c r="M23" s="90" t="str">
        <f>[18]Fevereiro!$K$16</f>
        <v>*</v>
      </c>
      <c r="N23" s="90" t="str">
        <f>[18]Fevereiro!$K$17</f>
        <v>*</v>
      </c>
      <c r="O23" s="90" t="str">
        <f>[18]Fevereiro!$K$18</f>
        <v>*</v>
      </c>
      <c r="P23" s="90" t="str">
        <f>[18]Fevereiro!$K$19</f>
        <v>*</v>
      </c>
      <c r="Q23" s="90" t="str">
        <f>[18]Fevereiro!$K$20</f>
        <v>*</v>
      </c>
      <c r="R23" s="90" t="str">
        <f>[18]Fevereiro!$K$21</f>
        <v>*</v>
      </c>
      <c r="S23" s="90" t="str">
        <f>[18]Fevereiro!$K$22</f>
        <v>*</v>
      </c>
      <c r="T23" s="90" t="str">
        <f>[18]Fevereiro!$K$23</f>
        <v>*</v>
      </c>
      <c r="U23" s="90" t="str">
        <f>[18]Fevereiro!$K$24</f>
        <v>*</v>
      </c>
      <c r="V23" s="90" t="str">
        <f>[18]Fevereiro!$K$25</f>
        <v>*</v>
      </c>
      <c r="W23" s="90" t="str">
        <f>[18]Fevereiro!$K$26</f>
        <v>*</v>
      </c>
      <c r="X23" s="90" t="str">
        <f>[18]Fevereiro!$K$27</f>
        <v>*</v>
      </c>
      <c r="Y23" s="90" t="str">
        <f>[18]Fevereiro!$K$28</f>
        <v>*</v>
      </c>
      <c r="Z23" s="90" t="str">
        <f>[18]Fevereiro!$K$29</f>
        <v>*</v>
      </c>
      <c r="AA23" s="90" t="str">
        <f>[18]Fevereiro!$K$30</f>
        <v>*</v>
      </c>
      <c r="AB23" s="90" t="str">
        <f>[18]Fevereiro!$K$31</f>
        <v>*</v>
      </c>
      <c r="AC23" s="90" t="str">
        <f>[18]Fevereiro!$K$32</f>
        <v>*</v>
      </c>
      <c r="AD23" s="110">
        <f t="shared" si="4"/>
        <v>0</v>
      </c>
      <c r="AE23" s="79">
        <f t="shared" si="5"/>
        <v>0</v>
      </c>
      <c r="AF23" s="53">
        <f t="shared" si="6"/>
        <v>0</v>
      </c>
    </row>
    <row r="24" spans="1:34" x14ac:dyDescent="0.2">
      <c r="A24" s="48" t="s">
        <v>151</v>
      </c>
      <c r="B24" s="90">
        <f>[19]Fevereiro!$K$5</f>
        <v>1.4</v>
      </c>
      <c r="C24" s="90">
        <f>[19]Fevereiro!$K$6</f>
        <v>0.2</v>
      </c>
      <c r="D24" s="90">
        <f>[19]Fevereiro!$K$7</f>
        <v>0</v>
      </c>
      <c r="E24" s="90">
        <f>[19]Fevereiro!$K$8</f>
        <v>0</v>
      </c>
      <c r="F24" s="90">
        <f>[19]Fevereiro!$K$9</f>
        <v>14.2</v>
      </c>
      <c r="G24" s="90">
        <f>[19]Fevereiro!$K$10</f>
        <v>7</v>
      </c>
      <c r="H24" s="90">
        <f>[19]Fevereiro!$K$11</f>
        <v>0.2</v>
      </c>
      <c r="I24" s="90">
        <f>[19]Fevereiro!$K$12</f>
        <v>0.2</v>
      </c>
      <c r="J24" s="90">
        <f>[19]Fevereiro!$K$13</f>
        <v>0</v>
      </c>
      <c r="K24" s="90">
        <f>[19]Fevereiro!$K$14</f>
        <v>0</v>
      </c>
      <c r="L24" s="90">
        <f>[19]Fevereiro!$K$15</f>
        <v>0</v>
      </c>
      <c r="M24" s="90">
        <f>[19]Fevereiro!$K$16</f>
        <v>0</v>
      </c>
      <c r="N24" s="90">
        <f>[19]Fevereiro!$K$17</f>
        <v>1</v>
      </c>
      <c r="O24" s="90">
        <f>[19]Fevereiro!$K$18</f>
        <v>20</v>
      </c>
      <c r="P24" s="90">
        <f>[19]Fevereiro!$K$19</f>
        <v>1.2</v>
      </c>
      <c r="Q24" s="90">
        <f>[19]Fevereiro!$K$20</f>
        <v>1.2</v>
      </c>
      <c r="R24" s="90">
        <f>[19]Fevereiro!$K$21</f>
        <v>0.2</v>
      </c>
      <c r="S24" s="90">
        <f>[19]Fevereiro!$K$22</f>
        <v>14.6</v>
      </c>
      <c r="T24" s="90">
        <f>[19]Fevereiro!$K$23</f>
        <v>0.2</v>
      </c>
      <c r="U24" s="90">
        <f>[19]Fevereiro!$K$24</f>
        <v>18.799999999999997</v>
      </c>
      <c r="V24" s="90">
        <f>[19]Fevereiro!$K$25</f>
        <v>2.8000000000000007</v>
      </c>
      <c r="W24" s="90">
        <f>[19]Fevereiro!$K$26</f>
        <v>0</v>
      </c>
      <c r="X24" s="90">
        <f>[19]Fevereiro!$K$27</f>
        <v>0</v>
      </c>
      <c r="Y24" s="90">
        <f>[19]Fevereiro!$K$28</f>
        <v>3.4000000000000004</v>
      </c>
      <c r="Z24" s="90">
        <f>[19]Fevereiro!$K$29</f>
        <v>1.6</v>
      </c>
      <c r="AA24" s="90">
        <f>[19]Fevereiro!$K$30</f>
        <v>3.2</v>
      </c>
      <c r="AB24" s="90">
        <f>[19]Fevereiro!$K$31</f>
        <v>2</v>
      </c>
      <c r="AC24" s="90">
        <f>[19]Fevereiro!$K$32</f>
        <v>0.2</v>
      </c>
      <c r="AD24" s="110">
        <f t="shared" si="4"/>
        <v>93.600000000000009</v>
      </c>
      <c r="AE24" s="79">
        <f t="shared" si="5"/>
        <v>20</v>
      </c>
      <c r="AF24" s="53">
        <f t="shared" si="6"/>
        <v>8</v>
      </c>
    </row>
    <row r="25" spans="1:34" x14ac:dyDescent="0.2">
      <c r="A25" s="48" t="s">
        <v>152</v>
      </c>
      <c r="B25" s="90">
        <f>[20]Fevereiro!$K5</f>
        <v>0.2</v>
      </c>
      <c r="C25" s="90">
        <f>[20]Fevereiro!$K6</f>
        <v>0</v>
      </c>
      <c r="D25" s="90">
        <f>[20]Fevereiro!$K7</f>
        <v>0</v>
      </c>
      <c r="E25" s="90">
        <f>[20]Fevereiro!$K8</f>
        <v>0</v>
      </c>
      <c r="F25" s="90">
        <f>[20]Fevereiro!$K9</f>
        <v>7.0000000000000009</v>
      </c>
      <c r="G25" s="90">
        <f>[20]Fevereiro!$K10</f>
        <v>0.4</v>
      </c>
      <c r="H25" s="90">
        <f>[20]Fevereiro!$K11</f>
        <v>4.8</v>
      </c>
      <c r="I25" s="90">
        <f>[20]Fevereiro!$K12</f>
        <v>2.4000000000000004</v>
      </c>
      <c r="J25" s="90">
        <f>[20]Fevereiro!$K13</f>
        <v>0</v>
      </c>
      <c r="K25" s="90">
        <f>[20]Fevereiro!$K14</f>
        <v>0</v>
      </c>
      <c r="L25" s="90">
        <f>[20]Fevereiro!$K15</f>
        <v>0</v>
      </c>
      <c r="M25" s="90">
        <f>[20]Fevereiro!$K16</f>
        <v>5.8</v>
      </c>
      <c r="N25" s="90">
        <f>[20]Fevereiro!$K17</f>
        <v>0</v>
      </c>
      <c r="O25" s="90">
        <f>[20]Fevereiro!$K18</f>
        <v>0</v>
      </c>
      <c r="P25" s="90">
        <f>[20]Fevereiro!$K19</f>
        <v>0</v>
      </c>
      <c r="Q25" s="90">
        <f>[20]Fevereiro!$K20</f>
        <v>5.6</v>
      </c>
      <c r="R25" s="90">
        <f>[20]Fevereiro!$K21</f>
        <v>0</v>
      </c>
      <c r="S25" s="90">
        <f>[20]Fevereiro!$K22</f>
        <v>0</v>
      </c>
      <c r="T25" s="90">
        <f>[20]Fevereiro!$K23</f>
        <v>1.2</v>
      </c>
      <c r="U25" s="90">
        <f>[20]Fevereiro!$K24</f>
        <v>0.2</v>
      </c>
      <c r="V25" s="90">
        <f>[20]Fevereiro!$K25</f>
        <v>1.5999999999999999</v>
      </c>
      <c r="W25" s="90">
        <f>[20]Fevereiro!$K26</f>
        <v>0</v>
      </c>
      <c r="X25" s="90">
        <f>[20]Fevereiro!$K27</f>
        <v>0</v>
      </c>
      <c r="Y25" s="90">
        <f>[20]Fevereiro!$K28</f>
        <v>0.2</v>
      </c>
      <c r="Z25" s="90">
        <f>[20]Fevereiro!$K29</f>
        <v>0</v>
      </c>
      <c r="AA25" s="90">
        <f>[20]Fevereiro!$K30</f>
        <v>0.4</v>
      </c>
      <c r="AB25" s="90">
        <f>[20]Fevereiro!$K31</f>
        <v>0</v>
      </c>
      <c r="AC25" s="90">
        <f>[20]Fevereiro!$K32</f>
        <v>0</v>
      </c>
      <c r="AD25" s="110">
        <f t="shared" si="4"/>
        <v>29.8</v>
      </c>
      <c r="AE25" s="79">
        <f t="shared" si="5"/>
        <v>7.0000000000000009</v>
      </c>
      <c r="AF25" s="53">
        <f t="shared" si="6"/>
        <v>16</v>
      </c>
      <c r="AG25" s="11" t="s">
        <v>33</v>
      </c>
    </row>
    <row r="26" spans="1:34" x14ac:dyDescent="0.2">
      <c r="A26" s="48" t="s">
        <v>153</v>
      </c>
      <c r="B26" s="90">
        <f>[21]Fevereiro!$K$5</f>
        <v>9.1999999999999993</v>
      </c>
      <c r="C26" s="90">
        <f>[21]Fevereiro!$K$6</f>
        <v>0</v>
      </c>
      <c r="D26" s="90">
        <f>[21]Fevereiro!$K$7</f>
        <v>3.6</v>
      </c>
      <c r="E26" s="90">
        <f>[21]Fevereiro!$K$8</f>
        <v>18.399999999999999</v>
      </c>
      <c r="F26" s="90">
        <f>[21]Fevereiro!$K$9</f>
        <v>0</v>
      </c>
      <c r="G26" s="90">
        <f>[21]Fevereiro!$K$10</f>
        <v>0.2</v>
      </c>
      <c r="H26" s="90">
        <f>[21]Fevereiro!$K$11</f>
        <v>0</v>
      </c>
      <c r="I26" s="90">
        <f>[21]Fevereiro!$K$12</f>
        <v>0</v>
      </c>
      <c r="J26" s="90">
        <f>[21]Fevereiro!$K$13</f>
        <v>0</v>
      </c>
      <c r="K26" s="90">
        <f>[21]Fevereiro!$K$14</f>
        <v>0</v>
      </c>
      <c r="L26" s="90">
        <f>[21]Fevereiro!$K$15</f>
        <v>0</v>
      </c>
      <c r="M26" s="90">
        <f>[21]Fevereiro!$K$16</f>
        <v>0</v>
      </c>
      <c r="N26" s="90">
        <f>[21]Fevereiro!$K$17</f>
        <v>0</v>
      </c>
      <c r="O26" s="90">
        <f>[21]Fevereiro!$K$18</f>
        <v>4</v>
      </c>
      <c r="P26" s="90">
        <f>[21]Fevereiro!$K$19</f>
        <v>0.4</v>
      </c>
      <c r="Q26" s="90">
        <f>[21]Fevereiro!$K$20</f>
        <v>0</v>
      </c>
      <c r="R26" s="90">
        <f>[21]Fevereiro!$K$21</f>
        <v>0</v>
      </c>
      <c r="S26" s="90">
        <f>[21]Fevereiro!$K$22</f>
        <v>14.6</v>
      </c>
      <c r="T26" s="90">
        <f>[21]Fevereiro!$K$23</f>
        <v>0</v>
      </c>
      <c r="U26" s="90">
        <f>[21]Fevereiro!$K$24</f>
        <v>11.6</v>
      </c>
      <c r="V26" s="90">
        <f>[21]Fevereiro!$K$25</f>
        <v>2</v>
      </c>
      <c r="W26" s="90">
        <f>[21]Fevereiro!$K$26</f>
        <v>0</v>
      </c>
      <c r="X26" s="90">
        <f>[21]Fevereiro!$K$27</f>
        <v>0</v>
      </c>
      <c r="Y26" s="90">
        <f>[21]Fevereiro!$K$28</f>
        <v>5.6</v>
      </c>
      <c r="Z26" s="90">
        <f>[21]Fevereiro!$K$29</f>
        <v>3.9999999999999996</v>
      </c>
      <c r="AA26" s="90">
        <f>[21]Fevereiro!$K$30</f>
        <v>0.4</v>
      </c>
      <c r="AB26" s="90">
        <f>[21]Fevereiro!$K$31</f>
        <v>0</v>
      </c>
      <c r="AC26" s="90">
        <f>[21]Fevereiro!$K$32</f>
        <v>0</v>
      </c>
      <c r="AD26" s="110">
        <f t="shared" si="4"/>
        <v>74</v>
      </c>
      <c r="AE26" s="79">
        <f t="shared" si="5"/>
        <v>18.399999999999999</v>
      </c>
      <c r="AF26" s="53">
        <f t="shared" si="6"/>
        <v>16</v>
      </c>
    </row>
    <row r="27" spans="1:34" x14ac:dyDescent="0.2">
      <c r="A27" s="48" t="s">
        <v>8</v>
      </c>
      <c r="B27" s="90">
        <f>[22]Fevereiro!$K$5</f>
        <v>11.6</v>
      </c>
      <c r="C27" s="90">
        <f>[22]Fevereiro!$K$6</f>
        <v>0</v>
      </c>
      <c r="D27" s="90">
        <f>[22]Fevereiro!$K$7</f>
        <v>0</v>
      </c>
      <c r="E27" s="90">
        <f>[22]Fevereiro!$K$8</f>
        <v>0</v>
      </c>
      <c r="F27" s="90">
        <f>[22]Fevereiro!$K$9</f>
        <v>11.799999999999999</v>
      </c>
      <c r="G27" s="90">
        <f>[22]Fevereiro!$K$10</f>
        <v>43</v>
      </c>
      <c r="H27" s="90">
        <f>[22]Fevereiro!$K$11</f>
        <v>4.2</v>
      </c>
      <c r="I27" s="90">
        <f>[22]Fevereiro!$K$12</f>
        <v>0.60000000000000009</v>
      </c>
      <c r="J27" s="90">
        <f>[22]Fevereiro!$K$13</f>
        <v>0</v>
      </c>
      <c r="K27" s="90">
        <f>[22]Fevereiro!$K$14</f>
        <v>0</v>
      </c>
      <c r="L27" s="90">
        <f>[22]Fevereiro!$K$15</f>
        <v>0</v>
      </c>
      <c r="M27" s="90">
        <f>[22]Fevereiro!$K$16</f>
        <v>4</v>
      </c>
      <c r="N27" s="90">
        <f>[22]Fevereiro!$K$17</f>
        <v>2.2000000000000002</v>
      </c>
      <c r="O27" s="90">
        <f>[22]Fevereiro!$K$18</f>
        <v>0.2</v>
      </c>
      <c r="P27" s="90">
        <f>[22]Fevereiro!$K$19</f>
        <v>21.8</v>
      </c>
      <c r="Q27" s="90">
        <f>[22]Fevereiro!$K$20</f>
        <v>0</v>
      </c>
      <c r="R27" s="90">
        <f>[22]Fevereiro!$K$21</f>
        <v>0</v>
      </c>
      <c r="S27" s="90">
        <f>[22]Fevereiro!$K$22</f>
        <v>2.8000000000000007</v>
      </c>
      <c r="T27" s="90">
        <f>[22]Fevereiro!$K$23</f>
        <v>0.2</v>
      </c>
      <c r="U27" s="90">
        <f>[22]Fevereiro!$K$24</f>
        <v>0.2</v>
      </c>
      <c r="V27" s="90">
        <f>[22]Fevereiro!$K$25</f>
        <v>0.2</v>
      </c>
      <c r="W27" s="90">
        <f>[22]Fevereiro!$K$26</f>
        <v>0.2</v>
      </c>
      <c r="X27" s="90">
        <f>[22]Fevereiro!$K$27</f>
        <v>0</v>
      </c>
      <c r="Y27" s="90">
        <f>[22]Fevereiro!$K$28</f>
        <v>0.2</v>
      </c>
      <c r="Z27" s="90">
        <f>[22]Fevereiro!$K$29</f>
        <v>0</v>
      </c>
      <c r="AA27" s="90">
        <f>[22]Fevereiro!$K$30</f>
        <v>0.2</v>
      </c>
      <c r="AB27" s="90">
        <f>[22]Fevereiro!$K$31</f>
        <v>0</v>
      </c>
      <c r="AC27" s="90">
        <f>[22]Fevereiro!$K$32</f>
        <v>0</v>
      </c>
      <c r="AD27" s="110">
        <f t="shared" si="4"/>
        <v>103.40000000000002</v>
      </c>
      <c r="AE27" s="79">
        <f t="shared" si="5"/>
        <v>43</v>
      </c>
      <c r="AF27" s="53">
        <f t="shared" si="6"/>
        <v>12</v>
      </c>
    </row>
    <row r="28" spans="1:34" x14ac:dyDescent="0.2">
      <c r="A28" s="48" t="s">
        <v>9</v>
      </c>
      <c r="B28" s="90">
        <f>[23]Fevereiro!$K5</f>
        <v>0</v>
      </c>
      <c r="C28" s="90">
        <f>[23]Fevereiro!$K6</f>
        <v>0</v>
      </c>
      <c r="D28" s="90">
        <f>[23]Fevereiro!$K7</f>
        <v>1.4</v>
      </c>
      <c r="E28" s="90">
        <f>[23]Fevereiro!$K8</f>
        <v>0</v>
      </c>
      <c r="F28" s="90">
        <f>[23]Fevereiro!$K9</f>
        <v>31.399999999999995</v>
      </c>
      <c r="G28" s="90">
        <f>[23]Fevereiro!$K10</f>
        <v>9.7999999999999989</v>
      </c>
      <c r="H28" s="90">
        <f>[23]Fevereiro!$K11</f>
        <v>0</v>
      </c>
      <c r="I28" s="90">
        <f>[23]Fevereiro!$K12</f>
        <v>0</v>
      </c>
      <c r="J28" s="90">
        <f>[23]Fevereiro!$K13</f>
        <v>0</v>
      </c>
      <c r="K28" s="90">
        <f>[23]Fevereiro!$K14</f>
        <v>0</v>
      </c>
      <c r="L28" s="90">
        <f>[23]Fevereiro!$K15</f>
        <v>0</v>
      </c>
      <c r="M28" s="90">
        <f>[23]Fevereiro!$K16</f>
        <v>0</v>
      </c>
      <c r="N28" s="90">
        <f>[23]Fevereiro!$K17</f>
        <v>0</v>
      </c>
      <c r="O28" s="90">
        <f>[23]Fevereiro!$K18</f>
        <v>4.2</v>
      </c>
      <c r="P28" s="90">
        <f>[23]Fevereiro!$K19</f>
        <v>0</v>
      </c>
      <c r="Q28" s="90">
        <f>[23]Fevereiro!$K20</f>
        <v>1.4</v>
      </c>
      <c r="R28" s="90">
        <f>[23]Fevereiro!$K21</f>
        <v>0.6</v>
      </c>
      <c r="S28" s="90">
        <f>[23]Fevereiro!$K22</f>
        <v>10.199999999999999</v>
      </c>
      <c r="T28" s="90">
        <f>[23]Fevereiro!$K23</f>
        <v>12.4</v>
      </c>
      <c r="U28" s="90">
        <f>[23]Fevereiro!$K24</f>
        <v>0</v>
      </c>
      <c r="V28" s="90">
        <f>[23]Fevereiro!$K25</f>
        <v>2.4</v>
      </c>
      <c r="W28" s="90">
        <f>[23]Fevereiro!$K26</f>
        <v>0.8</v>
      </c>
      <c r="X28" s="90">
        <f>[23]Fevereiro!$K27</f>
        <v>0</v>
      </c>
      <c r="Y28" s="90">
        <f>[23]Fevereiro!$K28</f>
        <v>18.799999999999997</v>
      </c>
      <c r="Z28" s="90">
        <f>[23]Fevereiro!$K29</f>
        <v>0.4</v>
      </c>
      <c r="AA28" s="90">
        <f>[23]Fevereiro!$K30</f>
        <v>0.2</v>
      </c>
      <c r="AB28" s="90">
        <f>[23]Fevereiro!$K31</f>
        <v>2.2000000000000002</v>
      </c>
      <c r="AC28" s="90">
        <f>[23]Fevereiro!$K32</f>
        <v>0.2</v>
      </c>
      <c r="AD28" s="78">
        <f t="shared" si="4"/>
        <v>96.40000000000002</v>
      </c>
      <c r="AE28" s="79">
        <f t="shared" si="5"/>
        <v>31.399999999999995</v>
      </c>
      <c r="AF28" s="53">
        <f t="shared" si="6"/>
        <v>13</v>
      </c>
    </row>
    <row r="29" spans="1:34" hidden="1" x14ac:dyDescent="0.2">
      <c r="A29" s="48" t="s">
        <v>30</v>
      </c>
      <c r="B29" s="90" t="str">
        <f>[24]Fevereiro!$K$5</f>
        <v>*</v>
      </c>
      <c r="C29" s="90" t="str">
        <f>[24]Fevereiro!$K$6</f>
        <v>*</v>
      </c>
      <c r="D29" s="90" t="str">
        <f>[24]Fevereiro!$K$7</f>
        <v>*</v>
      </c>
      <c r="E29" s="90" t="str">
        <f>[24]Fevereiro!$K$8</f>
        <v>*</v>
      </c>
      <c r="F29" s="90" t="str">
        <f>[24]Fevereiro!$K$9</f>
        <v>*</v>
      </c>
      <c r="G29" s="90" t="str">
        <f>[24]Fevereiro!$K$10</f>
        <v>*</v>
      </c>
      <c r="H29" s="90" t="str">
        <f>[24]Fevereiro!$K$11</f>
        <v>*</v>
      </c>
      <c r="I29" s="90" t="str">
        <f>[24]Fevereiro!$K$12</f>
        <v>*</v>
      </c>
      <c r="J29" s="90" t="str">
        <f>[24]Fevereiro!$K$13</f>
        <v>*</v>
      </c>
      <c r="K29" s="90" t="str">
        <f>[24]Fevereiro!$K$14</f>
        <v>*</v>
      </c>
      <c r="L29" s="90" t="str">
        <f>[24]Fevereiro!$K$15</f>
        <v>*</v>
      </c>
      <c r="M29" s="90" t="str">
        <f>[24]Fevereiro!$K$16</f>
        <v>*</v>
      </c>
      <c r="N29" s="90" t="str">
        <f>[24]Fevereiro!$K$17</f>
        <v>*</v>
      </c>
      <c r="O29" s="90" t="str">
        <f>[24]Fevereiro!$K$18</f>
        <v>*</v>
      </c>
      <c r="P29" s="90" t="str">
        <f>[24]Fevereiro!$K$19</f>
        <v>*</v>
      </c>
      <c r="Q29" s="90" t="str">
        <f>[24]Fevereiro!$K$20</f>
        <v>*</v>
      </c>
      <c r="R29" s="90" t="str">
        <f>[24]Fevereiro!$K$21</f>
        <v>*</v>
      </c>
      <c r="S29" s="90" t="str">
        <f>[24]Fevereiro!$K$22</f>
        <v>*</v>
      </c>
      <c r="T29" s="90" t="str">
        <f>[24]Fevereiro!$K$23</f>
        <v>*</v>
      </c>
      <c r="U29" s="90" t="str">
        <f>[24]Fevereiro!$K$24</f>
        <v>*</v>
      </c>
      <c r="V29" s="90" t="str">
        <f>[24]Fevereiro!$K$25</f>
        <v>*</v>
      </c>
      <c r="W29" s="90" t="str">
        <f>[24]Fevereiro!$K$26</f>
        <v>*</v>
      </c>
      <c r="X29" s="90" t="str">
        <f>[24]Fevereiro!$K$27</f>
        <v>*</v>
      </c>
      <c r="Y29" s="90" t="str">
        <f>[24]Fevereiro!$K$28</f>
        <v>*</v>
      </c>
      <c r="Z29" s="90" t="str">
        <f>[24]Fevereiro!$K$29</f>
        <v>*</v>
      </c>
      <c r="AA29" s="90" t="str">
        <f>[24]Fevereiro!$K$30</f>
        <v>*</v>
      </c>
      <c r="AB29" s="90" t="str">
        <f>[24]Fevereiro!$K$31</f>
        <v>*</v>
      </c>
      <c r="AC29" s="90" t="str">
        <f>[24]Fevereiro!$K$32</f>
        <v>*</v>
      </c>
      <c r="AD29" s="78" t="s">
        <v>203</v>
      </c>
      <c r="AE29" s="79" t="s">
        <v>203</v>
      </c>
      <c r="AF29" s="53">
        <f t="shared" si="6"/>
        <v>0</v>
      </c>
    </row>
    <row r="30" spans="1:34" x14ac:dyDescent="0.2">
      <c r="A30" s="48" t="s">
        <v>10</v>
      </c>
      <c r="B30" s="90">
        <f>[25]Fevereiro!$K$5</f>
        <v>0</v>
      </c>
      <c r="C30" s="90">
        <f>[25]Fevereiro!$K$6</f>
        <v>0</v>
      </c>
      <c r="D30" s="90">
        <f>[25]Fevereiro!$K$7</f>
        <v>0</v>
      </c>
      <c r="E30" s="90">
        <f>[25]Fevereiro!$K$8</f>
        <v>0</v>
      </c>
      <c r="F30" s="90">
        <f>[25]Fevereiro!$K$9</f>
        <v>10.4</v>
      </c>
      <c r="G30" s="90">
        <f>[25]Fevereiro!$K$10</f>
        <v>1</v>
      </c>
      <c r="H30" s="90">
        <f>[25]Fevereiro!$K$11</f>
        <v>1.6</v>
      </c>
      <c r="I30" s="90">
        <f>[25]Fevereiro!$K$12</f>
        <v>0</v>
      </c>
      <c r="J30" s="90">
        <f>[25]Fevereiro!$K$13</f>
        <v>0</v>
      </c>
      <c r="K30" s="90">
        <f>[25]Fevereiro!$K$14</f>
        <v>0</v>
      </c>
      <c r="L30" s="90">
        <f>[25]Fevereiro!$K$15</f>
        <v>0</v>
      </c>
      <c r="M30" s="90">
        <f>[25]Fevereiro!$K$16</f>
        <v>2.6</v>
      </c>
      <c r="N30" s="90">
        <f>[25]Fevereiro!$K$17</f>
        <v>33.4</v>
      </c>
      <c r="O30" s="90">
        <f>[25]Fevereiro!$K$18</f>
        <v>2.4</v>
      </c>
      <c r="P30" s="90">
        <f>[25]Fevereiro!$K$19</f>
        <v>0</v>
      </c>
      <c r="Q30" s="90">
        <f>[25]Fevereiro!$K$20</f>
        <v>2</v>
      </c>
      <c r="R30" s="90">
        <f>[25]Fevereiro!$K$21</f>
        <v>0</v>
      </c>
      <c r="S30" s="90">
        <f>[25]Fevereiro!$K$22</f>
        <v>1.5999999999999999</v>
      </c>
      <c r="T30" s="90">
        <f>[25]Fevereiro!$K$23</f>
        <v>0</v>
      </c>
      <c r="U30" s="90">
        <f>[25]Fevereiro!$K$24</f>
        <v>37</v>
      </c>
      <c r="V30" s="90">
        <f>[25]Fevereiro!$K$25</f>
        <v>6.1999999999999993</v>
      </c>
      <c r="W30" s="90">
        <f>[25]Fevereiro!$K$26</f>
        <v>0</v>
      </c>
      <c r="X30" s="90">
        <f>[25]Fevereiro!$K$27</f>
        <v>0.8</v>
      </c>
      <c r="Y30" s="90">
        <f>[25]Fevereiro!$K$28</f>
        <v>18.2</v>
      </c>
      <c r="Z30" s="90">
        <f>[25]Fevereiro!$K$29</f>
        <v>2.4000000000000004</v>
      </c>
      <c r="AA30" s="90">
        <f>[25]Fevereiro!$K$30</f>
        <v>1.4</v>
      </c>
      <c r="AB30" s="90">
        <f>[25]Fevereiro!$K$31</f>
        <v>6.2</v>
      </c>
      <c r="AC30" s="90">
        <f>[25]Fevereiro!$K$32</f>
        <v>0</v>
      </c>
      <c r="AD30" s="78">
        <f t="shared" ref="AD30:AD39" si="7">SUM(B30:AC30)</f>
        <v>127.20000000000002</v>
      </c>
      <c r="AE30" s="79">
        <f t="shared" ref="AE30:AE39" si="8">MAX(B30:AC30)</f>
        <v>37</v>
      </c>
      <c r="AF30" s="53">
        <f t="shared" si="6"/>
        <v>13</v>
      </c>
    </row>
    <row r="31" spans="1:34" x14ac:dyDescent="0.2">
      <c r="A31" s="48" t="s">
        <v>154</v>
      </c>
      <c r="B31" s="90">
        <f>[26]Fevereiro!$K5</f>
        <v>0.2</v>
      </c>
      <c r="C31" s="90">
        <f>[26]Fevereiro!$K6</f>
        <v>0.2</v>
      </c>
      <c r="D31" s="90">
        <f>[26]Fevereiro!$K7</f>
        <v>0</v>
      </c>
      <c r="E31" s="90">
        <f>[26]Fevereiro!$K8</f>
        <v>5.4</v>
      </c>
      <c r="F31" s="90">
        <f>[26]Fevereiro!$K9</f>
        <v>2.8</v>
      </c>
      <c r="G31" s="90">
        <f>[26]Fevereiro!$K10</f>
        <v>3</v>
      </c>
      <c r="H31" s="90">
        <f>[26]Fevereiro!$K11</f>
        <v>0.4</v>
      </c>
      <c r="I31" s="90">
        <f>[26]Fevereiro!$K12</f>
        <v>5.4</v>
      </c>
      <c r="J31" s="90">
        <f>[26]Fevereiro!$K13</f>
        <v>0</v>
      </c>
      <c r="K31" s="90">
        <f>[26]Fevereiro!$K14</f>
        <v>0</v>
      </c>
      <c r="L31" s="90">
        <f>[26]Fevereiro!$K15</f>
        <v>1.2</v>
      </c>
      <c r="M31" s="90">
        <f>[26]Fevereiro!$K16</f>
        <v>1.5999999999999999</v>
      </c>
      <c r="N31" s="90">
        <f>[26]Fevereiro!$K17</f>
        <v>0</v>
      </c>
      <c r="O31" s="90">
        <f>[26]Fevereiro!$K18</f>
        <v>0</v>
      </c>
      <c r="P31" s="90">
        <f>[26]Fevereiro!$K19</f>
        <v>0</v>
      </c>
      <c r="Q31" s="90">
        <f>[26]Fevereiro!$K20</f>
        <v>0</v>
      </c>
      <c r="R31" s="90">
        <f>[26]Fevereiro!$K21</f>
        <v>0</v>
      </c>
      <c r="S31" s="90">
        <f>[26]Fevereiro!$K22</f>
        <v>8.9999999999999982</v>
      </c>
      <c r="T31" s="90">
        <f>[26]Fevereiro!$K23</f>
        <v>0</v>
      </c>
      <c r="U31" s="90">
        <f>[26]Fevereiro!$K24</f>
        <v>7</v>
      </c>
      <c r="V31" s="90">
        <f>[26]Fevereiro!$K25</f>
        <v>1.5999999999999999</v>
      </c>
      <c r="W31" s="90">
        <f>[26]Fevereiro!$K26</f>
        <v>0</v>
      </c>
      <c r="X31" s="90">
        <f>[26]Fevereiro!$K27</f>
        <v>7.8</v>
      </c>
      <c r="Y31" s="90">
        <f>[26]Fevereiro!$K28</f>
        <v>1.4</v>
      </c>
      <c r="Z31" s="90">
        <f>[26]Fevereiro!$K29</f>
        <v>1</v>
      </c>
      <c r="AA31" s="90">
        <f>[26]Fevereiro!$K30</f>
        <v>8.7999999999999989</v>
      </c>
      <c r="AB31" s="90">
        <f>[26]Fevereiro!$K31</f>
        <v>1.8</v>
      </c>
      <c r="AC31" s="90">
        <f>[26]Fevereiro!$K32</f>
        <v>0</v>
      </c>
      <c r="AD31" s="78">
        <f t="shared" si="7"/>
        <v>58.599999999999994</v>
      </c>
      <c r="AE31" s="79">
        <f t="shared" si="8"/>
        <v>8.9999999999999982</v>
      </c>
      <c r="AF31" s="53">
        <f t="shared" si="6"/>
        <v>11</v>
      </c>
      <c r="AG31" s="11"/>
    </row>
    <row r="32" spans="1:34" hidden="1" x14ac:dyDescent="0.2">
      <c r="A32" s="48" t="s">
        <v>11</v>
      </c>
      <c r="B32" s="90" t="str">
        <f>[27]Fevereiro!$K$5</f>
        <v>*</v>
      </c>
      <c r="C32" s="90" t="str">
        <f>[27]Fevereiro!$K$6</f>
        <v>*</v>
      </c>
      <c r="D32" s="90" t="str">
        <f>[27]Fevereiro!$K$7</f>
        <v>*</v>
      </c>
      <c r="E32" s="90" t="str">
        <f>[27]Fevereiro!$K$8</f>
        <v>*</v>
      </c>
      <c r="F32" s="90" t="str">
        <f>[27]Fevereiro!$K$9</f>
        <v>*</v>
      </c>
      <c r="G32" s="90" t="str">
        <f>[27]Fevereiro!$K$10</f>
        <v>*</v>
      </c>
      <c r="H32" s="90" t="str">
        <f>[27]Fevereiro!$K$11</f>
        <v>*</v>
      </c>
      <c r="I32" s="90" t="str">
        <f>[27]Fevereiro!$K$12</f>
        <v>*</v>
      </c>
      <c r="J32" s="90" t="str">
        <f>[27]Fevereiro!$K$13</f>
        <v>*</v>
      </c>
      <c r="K32" s="90" t="str">
        <f>[27]Fevereiro!$K$14</f>
        <v>*</v>
      </c>
      <c r="L32" s="90" t="str">
        <f>[27]Fevereiro!$K$15</f>
        <v>*</v>
      </c>
      <c r="M32" s="90" t="str">
        <f>[27]Fevereiro!$K$16</f>
        <v>*</v>
      </c>
      <c r="N32" s="90" t="str">
        <f>[27]Fevereiro!$K$17</f>
        <v>*</v>
      </c>
      <c r="O32" s="90" t="str">
        <f>[27]Fevereiro!$K$18</f>
        <v>*</v>
      </c>
      <c r="P32" s="90" t="str">
        <f>[27]Fevereiro!$K$19</f>
        <v>*</v>
      </c>
      <c r="Q32" s="90" t="str">
        <f>[27]Fevereiro!$K$20</f>
        <v>*</v>
      </c>
      <c r="R32" s="90" t="str">
        <f>[27]Fevereiro!$K$21</f>
        <v>*</v>
      </c>
      <c r="S32" s="90" t="str">
        <f>[27]Fevereiro!$K$22</f>
        <v>*</v>
      </c>
      <c r="T32" s="90" t="str">
        <f>[27]Fevereiro!$K$23</f>
        <v>*</v>
      </c>
      <c r="U32" s="90" t="str">
        <f>[27]Fevereiro!$K$24</f>
        <v>*</v>
      </c>
      <c r="V32" s="90" t="str">
        <f>[27]Fevereiro!$K$25</f>
        <v>*</v>
      </c>
      <c r="W32" s="90" t="str">
        <f>[27]Fevereiro!$K$26</f>
        <v>*</v>
      </c>
      <c r="X32" s="90" t="str">
        <f>[27]Fevereiro!$K$27</f>
        <v>*</v>
      </c>
      <c r="Y32" s="90" t="str">
        <f>[27]Fevereiro!$K$28</f>
        <v>*</v>
      </c>
      <c r="Z32" s="90" t="str">
        <f>[27]Fevereiro!$K$29</f>
        <v>*</v>
      </c>
      <c r="AA32" s="90" t="str">
        <f>[27]Fevereiro!$K$30</f>
        <v>*</v>
      </c>
      <c r="AB32" s="90" t="str">
        <f>[27]Fevereiro!$K$31</f>
        <v>*</v>
      </c>
      <c r="AC32" s="90" t="str">
        <f>[27]Fevereiro!$K$32</f>
        <v>*</v>
      </c>
      <c r="AD32" s="78">
        <f t="shared" si="7"/>
        <v>0</v>
      </c>
      <c r="AE32" s="79">
        <f t="shared" si="8"/>
        <v>0</v>
      </c>
      <c r="AF32" s="53">
        <f t="shared" si="6"/>
        <v>0</v>
      </c>
    </row>
    <row r="33" spans="1:37" s="5" customFormat="1" x14ac:dyDescent="0.2">
      <c r="A33" s="48" t="s">
        <v>12</v>
      </c>
      <c r="B33" s="90">
        <f>[28]Fevereiro!$K$5</f>
        <v>0</v>
      </c>
      <c r="C33" s="90">
        <f>[28]Fevereiro!$K$6</f>
        <v>0</v>
      </c>
      <c r="D33" s="90">
        <f>[28]Fevereiro!$K$7</f>
        <v>3.2</v>
      </c>
      <c r="E33" s="90">
        <f>[28]Fevereiro!$K$8</f>
        <v>0.6</v>
      </c>
      <c r="F33" s="90">
        <f>[28]Fevereiro!$K$9</f>
        <v>9</v>
      </c>
      <c r="G33" s="90">
        <f>[28]Fevereiro!$K$10</f>
        <v>0.2</v>
      </c>
      <c r="H33" s="90">
        <f>[28]Fevereiro!$K$11</f>
        <v>0</v>
      </c>
      <c r="I33" s="90">
        <f>[28]Fevereiro!$K$12</f>
        <v>0</v>
      </c>
      <c r="J33" s="90">
        <f>[28]Fevereiro!$K$13</f>
        <v>0</v>
      </c>
      <c r="K33" s="90">
        <f>[28]Fevereiro!$K$14</f>
        <v>6.6000000000000005</v>
      </c>
      <c r="L33" s="90">
        <f>[28]Fevereiro!$K$15</f>
        <v>0</v>
      </c>
      <c r="M33" s="90">
        <f>[28]Fevereiro!$K$16</f>
        <v>0.6</v>
      </c>
      <c r="N33" s="90">
        <f>[28]Fevereiro!$K$17</f>
        <v>0</v>
      </c>
      <c r="O33" s="90">
        <f>[28]Fevereiro!$K$18</f>
        <v>0</v>
      </c>
      <c r="P33" s="90">
        <f>[28]Fevereiro!$K$19</f>
        <v>0</v>
      </c>
      <c r="Q33" s="90">
        <f>[28]Fevereiro!$K$20</f>
        <v>2.6</v>
      </c>
      <c r="R33" s="90">
        <f>[28]Fevereiro!$K$21</f>
        <v>0.2</v>
      </c>
      <c r="S33" s="90">
        <f>[28]Fevereiro!$K$22</f>
        <v>7.2</v>
      </c>
      <c r="T33" s="90">
        <f>[28]Fevereiro!$K$23</f>
        <v>0.8</v>
      </c>
      <c r="U33" s="90">
        <f>[28]Fevereiro!$K$24</f>
        <v>2.4000000000000004</v>
      </c>
      <c r="V33" s="90">
        <f>[28]Fevereiro!$K$25</f>
        <v>0</v>
      </c>
      <c r="W33" s="90">
        <f>[28]Fevereiro!$K$26</f>
        <v>3</v>
      </c>
      <c r="X33" s="90">
        <f>[28]Fevereiro!$K$27</f>
        <v>24.4</v>
      </c>
      <c r="Y33" s="90">
        <f>[28]Fevereiro!$K$28</f>
        <v>8.8000000000000007</v>
      </c>
      <c r="Z33" s="90">
        <f>[28]Fevereiro!$K$29</f>
        <v>3.8000000000000003</v>
      </c>
      <c r="AA33" s="90">
        <f>[28]Fevereiro!$K$30</f>
        <v>19.399999999999999</v>
      </c>
      <c r="AB33" s="90">
        <f>[28]Fevereiro!$K$31</f>
        <v>8</v>
      </c>
      <c r="AC33" s="90">
        <f>[28]Fevereiro!$K$32</f>
        <v>3.4000000000000004</v>
      </c>
      <c r="AD33" s="78">
        <f t="shared" si="7"/>
        <v>104.20000000000002</v>
      </c>
      <c r="AE33" s="79">
        <f t="shared" si="8"/>
        <v>24.4</v>
      </c>
      <c r="AF33" s="53">
        <f t="shared" si="6"/>
        <v>10</v>
      </c>
    </row>
    <row r="34" spans="1:37" x14ac:dyDescent="0.2">
      <c r="A34" s="48" t="s">
        <v>232</v>
      </c>
      <c r="B34" s="90">
        <f>[29]Fevereiro!$K$5</f>
        <v>0</v>
      </c>
      <c r="C34" s="90">
        <f>[29]Fevereiro!$K$6</f>
        <v>0</v>
      </c>
      <c r="D34" s="90">
        <f>[29]Fevereiro!$K$7</f>
        <v>0</v>
      </c>
      <c r="E34" s="90">
        <f>[29]Fevereiro!$K$8</f>
        <v>17</v>
      </c>
      <c r="F34" s="90">
        <f>[29]Fevereiro!$K$9</f>
        <v>0</v>
      </c>
      <c r="G34" s="90">
        <f>[29]Fevereiro!$K$10</f>
        <v>0</v>
      </c>
      <c r="H34" s="90">
        <f>[29]Fevereiro!$K$11</f>
        <v>0</v>
      </c>
      <c r="I34" s="90">
        <f>[29]Fevereiro!$K$12</f>
        <v>6.4</v>
      </c>
      <c r="J34" s="90">
        <f>[29]Fevereiro!$K$13</f>
        <v>0</v>
      </c>
      <c r="K34" s="90">
        <f>[29]Fevereiro!$K$14</f>
        <v>0.60000000000000009</v>
      </c>
      <c r="L34" s="90">
        <f>[29]Fevereiro!$K$15</f>
        <v>0.4</v>
      </c>
      <c r="M34" s="90">
        <f>[29]Fevereiro!$K$16</f>
        <v>0.4</v>
      </c>
      <c r="N34" s="90">
        <f>[29]Fevereiro!$K$17</f>
        <v>0</v>
      </c>
      <c r="O34" s="90">
        <f>[29]Fevereiro!$K$18</f>
        <v>0</v>
      </c>
      <c r="P34" s="90">
        <f>[29]Fevereiro!$K$19</f>
        <v>0</v>
      </c>
      <c r="Q34" s="90">
        <f>[29]Fevereiro!$K$20</f>
        <v>0</v>
      </c>
      <c r="R34" s="90">
        <f>[29]Fevereiro!$K$21</f>
        <v>0</v>
      </c>
      <c r="S34" s="90">
        <f>[29]Fevereiro!$K$22</f>
        <v>0</v>
      </c>
      <c r="T34" s="90">
        <f>[29]Fevereiro!$K$23</f>
        <v>0</v>
      </c>
      <c r="U34" s="90">
        <f>[29]Fevereiro!$K$24</f>
        <v>0</v>
      </c>
      <c r="V34" s="90">
        <f>[29]Fevereiro!$K$25</f>
        <v>4</v>
      </c>
      <c r="W34" s="90">
        <f>[29]Fevereiro!$K$26</f>
        <v>0.8</v>
      </c>
      <c r="X34" s="90">
        <f>[29]Fevereiro!$K$27</f>
        <v>2.8000000000000003</v>
      </c>
      <c r="Y34" s="90">
        <f>[29]Fevereiro!$K$28</f>
        <v>9.1999999999999993</v>
      </c>
      <c r="Z34" s="90">
        <f>[29]Fevereiro!$K$29</f>
        <v>0</v>
      </c>
      <c r="AA34" s="90">
        <f>[29]Fevereiro!$K$30</f>
        <v>0</v>
      </c>
      <c r="AB34" s="90">
        <f>[29]Fevereiro!$K$31</f>
        <v>0</v>
      </c>
      <c r="AC34" s="90">
        <f>[29]Fevereiro!$K$32</f>
        <v>0.8</v>
      </c>
      <c r="AD34" s="78">
        <f t="shared" si="7"/>
        <v>42.399999999999991</v>
      </c>
      <c r="AE34" s="79">
        <f t="shared" si="8"/>
        <v>17</v>
      </c>
      <c r="AF34" s="53">
        <f t="shared" si="6"/>
        <v>18</v>
      </c>
    </row>
    <row r="35" spans="1:37" x14ac:dyDescent="0.2">
      <c r="A35" s="48" t="s">
        <v>231</v>
      </c>
      <c r="B35" s="90">
        <f>[30]Fevereiro!$K$5</f>
        <v>8</v>
      </c>
      <c r="C35" s="90">
        <f>[30]Fevereiro!$K$6</f>
        <v>0</v>
      </c>
      <c r="D35" s="90">
        <f>[30]Fevereiro!$K$7</f>
        <v>0.2</v>
      </c>
      <c r="E35" s="90">
        <f>[30]Fevereiro!$K$8</f>
        <v>0</v>
      </c>
      <c r="F35" s="90">
        <f>[30]Fevereiro!$K$9</f>
        <v>72.2</v>
      </c>
      <c r="G35" s="90">
        <f>[30]Fevereiro!$K$10</f>
        <v>1.2000000000000002</v>
      </c>
      <c r="H35" s="90">
        <f>[30]Fevereiro!$K$11</f>
        <v>0</v>
      </c>
      <c r="I35" s="90">
        <f>[30]Fevereiro!$K$12</f>
        <v>0</v>
      </c>
      <c r="J35" s="90">
        <f>[30]Fevereiro!$K$13</f>
        <v>0</v>
      </c>
      <c r="K35" s="90">
        <f>[30]Fevereiro!$K$14</f>
        <v>0</v>
      </c>
      <c r="L35" s="90">
        <f>[30]Fevereiro!$K$15</f>
        <v>7.4</v>
      </c>
      <c r="M35" s="90">
        <f>[30]Fevereiro!$K$16</f>
        <v>6.4</v>
      </c>
      <c r="N35" s="90">
        <f>[30]Fevereiro!$K$17</f>
        <v>4.4000000000000004</v>
      </c>
      <c r="O35" s="90">
        <f>[30]Fevereiro!$K$18</f>
        <v>2.2000000000000002</v>
      </c>
      <c r="P35" s="90">
        <f>[30]Fevereiro!$K$19</f>
        <v>0</v>
      </c>
      <c r="Q35" s="90">
        <f>[30]Fevereiro!$K$20</f>
        <v>15.6</v>
      </c>
      <c r="R35" s="90">
        <f>[30]Fevereiro!$K$21</f>
        <v>0</v>
      </c>
      <c r="S35" s="90">
        <f>[30]Fevereiro!$K$22</f>
        <v>0</v>
      </c>
      <c r="T35" s="90">
        <f>[30]Fevereiro!$K$23</f>
        <v>0</v>
      </c>
      <c r="U35" s="90">
        <f>[30]Fevereiro!$K$24</f>
        <v>1</v>
      </c>
      <c r="V35" s="90">
        <f>[30]Fevereiro!$K$25</f>
        <v>3.8000000000000003</v>
      </c>
      <c r="W35" s="90">
        <f>[30]Fevereiro!$K$26</f>
        <v>0.2</v>
      </c>
      <c r="X35" s="90">
        <f>[30]Fevereiro!$K$27</f>
        <v>0</v>
      </c>
      <c r="Y35" s="90">
        <f>[30]Fevereiro!$K$28</f>
        <v>0</v>
      </c>
      <c r="Z35" s="90">
        <f>[30]Fevereiro!$K$29</f>
        <v>6</v>
      </c>
      <c r="AA35" s="90">
        <f>[30]Fevereiro!$K$30</f>
        <v>0.4</v>
      </c>
      <c r="AB35" s="90">
        <f>[30]Fevereiro!$K$31</f>
        <v>0.2</v>
      </c>
      <c r="AC35" s="90">
        <f>[30]Fevereiro!$K$32</f>
        <v>0</v>
      </c>
      <c r="AD35" s="78">
        <f t="shared" si="7"/>
        <v>129.20000000000002</v>
      </c>
      <c r="AE35" s="79">
        <f t="shared" si="8"/>
        <v>72.2</v>
      </c>
      <c r="AF35" s="53">
        <f t="shared" si="6"/>
        <v>13</v>
      </c>
      <c r="AK35" t="s">
        <v>33</v>
      </c>
    </row>
    <row r="36" spans="1:37" x14ac:dyDescent="0.2">
      <c r="A36" s="48" t="s">
        <v>126</v>
      </c>
      <c r="B36" s="90">
        <f>[31]Fevereiro!$K$5</f>
        <v>0</v>
      </c>
      <c r="C36" s="90">
        <f>[31]Fevereiro!$K$6</f>
        <v>0</v>
      </c>
      <c r="D36" s="90">
        <f>[31]Fevereiro!$K$7</f>
        <v>27.2</v>
      </c>
      <c r="E36" s="90">
        <f>[31]Fevereiro!$K$8</f>
        <v>0</v>
      </c>
      <c r="F36" s="90">
        <f>[31]Fevereiro!$K$9</f>
        <v>13.4</v>
      </c>
      <c r="G36" s="90">
        <f>[31]Fevereiro!$K$10</f>
        <v>1.7999999999999998</v>
      </c>
      <c r="H36" s="90">
        <f>[31]Fevereiro!$K$11</f>
        <v>0</v>
      </c>
      <c r="I36" s="90">
        <f>[31]Fevereiro!$K$12</f>
        <v>0</v>
      </c>
      <c r="J36" s="90">
        <f>[31]Fevereiro!$K$13</f>
        <v>0</v>
      </c>
      <c r="K36" s="90">
        <f>[31]Fevereiro!$K$14</f>
        <v>0</v>
      </c>
      <c r="L36" s="90">
        <f>[31]Fevereiro!$K$15</f>
        <v>0</v>
      </c>
      <c r="M36" s="90">
        <f>[31]Fevereiro!$K$16</f>
        <v>0</v>
      </c>
      <c r="N36" s="90">
        <f>[31]Fevereiro!$K$17</f>
        <v>0.2</v>
      </c>
      <c r="O36" s="90">
        <f>[31]Fevereiro!$K$18</f>
        <v>0</v>
      </c>
      <c r="P36" s="90">
        <f>[31]Fevereiro!$K$19</f>
        <v>0</v>
      </c>
      <c r="Q36" s="90">
        <f>[31]Fevereiro!$K$20</f>
        <v>0</v>
      </c>
      <c r="R36" s="90">
        <f>[31]Fevereiro!$K$21</f>
        <v>0</v>
      </c>
      <c r="S36" s="90">
        <f>[31]Fevereiro!$K$22</f>
        <v>57.400000000000013</v>
      </c>
      <c r="T36" s="90">
        <f>[31]Fevereiro!$K$23</f>
        <v>0.2</v>
      </c>
      <c r="U36" s="90">
        <f>[31]Fevereiro!$K$24</f>
        <v>0.8</v>
      </c>
      <c r="V36" s="90">
        <f>[31]Fevereiro!$K$25</f>
        <v>10.399999999999999</v>
      </c>
      <c r="W36" s="90">
        <f>[31]Fevereiro!$K$26</f>
        <v>0</v>
      </c>
      <c r="X36" s="90">
        <f>[31]Fevereiro!$K$27</f>
        <v>0</v>
      </c>
      <c r="Y36" s="90">
        <f>[31]Fevereiro!$K$28</f>
        <v>6</v>
      </c>
      <c r="Z36" s="90">
        <f>[31]Fevereiro!$K$29</f>
        <v>0</v>
      </c>
      <c r="AA36" s="90">
        <f>[31]Fevereiro!$K$30</f>
        <v>1.2</v>
      </c>
      <c r="AB36" s="90">
        <f>[31]Fevereiro!$K$31</f>
        <v>4</v>
      </c>
      <c r="AC36" s="90">
        <f>[31]Fevereiro!$K$32</f>
        <v>0.2</v>
      </c>
      <c r="AD36" s="78">
        <f t="shared" si="7"/>
        <v>122.80000000000001</v>
      </c>
      <c r="AE36" s="79">
        <f t="shared" si="8"/>
        <v>57.400000000000013</v>
      </c>
      <c r="AF36" s="53">
        <f t="shared" si="6"/>
        <v>16</v>
      </c>
    </row>
    <row r="37" spans="1:37" x14ac:dyDescent="0.2">
      <c r="A37" s="48" t="s">
        <v>13</v>
      </c>
      <c r="B37" s="90">
        <v>1.8</v>
      </c>
      <c r="C37" s="90">
        <f>[32]Fevereiro!$K$6</f>
        <v>0</v>
      </c>
      <c r="D37" s="90">
        <f>[32]Fevereiro!$K$7</f>
        <v>6</v>
      </c>
      <c r="E37" s="90">
        <f>[32]Fevereiro!$K$8</f>
        <v>24.4</v>
      </c>
      <c r="F37" s="90">
        <f>[32]Fevereiro!$K$9</f>
        <v>6.8</v>
      </c>
      <c r="G37" s="90">
        <f>[32]Fevereiro!$K$10</f>
        <v>0.2</v>
      </c>
      <c r="H37" s="90">
        <f>[32]Fevereiro!$K$11</f>
        <v>0</v>
      </c>
      <c r="I37" s="90">
        <f>[32]Fevereiro!$K$12</f>
        <v>0.4</v>
      </c>
      <c r="J37" s="90">
        <f>[32]Fevereiro!$K$13</f>
        <v>0.2</v>
      </c>
      <c r="K37" s="90">
        <f>[32]Fevereiro!$K$14</f>
        <v>0</v>
      </c>
      <c r="L37" s="90">
        <f>[32]Fevereiro!$K$15</f>
        <v>19.600000000000001</v>
      </c>
      <c r="M37" s="90">
        <f>[32]Fevereiro!$K$16</f>
        <v>0.4</v>
      </c>
      <c r="N37" s="90">
        <f>[32]Fevereiro!$K$17</f>
        <v>0</v>
      </c>
      <c r="O37" s="90">
        <f>[32]Fevereiro!$K$18</f>
        <v>5.8</v>
      </c>
      <c r="P37" s="90">
        <f>[32]Fevereiro!$K$19</f>
        <v>0</v>
      </c>
      <c r="Q37" s="90">
        <f>[32]Fevereiro!$K$20</f>
        <v>0</v>
      </c>
      <c r="R37" s="90">
        <f>[32]Fevereiro!$K$21</f>
        <v>0.2</v>
      </c>
      <c r="S37" s="90">
        <f>[32]Fevereiro!$K$22</f>
        <v>9.1999999999999993</v>
      </c>
      <c r="T37" s="90">
        <f>[32]Fevereiro!$K$23</f>
        <v>0</v>
      </c>
      <c r="U37" s="90">
        <f>[32]Fevereiro!$K$24</f>
        <v>0</v>
      </c>
      <c r="V37" s="90">
        <f>[32]Fevereiro!$K$25</f>
        <v>0</v>
      </c>
      <c r="W37" s="90">
        <f>[32]Fevereiro!$K$26</f>
        <v>2.2000000000000002</v>
      </c>
      <c r="X37" s="90">
        <f>[32]Fevereiro!$K$27</f>
        <v>4.4000000000000021</v>
      </c>
      <c r="Y37" s="90">
        <f>[32]Fevereiro!$K$28</f>
        <v>0.4</v>
      </c>
      <c r="Z37" s="90">
        <f>[32]Fevereiro!$K$29</f>
        <v>0.4</v>
      </c>
      <c r="AA37" s="90">
        <f>[32]Fevereiro!$K$30</f>
        <v>0.4</v>
      </c>
      <c r="AB37" s="90">
        <f>[32]Fevereiro!$K$31</f>
        <v>0.2</v>
      </c>
      <c r="AC37" s="90">
        <f>[32]Fevereiro!$K$32</f>
        <v>0.2</v>
      </c>
      <c r="AD37" s="78">
        <f t="shared" si="7"/>
        <v>83.200000000000031</v>
      </c>
      <c r="AE37" s="79">
        <f t="shared" si="8"/>
        <v>24.4</v>
      </c>
      <c r="AF37" s="53">
        <f t="shared" si="6"/>
        <v>9</v>
      </c>
    </row>
    <row r="38" spans="1:37" x14ac:dyDescent="0.2">
      <c r="A38" s="48" t="s">
        <v>155</v>
      </c>
      <c r="B38" s="90">
        <f>[33]Fevereiro!$K5</f>
        <v>19.199999999999996</v>
      </c>
      <c r="C38" s="90">
        <f>[33]Fevereiro!$K6</f>
        <v>0.2</v>
      </c>
      <c r="D38" s="90">
        <f>[33]Fevereiro!$K7</f>
        <v>8</v>
      </c>
      <c r="E38" s="90">
        <f>[33]Fevereiro!$K8</f>
        <v>4.2</v>
      </c>
      <c r="F38" s="90">
        <f>[33]Fevereiro!$K9</f>
        <v>0</v>
      </c>
      <c r="G38" s="90">
        <f>[33]Fevereiro!$K10</f>
        <v>0</v>
      </c>
      <c r="H38" s="90">
        <f>[33]Fevereiro!$K11</f>
        <v>0</v>
      </c>
      <c r="I38" s="90">
        <f>[33]Fevereiro!$K12</f>
        <v>0</v>
      </c>
      <c r="J38" s="90">
        <f>[33]Fevereiro!$K13</f>
        <v>0</v>
      </c>
      <c r="K38" s="90">
        <f>[33]Fevereiro!$K14</f>
        <v>18.399999999999999</v>
      </c>
      <c r="L38" s="90">
        <f>[33]Fevereiro!$K15</f>
        <v>13.6</v>
      </c>
      <c r="M38" s="90">
        <f>[33]Fevereiro!$K16</f>
        <v>7</v>
      </c>
      <c r="N38" s="90">
        <f>[33]Fevereiro!$K17</f>
        <v>1.2</v>
      </c>
      <c r="O38" s="90">
        <f>[33]Fevereiro!$K18</f>
        <v>26</v>
      </c>
      <c r="P38" s="90">
        <f>[33]Fevereiro!$K19</f>
        <v>0.4</v>
      </c>
      <c r="Q38" s="90">
        <f>[33]Fevereiro!$K20</f>
        <v>4.2</v>
      </c>
      <c r="R38" s="90">
        <f>[33]Fevereiro!$K21</f>
        <v>0</v>
      </c>
      <c r="S38" s="90">
        <f>[33]Fevereiro!$K22</f>
        <v>2</v>
      </c>
      <c r="T38" s="90">
        <f>[33]Fevereiro!$K23</f>
        <v>2.4</v>
      </c>
      <c r="U38" s="90">
        <f>[33]Fevereiro!$K24</f>
        <v>24.999999999999996</v>
      </c>
      <c r="V38" s="90">
        <f>[33]Fevereiro!$K25</f>
        <v>0.2</v>
      </c>
      <c r="W38" s="90">
        <f>[33]Fevereiro!$K26</f>
        <v>0</v>
      </c>
      <c r="X38" s="90">
        <f>[33]Fevereiro!$K27</f>
        <v>1</v>
      </c>
      <c r="Y38" s="90">
        <f>[33]Fevereiro!$K28</f>
        <v>0</v>
      </c>
      <c r="Z38" s="90">
        <f>[33]Fevereiro!$K29</f>
        <v>0</v>
      </c>
      <c r="AA38" s="90">
        <f>[33]Fevereiro!$K30</f>
        <v>0.2</v>
      </c>
      <c r="AB38" s="90">
        <f>[33]Fevereiro!$K31</f>
        <v>5.0000000000000009</v>
      </c>
      <c r="AC38" s="90">
        <f>[33]Fevereiro!$K32</f>
        <v>0</v>
      </c>
      <c r="AD38" s="78">
        <f t="shared" si="7"/>
        <v>138.19999999999999</v>
      </c>
      <c r="AE38" s="79">
        <f t="shared" si="8"/>
        <v>26</v>
      </c>
      <c r="AF38" s="53">
        <f t="shared" si="6"/>
        <v>10</v>
      </c>
    </row>
    <row r="39" spans="1:37" x14ac:dyDescent="0.2">
      <c r="A39" s="48" t="s">
        <v>14</v>
      </c>
      <c r="B39" s="90">
        <f>[34]Fevereiro!$K$5</f>
        <v>0.4</v>
      </c>
      <c r="C39" s="90">
        <f>[34]Fevereiro!$K$6</f>
        <v>1.7999999999999998</v>
      </c>
      <c r="D39" s="90">
        <f>[34]Fevereiro!$K$7</f>
        <v>6.6</v>
      </c>
      <c r="E39" s="90">
        <f>[34]Fevereiro!$K$8</f>
        <v>2.6000000000000005</v>
      </c>
      <c r="F39" s="90">
        <f>[34]Fevereiro!$K$9</f>
        <v>4.0000000000000009</v>
      </c>
      <c r="G39" s="90">
        <f>[34]Fevereiro!$K$10</f>
        <v>0</v>
      </c>
      <c r="H39" s="90">
        <f>[34]Fevereiro!$K$11</f>
        <v>0</v>
      </c>
      <c r="I39" s="90">
        <f>[34]Fevereiro!$K$12</f>
        <v>0</v>
      </c>
      <c r="J39" s="90">
        <f>[34]Fevereiro!$K$13</f>
        <v>0.2</v>
      </c>
      <c r="K39" s="90">
        <f>[34]Fevereiro!$K$14</f>
        <v>0</v>
      </c>
      <c r="L39" s="90">
        <f>[34]Fevereiro!$K$15</f>
        <v>0.2</v>
      </c>
      <c r="M39" s="90">
        <f>[34]Fevereiro!$K$16</f>
        <v>1</v>
      </c>
      <c r="N39" s="90">
        <f>[34]Fevereiro!$K$17</f>
        <v>0.2</v>
      </c>
      <c r="O39" s="90">
        <f>[34]Fevereiro!$K$18</f>
        <v>1.4</v>
      </c>
      <c r="P39" s="90">
        <f>[34]Fevereiro!$K$19</f>
        <v>6.0000000000000009</v>
      </c>
      <c r="Q39" s="90">
        <f>[34]Fevereiro!$K$20</f>
        <v>0.2</v>
      </c>
      <c r="R39" s="90">
        <f>[34]Fevereiro!$K$21</f>
        <v>3.4000000000000004</v>
      </c>
      <c r="S39" s="90">
        <f>[34]Fevereiro!$K$22</f>
        <v>0.60000000000000009</v>
      </c>
      <c r="T39" s="90">
        <f>[34]Fevereiro!$K$23</f>
        <v>3.8000000000000003</v>
      </c>
      <c r="U39" s="90">
        <f>[34]Fevereiro!$K$24</f>
        <v>1.4</v>
      </c>
      <c r="V39" s="90">
        <f>[34]Fevereiro!$K$25</f>
        <v>3.0000000000000004</v>
      </c>
      <c r="W39" s="90">
        <f>[34]Fevereiro!$K$26</f>
        <v>0.4</v>
      </c>
      <c r="X39" s="90">
        <f>[34]Fevereiro!$K$27</f>
        <v>0</v>
      </c>
      <c r="Y39" s="90">
        <f>[34]Fevereiro!$K$28</f>
        <v>0.4</v>
      </c>
      <c r="Z39" s="90">
        <f>[34]Fevereiro!$K$29</f>
        <v>7.4</v>
      </c>
      <c r="AA39" s="90">
        <f>[34]Fevereiro!$K$30</f>
        <v>5</v>
      </c>
      <c r="AB39" s="90">
        <f>[34]Fevereiro!$K$31</f>
        <v>0</v>
      </c>
      <c r="AC39" s="90">
        <f>[34]Fevereiro!$K$32</f>
        <v>16.2</v>
      </c>
      <c r="AD39" s="78">
        <f t="shared" si="7"/>
        <v>66.199999999999989</v>
      </c>
      <c r="AE39" s="79">
        <f t="shared" si="8"/>
        <v>16.2</v>
      </c>
      <c r="AF39" s="53">
        <f t="shared" si="6"/>
        <v>6</v>
      </c>
      <c r="AG39" s="11" t="s">
        <v>33</v>
      </c>
    </row>
    <row r="40" spans="1:37" hidden="1" x14ac:dyDescent="0.2">
      <c r="A40" s="48" t="s">
        <v>15</v>
      </c>
      <c r="B40" s="90" t="str">
        <f>[35]Fevereiro!$K$5</f>
        <v>*</v>
      </c>
      <c r="C40" s="90" t="str">
        <f>[35]Fevereiro!$K$6</f>
        <v>*</v>
      </c>
      <c r="D40" s="90" t="str">
        <f>[35]Fevereiro!$K$7</f>
        <v>*</v>
      </c>
      <c r="E40" s="90" t="str">
        <f>[35]Fevereiro!$K$8</f>
        <v>*</v>
      </c>
      <c r="F40" s="90" t="str">
        <f>[35]Fevereiro!$K$9</f>
        <v>*</v>
      </c>
      <c r="G40" s="90" t="str">
        <f>[35]Fevereiro!$K$10</f>
        <v>*</v>
      </c>
      <c r="H40" s="90" t="str">
        <f>[35]Fevereiro!$K$11</f>
        <v>*</v>
      </c>
      <c r="I40" s="90" t="str">
        <f>[35]Fevereiro!$K$12</f>
        <v>*</v>
      </c>
      <c r="J40" s="90" t="str">
        <f>[35]Fevereiro!$K$13</f>
        <v>*</v>
      </c>
      <c r="K40" s="90" t="str">
        <f>[35]Fevereiro!$K$14</f>
        <v>*</v>
      </c>
      <c r="L40" s="90" t="str">
        <f>[35]Fevereiro!$K$15</f>
        <v>*</v>
      </c>
      <c r="M40" s="90" t="str">
        <f>[35]Fevereiro!$K$16</f>
        <v>*</v>
      </c>
      <c r="N40" s="90" t="str">
        <f>[35]Fevereiro!$K$17</f>
        <v>*</v>
      </c>
      <c r="O40" s="90" t="str">
        <f>[35]Fevereiro!$K$18</f>
        <v>*</v>
      </c>
      <c r="P40" s="90" t="str">
        <f>[35]Fevereiro!$K$19</f>
        <v>*</v>
      </c>
      <c r="Q40" s="90" t="str">
        <f>[35]Fevereiro!$K$20</f>
        <v>*</v>
      </c>
      <c r="R40" s="90" t="str">
        <f>[35]Fevereiro!$K$21</f>
        <v>*</v>
      </c>
      <c r="S40" s="90" t="str">
        <f>[35]Fevereiro!$K$22</f>
        <v>*</v>
      </c>
      <c r="T40" s="90" t="str">
        <f>[35]Fevereiro!$K$23</f>
        <v>*</v>
      </c>
      <c r="U40" s="90" t="str">
        <f>[35]Fevereiro!$K$24</f>
        <v>*</v>
      </c>
      <c r="V40" s="90" t="str">
        <f>[35]Fevereiro!$K$25</f>
        <v>*</v>
      </c>
      <c r="W40" s="90" t="str">
        <f>[35]Fevereiro!$K$26</f>
        <v>*</v>
      </c>
      <c r="X40" s="90" t="str">
        <f>[35]Fevereiro!$K$27</f>
        <v>*</v>
      </c>
      <c r="Y40" s="90" t="str">
        <f>[35]Fevereiro!$K$28</f>
        <v>*</v>
      </c>
      <c r="Z40" s="90" t="str">
        <f>[35]Fevereiro!$K$29</f>
        <v>*</v>
      </c>
      <c r="AA40" s="90" t="str">
        <f>[35]Fevereiro!$K$30</f>
        <v>*</v>
      </c>
      <c r="AB40" s="90" t="str">
        <f>[35]Fevereiro!$K$31</f>
        <v>*</v>
      </c>
      <c r="AC40" s="90" t="str">
        <f>[35]Fevereiro!$K$32</f>
        <v>*</v>
      </c>
      <c r="AD40" s="78" t="s">
        <v>203</v>
      </c>
      <c r="AE40" s="79" t="s">
        <v>203</v>
      </c>
      <c r="AF40" s="53">
        <f t="shared" si="6"/>
        <v>0</v>
      </c>
    </row>
    <row r="41" spans="1:37" x14ac:dyDescent="0.2">
      <c r="A41" s="48" t="s">
        <v>156</v>
      </c>
      <c r="B41" s="90">
        <f>[36]Fevereiro!$K$5</f>
        <v>28.000000000000004</v>
      </c>
      <c r="C41" s="90">
        <f>[36]Fevereiro!$K$6</f>
        <v>0.2</v>
      </c>
      <c r="D41" s="90">
        <f>[36]Fevereiro!$K$7</f>
        <v>3</v>
      </c>
      <c r="E41" s="90">
        <f>[36]Fevereiro!$K$8</f>
        <v>6.8000000000000007</v>
      </c>
      <c r="F41" s="90">
        <f>[36]Fevereiro!$K$9</f>
        <v>11.399999999999999</v>
      </c>
      <c r="G41" s="90">
        <f>[36]Fevereiro!$K$10</f>
        <v>0</v>
      </c>
      <c r="H41" s="90">
        <f>[36]Fevereiro!$K$11</f>
        <v>21</v>
      </c>
      <c r="I41" s="90">
        <f>[36]Fevereiro!$K$12</f>
        <v>0</v>
      </c>
      <c r="J41" s="90">
        <f>[36]Fevereiro!$K$13</f>
        <v>3.4000000000000004</v>
      </c>
      <c r="K41" s="90">
        <f>[36]Fevereiro!$K$14</f>
        <v>1.5999999999999999</v>
      </c>
      <c r="L41" s="90">
        <f>[36]Fevereiro!$K$15</f>
        <v>0</v>
      </c>
      <c r="M41" s="90">
        <f>[36]Fevereiro!$K$16</f>
        <v>1.4</v>
      </c>
      <c r="N41" s="90">
        <f>[36]Fevereiro!$K$17</f>
        <v>5.8000000000000007</v>
      </c>
      <c r="O41" s="90">
        <f>[36]Fevereiro!$K$18</f>
        <v>1.5999999999999999</v>
      </c>
      <c r="P41" s="90">
        <f>[36]Fevereiro!$K$19</f>
        <v>7.1999999999999993</v>
      </c>
      <c r="Q41" s="90">
        <f>[36]Fevereiro!$K$20</f>
        <v>0</v>
      </c>
      <c r="R41" s="90">
        <f>[36]Fevereiro!$K$21</f>
        <v>0</v>
      </c>
      <c r="S41" s="90">
        <f>[36]Fevereiro!$K$22</f>
        <v>21</v>
      </c>
      <c r="T41" s="90">
        <f>[36]Fevereiro!$K$23</f>
        <v>0.2</v>
      </c>
      <c r="U41" s="90">
        <f>[36]Fevereiro!$K$24</f>
        <v>2</v>
      </c>
      <c r="V41" s="90">
        <f>[36]Fevereiro!$K$25</f>
        <v>2.4000000000000004</v>
      </c>
      <c r="W41" s="90">
        <f>[36]Fevereiro!$K$26</f>
        <v>0.2</v>
      </c>
      <c r="X41" s="90">
        <f>[36]Fevereiro!$K$27</f>
        <v>0</v>
      </c>
      <c r="Y41" s="90">
        <f>[36]Fevereiro!$K$28</f>
        <v>0</v>
      </c>
      <c r="Z41" s="90">
        <f>[36]Fevereiro!$K$29</f>
        <v>0.4</v>
      </c>
      <c r="AA41" s="90">
        <f>[36]Fevereiro!$K$30</f>
        <v>34.599999999999994</v>
      </c>
      <c r="AB41" s="90">
        <f>[36]Fevereiro!$K$31</f>
        <v>0.60000000000000009</v>
      </c>
      <c r="AC41" s="90">
        <f>[36]Fevereiro!$K$32</f>
        <v>0</v>
      </c>
      <c r="AD41" s="78">
        <f>SUM(B41:AC41)</f>
        <v>152.80000000000001</v>
      </c>
      <c r="AE41" s="79">
        <f>MAX(B41:AC41)</f>
        <v>34.599999999999994</v>
      </c>
      <c r="AF41" s="53">
        <f t="shared" si="6"/>
        <v>8</v>
      </c>
    </row>
    <row r="42" spans="1:37" x14ac:dyDescent="0.2">
      <c r="A42" s="48" t="s">
        <v>16</v>
      </c>
      <c r="B42" s="90">
        <f>[37]Fevereiro!$K$5</f>
        <v>8.1999999999999993</v>
      </c>
      <c r="C42" s="90">
        <f>[37]Fevereiro!$K$6</f>
        <v>0.2</v>
      </c>
      <c r="D42" s="90">
        <f>[37]Fevereiro!$K$7</f>
        <v>4.5999999999999996</v>
      </c>
      <c r="E42" s="90">
        <f>[37]Fevereiro!$K$8</f>
        <v>3.8</v>
      </c>
      <c r="F42" s="90">
        <f>[37]Fevereiro!$K$9</f>
        <v>3</v>
      </c>
      <c r="G42" s="90">
        <f>[37]Fevereiro!$K$10</f>
        <v>0</v>
      </c>
      <c r="H42" s="90">
        <f>[37]Fevereiro!$K$11</f>
        <v>2.2000000000000002</v>
      </c>
      <c r="I42" s="90">
        <f>[37]Fevereiro!$K$12</f>
        <v>0</v>
      </c>
      <c r="J42" s="90">
        <f>[37]Fevereiro!$K$13</f>
        <v>0</v>
      </c>
      <c r="K42" s="90">
        <f>[37]Fevereiro!$K$14</f>
        <v>0</v>
      </c>
      <c r="L42" s="90">
        <f>[37]Fevereiro!$K$15</f>
        <v>0</v>
      </c>
      <c r="M42" s="90">
        <f>[37]Fevereiro!$K$16</f>
        <v>0</v>
      </c>
      <c r="N42" s="90">
        <f>[37]Fevereiro!$K$17</f>
        <v>0</v>
      </c>
      <c r="O42" s="90">
        <f>[37]Fevereiro!$K$18</f>
        <v>13</v>
      </c>
      <c r="P42" s="90">
        <f>[37]Fevereiro!$K$19</f>
        <v>0.2</v>
      </c>
      <c r="Q42" s="90">
        <f>[37]Fevereiro!$K$20</f>
        <v>5.2</v>
      </c>
      <c r="R42" s="90">
        <f>[37]Fevereiro!$K$21</f>
        <v>0</v>
      </c>
      <c r="S42" s="90">
        <f>[37]Fevereiro!$K$22</f>
        <v>3</v>
      </c>
      <c r="T42" s="90">
        <f>[37]Fevereiro!$K$23</f>
        <v>0</v>
      </c>
      <c r="U42" s="90">
        <f>[37]Fevereiro!$K$24</f>
        <v>6.2</v>
      </c>
      <c r="V42" s="90">
        <f>[37]Fevereiro!$K$25</f>
        <v>0.60000000000000009</v>
      </c>
      <c r="W42" s="90">
        <f>[37]Fevereiro!$K$26</f>
        <v>0</v>
      </c>
      <c r="X42" s="90">
        <f>[37]Fevereiro!$K$27</f>
        <v>0</v>
      </c>
      <c r="Y42" s="90">
        <f>[37]Fevereiro!$K$28</f>
        <v>0</v>
      </c>
      <c r="Z42" s="90">
        <f>[37]Fevereiro!$K$29</f>
        <v>15.600000000000001</v>
      </c>
      <c r="AA42" s="90">
        <f>[37]Fevereiro!$K$30</f>
        <v>1.2000000000000002</v>
      </c>
      <c r="AB42" s="90">
        <f>[37]Fevereiro!$K$31</f>
        <v>0</v>
      </c>
      <c r="AC42" s="90">
        <f>[37]Fevereiro!$K$32</f>
        <v>0</v>
      </c>
      <c r="AD42" s="78">
        <f>SUM(B42:AC42)</f>
        <v>67.000000000000014</v>
      </c>
      <c r="AE42" s="79">
        <f>MAX(B42:AC42)</f>
        <v>15.600000000000001</v>
      </c>
      <c r="AF42" s="53">
        <f t="shared" si="6"/>
        <v>14</v>
      </c>
    </row>
    <row r="43" spans="1:37" x14ac:dyDescent="0.2">
      <c r="A43" s="48" t="s">
        <v>139</v>
      </c>
      <c r="B43" s="90">
        <f>[38]Fevereiro!$K$5</f>
        <v>0</v>
      </c>
      <c r="C43" s="90">
        <f>[38]Fevereiro!$K$6</f>
        <v>0</v>
      </c>
      <c r="D43" s="90">
        <f>[38]Fevereiro!$K$7</f>
        <v>3.4000000000000008</v>
      </c>
      <c r="E43" s="90">
        <f>[38]Fevereiro!$K$8</f>
        <v>3.4000000000000004</v>
      </c>
      <c r="F43" s="90">
        <f>[38]Fevereiro!$K$9</f>
        <v>4.1999999999999993</v>
      </c>
      <c r="G43" s="90">
        <f>[38]Fevereiro!$K$10</f>
        <v>5.8000000000000007</v>
      </c>
      <c r="H43" s="90">
        <f>[38]Fevereiro!$K$11</f>
        <v>12</v>
      </c>
      <c r="I43" s="90">
        <f>[38]Fevereiro!$K$12</f>
        <v>0</v>
      </c>
      <c r="J43" s="90">
        <f>[38]Fevereiro!$K$13</f>
        <v>0</v>
      </c>
      <c r="K43" s="90">
        <f>[38]Fevereiro!$K$14</f>
        <v>0</v>
      </c>
      <c r="L43" s="90">
        <f>[38]Fevereiro!$K$15</f>
        <v>0</v>
      </c>
      <c r="M43" s="90">
        <f>[38]Fevereiro!$K$16</f>
        <v>0</v>
      </c>
      <c r="N43" s="90">
        <f>[38]Fevereiro!$K$17</f>
        <v>3.4000000000000004</v>
      </c>
      <c r="O43" s="90">
        <f>[38]Fevereiro!$K$18</f>
        <v>12.8</v>
      </c>
      <c r="P43" s="90">
        <f>[38]Fevereiro!$K$19</f>
        <v>1</v>
      </c>
      <c r="Q43" s="90">
        <f>[38]Fevereiro!$K$20</f>
        <v>0</v>
      </c>
      <c r="R43" s="90">
        <f>[38]Fevereiro!$K$21</f>
        <v>0</v>
      </c>
      <c r="S43" s="90">
        <f>[38]Fevereiro!$K$22</f>
        <v>0</v>
      </c>
      <c r="T43" s="90">
        <f>[38]Fevereiro!$K$23</f>
        <v>0</v>
      </c>
      <c r="U43" s="90">
        <f>[38]Fevereiro!$K$24</f>
        <v>0</v>
      </c>
      <c r="V43" s="90">
        <f>[38]Fevereiro!$K$25</f>
        <v>0</v>
      </c>
      <c r="W43" s="90">
        <f>[38]Fevereiro!$K$26</f>
        <v>0</v>
      </c>
      <c r="X43" s="90">
        <f>[38]Fevereiro!$K$27</f>
        <v>0.8</v>
      </c>
      <c r="Y43" s="90">
        <f>[38]Fevereiro!$K$28</f>
        <v>0</v>
      </c>
      <c r="Z43" s="90">
        <f>[38]Fevereiro!$K$29</f>
        <v>23.4</v>
      </c>
      <c r="AA43" s="90">
        <f>[38]Fevereiro!$K$30</f>
        <v>0.60000000000000009</v>
      </c>
      <c r="AB43" s="90">
        <f>[38]Fevereiro!$K$31</f>
        <v>0</v>
      </c>
      <c r="AC43" s="90">
        <f>[38]Fevereiro!$K$32</f>
        <v>0</v>
      </c>
      <c r="AD43" s="78">
        <f>SUM(B43:AC43)</f>
        <v>70.799999999999983</v>
      </c>
      <c r="AE43" s="79">
        <f>MAX(B43:AC43)</f>
        <v>23.4</v>
      </c>
      <c r="AF43" s="53">
        <f t="shared" si="6"/>
        <v>17</v>
      </c>
      <c r="AH43" s="11" t="s">
        <v>33</v>
      </c>
    </row>
    <row r="44" spans="1:37" x14ac:dyDescent="0.2">
      <c r="A44" s="48" t="s">
        <v>17</v>
      </c>
      <c r="B44" s="90">
        <f>[39]Fevereiro!$K$5</f>
        <v>2.2000000000000002</v>
      </c>
      <c r="C44" s="90">
        <f>[39]Fevereiro!$K$6</f>
        <v>23.2</v>
      </c>
      <c r="D44" s="90">
        <f>[39]Fevereiro!$K$7</f>
        <v>35</v>
      </c>
      <c r="E44" s="90">
        <f>[39]Fevereiro!$K$8</f>
        <v>0.2</v>
      </c>
      <c r="F44" s="90">
        <f>[39]Fevereiro!$K$9</f>
        <v>0</v>
      </c>
      <c r="G44" s="90">
        <f>[39]Fevereiro!$K$10</f>
        <v>1.2000000000000002</v>
      </c>
      <c r="H44" s="90">
        <f>[39]Fevereiro!$K$11</f>
        <v>2.4000000000000004</v>
      </c>
      <c r="I44" s="90">
        <f>[39]Fevereiro!$K$12</f>
        <v>0.2</v>
      </c>
      <c r="J44" s="90">
        <f>[39]Fevereiro!$K$13</f>
        <v>6.8</v>
      </c>
      <c r="K44" s="90">
        <f>[39]Fevereiro!$K$14</f>
        <v>17.8</v>
      </c>
      <c r="L44" s="90">
        <f>[39]Fevereiro!$K$15</f>
        <v>0.60000000000000009</v>
      </c>
      <c r="M44" s="90">
        <f>[39]Fevereiro!$K$16</f>
        <v>4.4000000000000004</v>
      </c>
      <c r="N44" s="90">
        <f>[39]Fevereiro!$K$17</f>
        <v>8.7999999999999989</v>
      </c>
      <c r="O44" s="90">
        <f>[39]Fevereiro!$K$18</f>
        <v>13.200000000000001</v>
      </c>
      <c r="P44" s="90">
        <f>[39]Fevereiro!$K$19</f>
        <v>0</v>
      </c>
      <c r="Q44" s="90">
        <f>[39]Fevereiro!$K$20</f>
        <v>0.4</v>
      </c>
      <c r="R44" s="90">
        <f>[39]Fevereiro!$K$21</f>
        <v>38.6</v>
      </c>
      <c r="S44" s="90">
        <f>[39]Fevereiro!$K$22</f>
        <v>42.800000000000004</v>
      </c>
      <c r="T44" s="90">
        <f>[39]Fevereiro!$K$23</f>
        <v>1.2000000000000002</v>
      </c>
      <c r="U44" s="90">
        <f>[39]Fevereiro!$K$24</f>
        <v>0.60000000000000009</v>
      </c>
      <c r="V44" s="90">
        <f>[39]Fevereiro!$K$25</f>
        <v>12</v>
      </c>
      <c r="W44" s="90">
        <f>[39]Fevereiro!$K$26</f>
        <v>3.2</v>
      </c>
      <c r="X44" s="90">
        <f>[39]Fevereiro!$K$27</f>
        <v>2.6</v>
      </c>
      <c r="Y44" s="90">
        <f>[39]Fevereiro!$K$28</f>
        <v>16.2</v>
      </c>
      <c r="Z44" s="90">
        <f>[39]Fevereiro!$K$29</f>
        <v>9.5999999999999979</v>
      </c>
      <c r="AA44" s="90">
        <f>[39]Fevereiro!$K$30</f>
        <v>3.2</v>
      </c>
      <c r="AB44" s="90">
        <f>[39]Fevereiro!$K$31</f>
        <v>6.8000000000000007</v>
      </c>
      <c r="AC44" s="90">
        <f>[39]Fevereiro!$K$32</f>
        <v>0</v>
      </c>
      <c r="AD44" s="78">
        <f>SUM(B44:AC44)</f>
        <v>253.19999999999996</v>
      </c>
      <c r="AE44" s="79">
        <f>MAX(B44:AC44)</f>
        <v>42.800000000000004</v>
      </c>
      <c r="AF44" s="53">
        <f t="shared" si="6"/>
        <v>3</v>
      </c>
    </row>
    <row r="45" spans="1:37" x14ac:dyDescent="0.2">
      <c r="A45" s="48" t="s">
        <v>18</v>
      </c>
      <c r="B45" s="90">
        <f>[42]Fevereiro!$K$5</f>
        <v>1.4</v>
      </c>
      <c r="C45" s="90">
        <f>[42]Fevereiro!$K$6</f>
        <v>0.8</v>
      </c>
      <c r="D45" s="90">
        <f>[42]Fevereiro!$K$7</f>
        <v>2.6</v>
      </c>
      <c r="E45" s="90">
        <f>[42]Fevereiro!$K$8</f>
        <v>33</v>
      </c>
      <c r="F45" s="90">
        <f>[42]Fevereiro!$K$9</f>
        <v>9</v>
      </c>
      <c r="G45" s="90">
        <f>[42]Fevereiro!$K$10</f>
        <v>0.2</v>
      </c>
      <c r="H45" s="90">
        <f>[42]Fevereiro!$K$11</f>
        <v>1.4</v>
      </c>
      <c r="I45" s="90">
        <f>[42]Fevereiro!$K$12</f>
        <v>0</v>
      </c>
      <c r="J45" s="90">
        <f>[42]Fevereiro!$K$13</f>
        <v>0</v>
      </c>
      <c r="K45" s="90">
        <f>[42]Fevereiro!$K$14</f>
        <v>0</v>
      </c>
      <c r="L45" s="90">
        <f>[42]Fevereiro!$K$15</f>
        <v>0</v>
      </c>
      <c r="M45" s="90">
        <f>[42]Fevereiro!$K$16</f>
        <v>15.8</v>
      </c>
      <c r="N45" s="90">
        <f>[42]Fevereiro!$K$17</f>
        <v>4.3999999999999995</v>
      </c>
      <c r="O45" s="90">
        <f>[42]Fevereiro!$K$18</f>
        <v>0.4</v>
      </c>
      <c r="P45" s="90">
        <f>[42]Fevereiro!$K$19</f>
        <v>0</v>
      </c>
      <c r="Q45" s="90">
        <f>[42]Fevereiro!$K$20</f>
        <v>0.4</v>
      </c>
      <c r="R45" s="90">
        <f>[42]Fevereiro!$K$21</f>
        <v>0.2</v>
      </c>
      <c r="S45" s="90">
        <f>[42]Fevereiro!$K$22</f>
        <v>0.8</v>
      </c>
      <c r="T45" s="90">
        <f>[42]Fevereiro!$K$23</f>
        <v>0.2</v>
      </c>
      <c r="U45" s="90">
        <f>[42]Fevereiro!$K$24</f>
        <v>0</v>
      </c>
      <c r="V45" s="90">
        <f>[42]Fevereiro!$K$25</f>
        <v>0.4</v>
      </c>
      <c r="W45" s="90">
        <f>[42]Fevereiro!$K$26</f>
        <v>0.4</v>
      </c>
      <c r="X45" s="90">
        <f>[42]Fevereiro!$K$27</f>
        <v>13.6</v>
      </c>
      <c r="Y45" s="90">
        <f>[42]Fevereiro!$K$28</f>
        <v>0.2</v>
      </c>
      <c r="Z45" s="90">
        <f>[42]Fevereiro!$K$29</f>
        <v>0</v>
      </c>
      <c r="AA45" s="90">
        <f>[42]Fevereiro!$K$30</f>
        <v>0</v>
      </c>
      <c r="AB45" s="90">
        <f>[42]Fevereiro!$K$31</f>
        <v>0.2</v>
      </c>
      <c r="AC45" s="90">
        <f>[42]Fevereiro!$K$32</f>
        <v>0</v>
      </c>
      <c r="AD45" s="78">
        <f>SUM(B45:AC45)</f>
        <v>85.400000000000034</v>
      </c>
      <c r="AE45" s="79">
        <f>MAX(B45:AC45)</f>
        <v>33</v>
      </c>
      <c r="AF45" s="53">
        <f t="shared" ref="AF45:AF75" si="9">COUNTIF(B45:AC45,"=0,0")</f>
        <v>9</v>
      </c>
      <c r="AG45" s="11" t="s">
        <v>33</v>
      </c>
    </row>
    <row r="46" spans="1:37" hidden="1" x14ac:dyDescent="0.2">
      <c r="A46" s="48" t="s">
        <v>21</v>
      </c>
      <c r="B46" s="90" t="str">
        <f>[43]Fevereiro!$K$5</f>
        <v>*</v>
      </c>
      <c r="C46" s="90" t="str">
        <f>[43]Fevereiro!$K$6</f>
        <v>*</v>
      </c>
      <c r="D46" s="90" t="str">
        <f>[43]Fevereiro!$K$7</f>
        <v>*</v>
      </c>
      <c r="E46" s="90" t="str">
        <f>[43]Fevereiro!$K$8</f>
        <v>*</v>
      </c>
      <c r="F46" s="90" t="str">
        <f>[43]Fevereiro!$K$9</f>
        <v>*</v>
      </c>
      <c r="G46" s="90" t="str">
        <f>[43]Fevereiro!$K$10</f>
        <v>*</v>
      </c>
      <c r="H46" s="90" t="str">
        <f>[43]Fevereiro!$K$11</f>
        <v>*</v>
      </c>
      <c r="I46" s="90" t="str">
        <f>[43]Fevereiro!$K$12</f>
        <v>*</v>
      </c>
      <c r="J46" s="90" t="str">
        <f>[43]Fevereiro!$K$13</f>
        <v>*</v>
      </c>
      <c r="K46" s="90" t="str">
        <f>[43]Fevereiro!$K$14</f>
        <v>*</v>
      </c>
      <c r="L46" s="90" t="str">
        <f>[43]Fevereiro!$K$15</f>
        <v>*</v>
      </c>
      <c r="M46" s="90" t="str">
        <f>[43]Fevereiro!$K$16</f>
        <v>*</v>
      </c>
      <c r="N46" s="90" t="str">
        <f>[43]Fevereiro!$K$17</f>
        <v>*</v>
      </c>
      <c r="O46" s="90" t="str">
        <f>[43]Fevereiro!$K$18</f>
        <v>*</v>
      </c>
      <c r="P46" s="90" t="str">
        <f>[43]Fevereiro!$K$19</f>
        <v>*</v>
      </c>
      <c r="Q46" s="90" t="str">
        <f>[43]Fevereiro!$K$20</f>
        <v>*</v>
      </c>
      <c r="R46" s="90" t="str">
        <f>[43]Fevereiro!$K$21</f>
        <v>*</v>
      </c>
      <c r="S46" s="90" t="str">
        <f>[43]Fevereiro!$K$22</f>
        <v>*</v>
      </c>
      <c r="T46" s="90" t="str">
        <f>[43]Fevereiro!$K$23</f>
        <v>*</v>
      </c>
      <c r="U46" s="90" t="str">
        <f>[43]Fevereiro!$K$24</f>
        <v>*</v>
      </c>
      <c r="V46" s="90" t="str">
        <f>[43]Fevereiro!$K$25</f>
        <v>*</v>
      </c>
      <c r="W46" s="90" t="str">
        <f>[43]Fevereiro!$K$26</f>
        <v>*</v>
      </c>
      <c r="X46" s="90" t="str">
        <f>[43]Fevereiro!$K$27</f>
        <v>*</v>
      </c>
      <c r="Y46" s="90" t="str">
        <f>[43]Fevereiro!$K$28</f>
        <v>*</v>
      </c>
      <c r="Z46" s="90" t="str">
        <f>[43]Fevereiro!$K$29</f>
        <v>*</v>
      </c>
      <c r="AA46" s="90" t="str">
        <f>[43]Fevereiro!$K$30</f>
        <v>*</v>
      </c>
      <c r="AB46" s="90" t="str">
        <f>[43]Fevereiro!$K$31</f>
        <v>*</v>
      </c>
      <c r="AC46" s="90" t="str">
        <f>[43]Fevereiro!$K$32</f>
        <v>*</v>
      </c>
      <c r="AD46" s="78" t="s">
        <v>203</v>
      </c>
      <c r="AE46" s="79" t="s">
        <v>203</v>
      </c>
      <c r="AF46" s="53">
        <f t="shared" si="9"/>
        <v>0</v>
      </c>
    </row>
    <row r="47" spans="1:37" x14ac:dyDescent="0.2">
      <c r="A47" s="48" t="s">
        <v>32</v>
      </c>
      <c r="B47" s="90">
        <f>[44]Fevereiro!$K$5</f>
        <v>0</v>
      </c>
      <c r="C47" s="90">
        <f>[44]Fevereiro!$K$6</f>
        <v>0</v>
      </c>
      <c r="D47" s="90">
        <f>[44]Fevereiro!$K$7</f>
        <v>26.4</v>
      </c>
      <c r="E47" s="90">
        <f>[44]Fevereiro!$K$8</f>
        <v>0.2</v>
      </c>
      <c r="F47" s="90">
        <f>[44]Fevereiro!$K$9</f>
        <v>2.6</v>
      </c>
      <c r="G47" s="90">
        <f>[44]Fevereiro!$K$10</f>
        <v>0.8</v>
      </c>
      <c r="H47" s="90">
        <f>[44]Fevereiro!$K$11</f>
        <v>2.2000000000000002</v>
      </c>
      <c r="I47" s="90">
        <f>[44]Fevereiro!$K$12</f>
        <v>0</v>
      </c>
      <c r="J47" s="90">
        <f>[44]Fevereiro!$K$13</f>
        <v>5.0000000000000009</v>
      </c>
      <c r="K47" s="90">
        <f>[44]Fevereiro!$K$14</f>
        <v>30.4</v>
      </c>
      <c r="L47" s="90">
        <f>[44]Fevereiro!$K$15</f>
        <v>2.8</v>
      </c>
      <c r="M47" s="90">
        <f>[44]Fevereiro!$K$16</f>
        <v>18.799999999999997</v>
      </c>
      <c r="N47" s="90">
        <f>[44]Fevereiro!$K$17</f>
        <v>2.4000000000000004</v>
      </c>
      <c r="O47" s="90">
        <f>[44]Fevereiro!$K$18</f>
        <v>0</v>
      </c>
      <c r="P47" s="90">
        <f>[44]Fevereiro!$K$19</f>
        <v>0</v>
      </c>
      <c r="Q47" s="90">
        <f>[44]Fevereiro!$K$20</f>
        <v>2.2000000000000002</v>
      </c>
      <c r="R47" s="90">
        <f>[44]Fevereiro!$K$21</f>
        <v>25.799999999999997</v>
      </c>
      <c r="S47" s="90">
        <f>[44]Fevereiro!$K$22</f>
        <v>22.400000000000002</v>
      </c>
      <c r="T47" s="90">
        <f>[44]Fevereiro!$K$23</f>
        <v>2.4000000000000004</v>
      </c>
      <c r="U47" s="90">
        <f>[44]Fevereiro!$K$24</f>
        <v>1.4</v>
      </c>
      <c r="V47" s="90">
        <f>[44]Fevereiro!$K$25</f>
        <v>0.2</v>
      </c>
      <c r="W47" s="90">
        <f>[44]Fevereiro!$K$26</f>
        <v>0.2</v>
      </c>
      <c r="X47" s="90">
        <f>[44]Fevereiro!$K$27</f>
        <v>0.2</v>
      </c>
      <c r="Y47" s="90">
        <f>[44]Fevereiro!$K$28</f>
        <v>0</v>
      </c>
      <c r="Z47" s="90">
        <f>[44]Fevereiro!$K$29</f>
        <v>0.2</v>
      </c>
      <c r="AA47" s="90">
        <f>[44]Fevereiro!$K$30</f>
        <v>0</v>
      </c>
      <c r="AB47" s="90">
        <f>[44]Fevereiro!$K$31</f>
        <v>0.2</v>
      </c>
      <c r="AC47" s="90">
        <f>[44]Fevereiro!$K$32</f>
        <v>0</v>
      </c>
      <c r="AD47" s="78">
        <f t="shared" ref="AD47:AD75" si="10">SUM(B47:AC47)</f>
        <v>146.79999999999995</v>
      </c>
      <c r="AE47" s="79">
        <f t="shared" ref="AE47:AE75" si="11">MAX(B47:AC47)</f>
        <v>30.4</v>
      </c>
      <c r="AF47" s="53">
        <f t="shared" si="9"/>
        <v>8</v>
      </c>
      <c r="AG47" s="11" t="s">
        <v>33</v>
      </c>
    </row>
    <row r="48" spans="1:37" hidden="1" x14ac:dyDescent="0.2">
      <c r="A48" s="99" t="s">
        <v>19</v>
      </c>
      <c r="B48" s="90">
        <f>[45]Fevereiro!$K$5</f>
        <v>0</v>
      </c>
      <c r="C48" s="90">
        <f>[45]Fevereiro!$K$6</f>
        <v>0</v>
      </c>
      <c r="D48" s="90">
        <f>[45]Fevereiro!$K$7</f>
        <v>0</v>
      </c>
      <c r="E48" s="90">
        <f>[45]Fevereiro!$K$8</f>
        <v>0</v>
      </c>
      <c r="F48" s="90">
        <f>[45]Fevereiro!$K$9</f>
        <v>0</v>
      </c>
      <c r="G48" s="90">
        <f>[45]Fevereiro!$K$10</f>
        <v>0</v>
      </c>
      <c r="H48" s="90">
        <f>[45]Fevereiro!$K$11</f>
        <v>0</v>
      </c>
      <c r="I48" s="90">
        <f>[45]Fevereiro!$K$12</f>
        <v>0</v>
      </c>
      <c r="J48" s="90">
        <f>[45]Fevereiro!$K$13</f>
        <v>0</v>
      </c>
      <c r="K48" s="90">
        <f>[45]Fevereiro!$K$14</f>
        <v>0</v>
      </c>
      <c r="L48" s="90">
        <f>[45]Fevereiro!$K$15</f>
        <v>0</v>
      </c>
      <c r="M48" s="90">
        <f>[45]Fevereiro!$K$16</f>
        <v>0</v>
      </c>
      <c r="N48" s="90">
        <f>[45]Fevereiro!$K$17</f>
        <v>0</v>
      </c>
      <c r="O48" s="90">
        <f>[45]Fevereiro!$K$18</f>
        <v>0</v>
      </c>
      <c r="P48" s="90">
        <f>[45]Fevereiro!$K$19</f>
        <v>0</v>
      </c>
      <c r="Q48" s="90">
        <f>[45]Fevereiro!$K$20</f>
        <v>0</v>
      </c>
      <c r="R48" s="90">
        <f>[45]Fevereiro!$K$21</f>
        <v>0</v>
      </c>
      <c r="S48" s="90">
        <f>[45]Fevereiro!$K$22</f>
        <v>0</v>
      </c>
      <c r="T48" s="90">
        <f>[45]Fevereiro!$K$23</f>
        <v>0</v>
      </c>
      <c r="U48" s="90">
        <f>[45]Fevereiro!$K$24</f>
        <v>0</v>
      </c>
      <c r="V48" s="90">
        <f>[45]Fevereiro!$K$25</f>
        <v>0</v>
      </c>
      <c r="W48" s="90">
        <f>[45]Fevereiro!$K$26</f>
        <v>0</v>
      </c>
      <c r="X48" s="90">
        <f>[45]Fevereiro!$K$27</f>
        <v>0</v>
      </c>
      <c r="Y48" s="90">
        <f>[45]Fevereiro!$K$28</f>
        <v>1.7999999999999998</v>
      </c>
      <c r="Z48" s="90">
        <f>[45]Fevereiro!$K$29</f>
        <v>0.2</v>
      </c>
      <c r="AA48" s="90">
        <f>[45]Fevereiro!$K$30</f>
        <v>0.4</v>
      </c>
      <c r="AB48" s="90">
        <f>[45]Fevereiro!$K$31</f>
        <v>0.60000000000000009</v>
      </c>
      <c r="AC48" s="90">
        <f>[45]Fevereiro!$K$32</f>
        <v>0</v>
      </c>
      <c r="AD48" s="78">
        <f t="shared" si="10"/>
        <v>3</v>
      </c>
      <c r="AE48" s="79">
        <f t="shared" si="11"/>
        <v>1.7999999999999998</v>
      </c>
      <c r="AF48" s="53">
        <f t="shared" si="9"/>
        <v>24</v>
      </c>
    </row>
    <row r="49" spans="1:33" x14ac:dyDescent="0.2">
      <c r="A49" s="100" t="s">
        <v>1</v>
      </c>
      <c r="B49" s="90">
        <v>39.200000000000003</v>
      </c>
      <c r="C49" s="90">
        <v>0</v>
      </c>
      <c r="D49" s="90">
        <v>0</v>
      </c>
      <c r="E49" s="90">
        <v>0</v>
      </c>
      <c r="F49" s="90">
        <v>10</v>
      </c>
      <c r="G49" s="90">
        <v>12.8</v>
      </c>
      <c r="H49" s="90">
        <v>0.2</v>
      </c>
      <c r="I49" s="90">
        <v>2.6</v>
      </c>
      <c r="J49" s="90">
        <v>0</v>
      </c>
      <c r="K49" s="90">
        <v>0</v>
      </c>
      <c r="L49" s="90">
        <v>0</v>
      </c>
      <c r="M49" s="90">
        <v>10</v>
      </c>
      <c r="N49" s="90">
        <v>0</v>
      </c>
      <c r="O49" s="90">
        <v>0</v>
      </c>
      <c r="P49" s="90">
        <v>0</v>
      </c>
      <c r="Q49" s="90">
        <v>0</v>
      </c>
      <c r="R49" s="90">
        <v>0</v>
      </c>
      <c r="S49" s="90">
        <v>39.799999999999997</v>
      </c>
      <c r="T49" s="90">
        <v>0.2</v>
      </c>
      <c r="U49" s="90">
        <v>0</v>
      </c>
      <c r="V49" s="90">
        <v>0</v>
      </c>
      <c r="W49" s="90">
        <v>0</v>
      </c>
      <c r="X49" s="90">
        <v>3</v>
      </c>
      <c r="Y49" s="90">
        <v>0</v>
      </c>
      <c r="Z49" s="90">
        <v>11.6</v>
      </c>
      <c r="AA49" s="90">
        <v>3.2</v>
      </c>
      <c r="AB49" s="90">
        <v>1.2</v>
      </c>
      <c r="AC49" s="90">
        <v>0</v>
      </c>
      <c r="AD49" s="78">
        <f t="shared" si="10"/>
        <v>133.79999999999998</v>
      </c>
      <c r="AE49" s="79">
        <f t="shared" si="11"/>
        <v>39.799999999999997</v>
      </c>
      <c r="AF49" s="53">
        <f t="shared" si="9"/>
        <v>16</v>
      </c>
    </row>
    <row r="50" spans="1:33" x14ac:dyDescent="0.2">
      <c r="A50" s="100" t="s">
        <v>50</v>
      </c>
      <c r="B50" s="10">
        <v>35.799999999999997</v>
      </c>
      <c r="C50" s="10">
        <v>16.2</v>
      </c>
      <c r="D50" s="10">
        <v>7.4</v>
      </c>
      <c r="E50" s="10">
        <v>0.8</v>
      </c>
      <c r="F50" s="10">
        <v>4.5999999999999996</v>
      </c>
      <c r="G50" s="10">
        <v>16.2</v>
      </c>
      <c r="H50" s="10">
        <v>1</v>
      </c>
      <c r="I50" s="10">
        <v>7</v>
      </c>
      <c r="J50" s="10">
        <v>0</v>
      </c>
      <c r="K50" s="10">
        <v>0</v>
      </c>
      <c r="L50" s="10">
        <v>0</v>
      </c>
      <c r="M50" s="10">
        <v>0</v>
      </c>
      <c r="N50" s="10">
        <v>0.4</v>
      </c>
      <c r="O50" s="10">
        <v>0</v>
      </c>
      <c r="P50" s="10">
        <v>1.2</v>
      </c>
      <c r="Q50" s="10">
        <v>0.2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 t="s">
        <v>203</v>
      </c>
      <c r="AA50" s="10" t="s">
        <v>203</v>
      </c>
      <c r="AB50" s="10" t="s">
        <v>203</v>
      </c>
      <c r="AC50" s="10" t="s">
        <v>203</v>
      </c>
      <c r="AD50" s="78">
        <f t="shared" si="10"/>
        <v>90.800000000000011</v>
      </c>
      <c r="AE50" s="79">
        <f t="shared" si="11"/>
        <v>35.799999999999997</v>
      </c>
      <c r="AF50" s="53">
        <f t="shared" si="9"/>
        <v>13</v>
      </c>
    </row>
    <row r="51" spans="1:33" hidden="1" x14ac:dyDescent="0.2">
      <c r="A51" s="100" t="s">
        <v>29</v>
      </c>
      <c r="B51" s="10" t="s">
        <v>203</v>
      </c>
      <c r="C51" s="10" t="s">
        <v>203</v>
      </c>
      <c r="D51" s="10" t="s">
        <v>203</v>
      </c>
      <c r="E51" s="10" t="s">
        <v>203</v>
      </c>
      <c r="F51" s="10" t="s">
        <v>203</v>
      </c>
      <c r="G51" s="10" t="s">
        <v>203</v>
      </c>
      <c r="H51" s="10" t="s">
        <v>203</v>
      </c>
      <c r="I51" s="10" t="s">
        <v>203</v>
      </c>
      <c r="J51" s="10" t="s">
        <v>203</v>
      </c>
      <c r="K51" s="10" t="s">
        <v>203</v>
      </c>
      <c r="L51" s="10" t="s">
        <v>203</v>
      </c>
      <c r="M51" s="10" t="s">
        <v>203</v>
      </c>
      <c r="N51" s="10" t="s">
        <v>203</v>
      </c>
      <c r="O51" s="10" t="s">
        <v>203</v>
      </c>
      <c r="P51" s="10" t="s">
        <v>203</v>
      </c>
      <c r="Q51" s="10" t="s">
        <v>203</v>
      </c>
      <c r="R51" s="10" t="s">
        <v>203</v>
      </c>
      <c r="S51" s="10" t="s">
        <v>203</v>
      </c>
      <c r="T51" s="10" t="s">
        <v>203</v>
      </c>
      <c r="U51" s="10" t="s">
        <v>203</v>
      </c>
      <c r="V51" s="10" t="s">
        <v>203</v>
      </c>
      <c r="W51" s="10" t="s">
        <v>203</v>
      </c>
      <c r="X51" s="10" t="s">
        <v>203</v>
      </c>
      <c r="Y51" s="10" t="s">
        <v>203</v>
      </c>
      <c r="Z51" s="10" t="s">
        <v>203</v>
      </c>
      <c r="AA51" s="10" t="s">
        <v>203</v>
      </c>
      <c r="AB51" s="10" t="s">
        <v>203</v>
      </c>
      <c r="AC51" s="10" t="s">
        <v>203</v>
      </c>
      <c r="AD51" s="78">
        <f t="shared" si="10"/>
        <v>0</v>
      </c>
      <c r="AE51" s="79">
        <f t="shared" si="11"/>
        <v>0</v>
      </c>
      <c r="AF51" s="53">
        <f t="shared" si="9"/>
        <v>0</v>
      </c>
    </row>
    <row r="52" spans="1:33" s="5" customFormat="1" x14ac:dyDescent="0.2">
      <c r="A52" s="100" t="s">
        <v>225</v>
      </c>
      <c r="B52" s="10">
        <v>7.8</v>
      </c>
      <c r="C52" s="10">
        <v>0</v>
      </c>
      <c r="D52" s="10">
        <v>14.8</v>
      </c>
      <c r="E52" s="10">
        <v>0</v>
      </c>
      <c r="F52" s="10">
        <v>43.2</v>
      </c>
      <c r="G52" s="10">
        <v>0</v>
      </c>
      <c r="H52" s="10">
        <v>23.2</v>
      </c>
      <c r="I52" s="10">
        <v>0</v>
      </c>
      <c r="J52" s="10">
        <v>0</v>
      </c>
      <c r="K52" s="10">
        <v>0</v>
      </c>
      <c r="L52" s="10">
        <v>12.2</v>
      </c>
      <c r="M52" s="10">
        <v>0</v>
      </c>
      <c r="N52" s="10">
        <v>37.200000000000003</v>
      </c>
      <c r="O52" s="10">
        <v>0.6</v>
      </c>
      <c r="P52" s="10">
        <v>5.2</v>
      </c>
      <c r="Q52" s="10">
        <v>2.2000000000000002</v>
      </c>
      <c r="R52" s="10">
        <v>0.2</v>
      </c>
      <c r="S52" s="10">
        <v>1.2</v>
      </c>
      <c r="T52" s="10">
        <v>0.2</v>
      </c>
      <c r="U52" s="10">
        <v>30</v>
      </c>
      <c r="V52" s="10">
        <v>0.2</v>
      </c>
      <c r="W52" s="10">
        <v>0</v>
      </c>
      <c r="X52" s="10">
        <v>0</v>
      </c>
      <c r="Y52" s="10">
        <v>0</v>
      </c>
      <c r="Z52" s="10">
        <v>18</v>
      </c>
      <c r="AA52" s="10">
        <v>17.2</v>
      </c>
      <c r="AB52" s="10">
        <v>5</v>
      </c>
      <c r="AC52" s="10">
        <v>7.4</v>
      </c>
      <c r="AD52" s="78">
        <f t="shared" si="10"/>
        <v>225.79999999999995</v>
      </c>
      <c r="AE52" s="79">
        <f t="shared" si="11"/>
        <v>43.2</v>
      </c>
      <c r="AF52" s="53">
        <f t="shared" si="9"/>
        <v>10</v>
      </c>
    </row>
    <row r="53" spans="1:33" x14ac:dyDescent="0.2">
      <c r="A53" s="100" t="s">
        <v>226</v>
      </c>
      <c r="B53" s="10">
        <v>2.8</v>
      </c>
      <c r="C53" s="10">
        <v>0</v>
      </c>
      <c r="D53" s="10">
        <v>6.4</v>
      </c>
      <c r="E53" s="10">
        <v>0</v>
      </c>
      <c r="F53" s="10">
        <v>50.4</v>
      </c>
      <c r="G53" s="10">
        <v>0</v>
      </c>
      <c r="H53" s="10">
        <v>47.6</v>
      </c>
      <c r="I53" s="10">
        <v>0</v>
      </c>
      <c r="J53" s="10">
        <v>0</v>
      </c>
      <c r="K53" s="10">
        <v>0</v>
      </c>
      <c r="L53" s="10">
        <v>24.4</v>
      </c>
      <c r="M53" s="10">
        <v>0</v>
      </c>
      <c r="N53" s="10">
        <v>34.6</v>
      </c>
      <c r="O53" s="10">
        <v>1</v>
      </c>
      <c r="P53" s="10">
        <v>0</v>
      </c>
      <c r="Q53" s="10">
        <v>4.2</v>
      </c>
      <c r="R53" s="10">
        <v>0</v>
      </c>
      <c r="S53" s="10">
        <v>3.8</v>
      </c>
      <c r="T53" s="10">
        <v>0</v>
      </c>
      <c r="U53" s="10">
        <v>41.4</v>
      </c>
      <c r="V53" s="10">
        <v>0</v>
      </c>
      <c r="W53" s="10">
        <v>2.4</v>
      </c>
      <c r="X53" s="10">
        <v>0</v>
      </c>
      <c r="Y53" s="10">
        <v>0</v>
      </c>
      <c r="Z53" s="10">
        <v>9</v>
      </c>
      <c r="AA53" s="10">
        <v>13.2</v>
      </c>
      <c r="AB53" s="10">
        <v>4</v>
      </c>
      <c r="AC53" s="10">
        <v>0</v>
      </c>
      <c r="AD53" s="78">
        <f t="shared" si="10"/>
        <v>245.2</v>
      </c>
      <c r="AE53" s="79">
        <f t="shared" si="11"/>
        <v>50.4</v>
      </c>
      <c r="AF53" s="53">
        <f t="shared" si="9"/>
        <v>14</v>
      </c>
      <c r="AG53" t="s">
        <v>33</v>
      </c>
    </row>
    <row r="54" spans="1:33" hidden="1" x14ac:dyDescent="0.2">
      <c r="A54" s="100" t="s">
        <v>236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78">
        <f t="shared" si="10"/>
        <v>0</v>
      </c>
      <c r="AE54" s="79">
        <f t="shared" si="11"/>
        <v>0</v>
      </c>
      <c r="AF54" s="53">
        <f t="shared" si="9"/>
        <v>0</v>
      </c>
    </row>
    <row r="55" spans="1:33" x14ac:dyDescent="0.2">
      <c r="A55" s="100" t="s">
        <v>227</v>
      </c>
      <c r="B55" s="10">
        <v>10.4</v>
      </c>
      <c r="C55" s="10">
        <v>0</v>
      </c>
      <c r="D55" s="10">
        <v>0.2</v>
      </c>
      <c r="E55" s="10">
        <v>0.2</v>
      </c>
      <c r="F55" s="10">
        <v>0.2</v>
      </c>
      <c r="G55" s="10">
        <v>7.8</v>
      </c>
      <c r="H55" s="10">
        <v>0.6</v>
      </c>
      <c r="I55" s="10">
        <v>0</v>
      </c>
      <c r="J55" s="10">
        <v>1.4</v>
      </c>
      <c r="K55" s="10">
        <v>1</v>
      </c>
      <c r="L55" s="10">
        <v>0</v>
      </c>
      <c r="M55" s="10">
        <v>0</v>
      </c>
      <c r="N55" s="10">
        <v>0</v>
      </c>
      <c r="O55" s="10">
        <v>21.8</v>
      </c>
      <c r="P55" s="10">
        <v>0</v>
      </c>
      <c r="Q55" s="10">
        <v>0.2</v>
      </c>
      <c r="R55" s="10">
        <v>0</v>
      </c>
      <c r="S55" s="10">
        <v>20.399999999999999</v>
      </c>
      <c r="T55" s="10">
        <v>0.2</v>
      </c>
      <c r="U55" s="10">
        <v>0</v>
      </c>
      <c r="V55" s="10">
        <v>0.6</v>
      </c>
      <c r="W55" s="10">
        <v>2</v>
      </c>
      <c r="X55" s="10">
        <v>0</v>
      </c>
      <c r="Y55" s="10">
        <v>0</v>
      </c>
      <c r="Z55" s="10">
        <v>0.8</v>
      </c>
      <c r="AA55" s="10">
        <v>0</v>
      </c>
      <c r="AB55" s="10">
        <v>1.8</v>
      </c>
      <c r="AC55" s="10">
        <v>2.2000000000000002</v>
      </c>
      <c r="AD55" s="78">
        <f t="shared" si="10"/>
        <v>71.799999999999983</v>
      </c>
      <c r="AE55" s="79">
        <f t="shared" si="11"/>
        <v>21.8</v>
      </c>
      <c r="AF55" s="53">
        <f t="shared" si="9"/>
        <v>11</v>
      </c>
    </row>
    <row r="56" spans="1:33" hidden="1" x14ac:dyDescent="0.2">
      <c r="A56" s="100" t="s">
        <v>233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78">
        <f t="shared" si="10"/>
        <v>0</v>
      </c>
      <c r="AE56" s="79">
        <f t="shared" si="11"/>
        <v>0</v>
      </c>
      <c r="AF56" s="53">
        <f t="shared" si="9"/>
        <v>0</v>
      </c>
    </row>
    <row r="57" spans="1:33" x14ac:dyDescent="0.2">
      <c r="A57" s="100" t="s">
        <v>234</v>
      </c>
      <c r="B57" s="10">
        <v>0.4</v>
      </c>
      <c r="C57" s="10">
        <v>0</v>
      </c>
      <c r="D57" s="10">
        <v>0</v>
      </c>
      <c r="E57" s="10">
        <v>0</v>
      </c>
      <c r="F57" s="10">
        <v>0</v>
      </c>
      <c r="G57" s="10">
        <v>12.4</v>
      </c>
      <c r="H57" s="10">
        <v>25.2</v>
      </c>
      <c r="I57" s="10">
        <v>0.4</v>
      </c>
      <c r="J57" s="10">
        <v>0.4</v>
      </c>
      <c r="K57" s="10">
        <v>0</v>
      </c>
      <c r="L57" s="10">
        <v>7.2</v>
      </c>
      <c r="M57" s="10">
        <v>2.2000000000000002</v>
      </c>
      <c r="N57" s="10">
        <v>0.4</v>
      </c>
      <c r="O57" s="10">
        <v>0.4</v>
      </c>
      <c r="P57" s="10">
        <v>0</v>
      </c>
      <c r="Q57" s="10">
        <v>0</v>
      </c>
      <c r="R57" s="10">
        <v>0</v>
      </c>
      <c r="S57" s="10">
        <v>0</v>
      </c>
      <c r="T57" s="10">
        <v>6.6</v>
      </c>
      <c r="U57" s="10">
        <v>0</v>
      </c>
      <c r="V57" s="10">
        <v>0</v>
      </c>
      <c r="W57" s="10">
        <v>17.600000000000001</v>
      </c>
      <c r="X57" s="10">
        <v>0.2</v>
      </c>
      <c r="Y57" s="10">
        <v>1.4</v>
      </c>
      <c r="Z57" s="10">
        <v>12.4</v>
      </c>
      <c r="AA57" s="10">
        <v>0.2</v>
      </c>
      <c r="AB57" s="10">
        <v>4.5999999999999996</v>
      </c>
      <c r="AC57" s="10">
        <v>0</v>
      </c>
      <c r="AD57" s="78">
        <f t="shared" si="10"/>
        <v>92.000000000000014</v>
      </c>
      <c r="AE57" s="79">
        <f t="shared" si="11"/>
        <v>25.2</v>
      </c>
      <c r="AF57" s="53">
        <f t="shared" si="9"/>
        <v>12</v>
      </c>
    </row>
    <row r="58" spans="1:33" x14ac:dyDescent="0.2">
      <c r="A58" s="100" t="s">
        <v>6</v>
      </c>
      <c r="B58" s="10">
        <v>0</v>
      </c>
      <c r="C58" s="10">
        <v>3</v>
      </c>
      <c r="D58" s="10">
        <v>1.2</v>
      </c>
      <c r="E58" s="10">
        <v>5.8</v>
      </c>
      <c r="F58" s="10">
        <v>3.8</v>
      </c>
      <c r="G58" s="10">
        <v>0.2</v>
      </c>
      <c r="H58" s="10">
        <v>1</v>
      </c>
      <c r="I58" s="10">
        <v>0</v>
      </c>
      <c r="J58" s="10">
        <v>0.6</v>
      </c>
      <c r="K58" s="10">
        <v>0.2</v>
      </c>
      <c r="L58" s="10">
        <v>60.4</v>
      </c>
      <c r="M58" s="10">
        <v>14.6</v>
      </c>
      <c r="N58" s="10">
        <v>0.2</v>
      </c>
      <c r="O58" s="10">
        <v>0.2</v>
      </c>
      <c r="P58" s="10">
        <v>0</v>
      </c>
      <c r="Q58" s="10">
        <v>0</v>
      </c>
      <c r="R58" s="10">
        <v>0.4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3.8</v>
      </c>
      <c r="Y58" s="10">
        <v>0</v>
      </c>
      <c r="Z58" s="10">
        <v>5.6</v>
      </c>
      <c r="AA58" s="10">
        <v>0.4</v>
      </c>
      <c r="AB58" s="10">
        <v>0</v>
      </c>
      <c r="AC58" s="10">
        <v>0</v>
      </c>
      <c r="AD58" s="78">
        <f t="shared" si="10"/>
        <v>101.4</v>
      </c>
      <c r="AE58" s="79">
        <f t="shared" si="11"/>
        <v>60.4</v>
      </c>
      <c r="AF58" s="53">
        <f t="shared" si="9"/>
        <v>12</v>
      </c>
    </row>
    <row r="59" spans="1:33" hidden="1" x14ac:dyDescent="0.2">
      <c r="A59" s="100" t="s">
        <v>235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78">
        <f t="shared" si="10"/>
        <v>0</v>
      </c>
      <c r="AE59" s="79">
        <f t="shared" si="11"/>
        <v>0</v>
      </c>
      <c r="AF59" s="53">
        <f t="shared" si="9"/>
        <v>0</v>
      </c>
    </row>
    <row r="60" spans="1:33" x14ac:dyDescent="0.2">
      <c r="A60" s="100" t="s">
        <v>7</v>
      </c>
      <c r="B60" s="10">
        <v>4.4000000000000004</v>
      </c>
      <c r="C60" s="10">
        <v>0</v>
      </c>
      <c r="D60" s="10">
        <v>0</v>
      </c>
      <c r="E60" s="10">
        <v>10.4</v>
      </c>
      <c r="F60" s="10">
        <v>0</v>
      </c>
      <c r="G60" s="10">
        <v>0</v>
      </c>
      <c r="H60" s="10">
        <v>0</v>
      </c>
      <c r="I60" s="10">
        <v>1.2</v>
      </c>
      <c r="J60" s="10">
        <v>0</v>
      </c>
      <c r="K60" s="10">
        <v>0</v>
      </c>
      <c r="L60" s="10">
        <v>0</v>
      </c>
      <c r="M60" s="10">
        <v>3</v>
      </c>
      <c r="N60" s="10">
        <v>0.2</v>
      </c>
      <c r="O60" s="10">
        <v>29.6</v>
      </c>
      <c r="P60" s="10">
        <v>0.2</v>
      </c>
      <c r="Q60" s="10">
        <v>0</v>
      </c>
      <c r="R60" s="10">
        <v>0</v>
      </c>
      <c r="S60" s="10">
        <v>7.4</v>
      </c>
      <c r="T60" s="10">
        <v>0</v>
      </c>
      <c r="U60" s="10">
        <v>5</v>
      </c>
      <c r="V60" s="10">
        <v>0.2</v>
      </c>
      <c r="W60" s="10">
        <v>0</v>
      </c>
      <c r="X60" s="10">
        <v>0.4</v>
      </c>
      <c r="Y60" s="10">
        <v>50.4</v>
      </c>
      <c r="Z60" s="10">
        <v>2.4</v>
      </c>
      <c r="AA60" s="10">
        <v>13.6</v>
      </c>
      <c r="AB60" s="10">
        <v>0.6</v>
      </c>
      <c r="AC60" s="10">
        <v>0.6</v>
      </c>
      <c r="AD60" s="78">
        <f t="shared" si="10"/>
        <v>129.6</v>
      </c>
      <c r="AE60" s="79">
        <f t="shared" si="11"/>
        <v>50.4</v>
      </c>
      <c r="AF60" s="53">
        <f t="shared" si="9"/>
        <v>12</v>
      </c>
    </row>
    <row r="61" spans="1:33" x14ac:dyDescent="0.2">
      <c r="A61" s="100" t="s">
        <v>228</v>
      </c>
      <c r="B61" s="10">
        <v>0.6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1.6</v>
      </c>
      <c r="N61" s="10">
        <v>0.2</v>
      </c>
      <c r="O61" s="10">
        <v>0</v>
      </c>
      <c r="P61" s="10">
        <v>1.2</v>
      </c>
      <c r="Q61" s="10">
        <v>0</v>
      </c>
      <c r="R61" s="10">
        <v>1.6</v>
      </c>
      <c r="S61" s="10">
        <v>1.6</v>
      </c>
      <c r="T61" s="10">
        <v>0</v>
      </c>
      <c r="U61" s="10">
        <v>3.6</v>
      </c>
      <c r="V61" s="10">
        <v>0.6</v>
      </c>
      <c r="W61" s="10">
        <v>0</v>
      </c>
      <c r="X61" s="10">
        <v>0</v>
      </c>
      <c r="Y61" s="10">
        <v>0</v>
      </c>
      <c r="Z61" s="10">
        <v>0.2</v>
      </c>
      <c r="AA61" s="10">
        <v>0</v>
      </c>
      <c r="AB61" s="10">
        <v>0</v>
      </c>
      <c r="AC61" s="10">
        <v>0</v>
      </c>
      <c r="AD61" s="78">
        <f t="shared" si="10"/>
        <v>11.2</v>
      </c>
      <c r="AE61" s="79">
        <f t="shared" si="11"/>
        <v>3.6</v>
      </c>
      <c r="AF61" s="53">
        <f t="shared" si="9"/>
        <v>19</v>
      </c>
    </row>
    <row r="62" spans="1:33" x14ac:dyDescent="0.2">
      <c r="A62" s="100" t="s">
        <v>9</v>
      </c>
      <c r="B62" s="10">
        <v>0.4</v>
      </c>
      <c r="C62" s="10">
        <v>0</v>
      </c>
      <c r="D62" s="10">
        <v>2.2000000000000002</v>
      </c>
      <c r="E62" s="10">
        <v>0.2</v>
      </c>
      <c r="F62" s="10">
        <v>32.4</v>
      </c>
      <c r="G62" s="10">
        <v>9</v>
      </c>
      <c r="H62" s="10">
        <v>0</v>
      </c>
      <c r="I62" s="10">
        <v>0</v>
      </c>
      <c r="J62" s="10">
        <v>0</v>
      </c>
      <c r="K62" s="10">
        <v>3.8</v>
      </c>
      <c r="L62" s="10">
        <v>0</v>
      </c>
      <c r="M62" s="10">
        <v>0.4</v>
      </c>
      <c r="N62" s="10">
        <v>0.2</v>
      </c>
      <c r="O62" s="10">
        <v>12.4</v>
      </c>
      <c r="P62" s="10">
        <v>14.4</v>
      </c>
      <c r="Q62" s="10">
        <v>0</v>
      </c>
      <c r="R62" s="10">
        <v>2.8</v>
      </c>
      <c r="S62" s="10">
        <v>0.8</v>
      </c>
      <c r="T62" s="10">
        <v>0</v>
      </c>
      <c r="U62" s="10">
        <v>18.8</v>
      </c>
      <c r="V62" s="10">
        <v>0</v>
      </c>
      <c r="W62" s="10">
        <v>0</v>
      </c>
      <c r="X62" s="10">
        <v>0.2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78">
        <f t="shared" si="10"/>
        <v>97.999999999999986</v>
      </c>
      <c r="AE62" s="79">
        <f t="shared" si="11"/>
        <v>32.4</v>
      </c>
      <c r="AF62" s="53">
        <f t="shared" si="9"/>
        <v>14</v>
      </c>
    </row>
    <row r="63" spans="1:33" x14ac:dyDescent="0.2">
      <c r="A63" s="100" t="s">
        <v>11</v>
      </c>
      <c r="B63" s="10">
        <v>3.2</v>
      </c>
      <c r="C63" s="10">
        <v>0</v>
      </c>
      <c r="D63" s="10">
        <v>1</v>
      </c>
      <c r="E63" s="10">
        <v>4.5999999999999996</v>
      </c>
      <c r="F63" s="10">
        <v>8</v>
      </c>
      <c r="G63" s="10">
        <v>1.2</v>
      </c>
      <c r="H63" s="10">
        <v>0</v>
      </c>
      <c r="I63" s="10">
        <v>0</v>
      </c>
      <c r="J63" s="10">
        <v>1</v>
      </c>
      <c r="K63" s="10">
        <v>0</v>
      </c>
      <c r="L63" s="10">
        <v>0</v>
      </c>
      <c r="M63" s="10">
        <v>0.8</v>
      </c>
      <c r="N63" s="10">
        <v>4.2</v>
      </c>
      <c r="O63" s="10">
        <v>14.6</v>
      </c>
      <c r="P63" s="10">
        <v>4.5999999999999996</v>
      </c>
      <c r="Q63" s="10">
        <v>0</v>
      </c>
      <c r="R63" s="10">
        <v>0</v>
      </c>
      <c r="S63" s="10">
        <v>2.4</v>
      </c>
      <c r="T63" s="10">
        <v>0.2</v>
      </c>
      <c r="U63" s="10">
        <v>1.2</v>
      </c>
      <c r="V63" s="10">
        <v>0</v>
      </c>
      <c r="W63" s="10">
        <v>0</v>
      </c>
      <c r="X63" s="10">
        <v>4</v>
      </c>
      <c r="Y63" s="10">
        <v>2.4</v>
      </c>
      <c r="Z63" s="10">
        <v>5.2</v>
      </c>
      <c r="AA63" s="10">
        <v>5</v>
      </c>
      <c r="AB63" s="10">
        <v>0.2</v>
      </c>
      <c r="AC63" s="10">
        <v>0</v>
      </c>
      <c r="AD63" s="78">
        <f t="shared" si="10"/>
        <v>63.800000000000011</v>
      </c>
      <c r="AE63" s="79">
        <f t="shared" si="11"/>
        <v>14.6</v>
      </c>
      <c r="AF63" s="53">
        <f t="shared" si="9"/>
        <v>10</v>
      </c>
      <c r="AG63" t="s">
        <v>33</v>
      </c>
    </row>
    <row r="64" spans="1:33" hidden="1" x14ac:dyDescent="0.2">
      <c r="A64" s="100" t="s">
        <v>229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78">
        <f t="shared" si="10"/>
        <v>0</v>
      </c>
      <c r="AE64" s="79">
        <f t="shared" si="11"/>
        <v>0</v>
      </c>
      <c r="AF64" s="53">
        <f t="shared" si="9"/>
        <v>0</v>
      </c>
    </row>
    <row r="65" spans="1:33" x14ac:dyDescent="0.2">
      <c r="A65" s="100" t="s">
        <v>14</v>
      </c>
      <c r="B65" s="10">
        <v>0</v>
      </c>
      <c r="C65" s="10">
        <v>0.8</v>
      </c>
      <c r="D65" s="10">
        <v>2.8</v>
      </c>
      <c r="E65" s="10">
        <v>2.6</v>
      </c>
      <c r="F65" s="10">
        <v>50.8</v>
      </c>
      <c r="G65" s="10">
        <v>0.6</v>
      </c>
      <c r="H65" s="10">
        <v>1.4</v>
      </c>
      <c r="I65" s="10">
        <v>7</v>
      </c>
      <c r="J65" s="10">
        <v>2.6</v>
      </c>
      <c r="K65" s="10">
        <v>0.2</v>
      </c>
      <c r="L65" s="10">
        <v>0</v>
      </c>
      <c r="M65" s="10">
        <v>9.4</v>
      </c>
      <c r="N65" s="10">
        <v>0.2</v>
      </c>
      <c r="O65" s="10">
        <v>0</v>
      </c>
      <c r="P65" s="10">
        <v>1.6</v>
      </c>
      <c r="Q65" s="10">
        <v>0</v>
      </c>
      <c r="R65" s="10">
        <v>0</v>
      </c>
      <c r="S65" s="10">
        <v>12.8</v>
      </c>
      <c r="T65" s="10">
        <v>1.4</v>
      </c>
      <c r="U65" s="10">
        <v>3</v>
      </c>
      <c r="V65" s="10">
        <v>9.1999999999999993</v>
      </c>
      <c r="W65" s="10">
        <v>0</v>
      </c>
      <c r="X65" s="10">
        <v>0</v>
      </c>
      <c r="Y65" s="10">
        <v>2</v>
      </c>
      <c r="Z65" s="10">
        <v>15.6</v>
      </c>
      <c r="AA65" s="10">
        <v>11</v>
      </c>
      <c r="AB65" s="10">
        <v>0.2</v>
      </c>
      <c r="AC65" s="10">
        <v>2.4</v>
      </c>
      <c r="AD65" s="78">
        <f t="shared" si="10"/>
        <v>137.6</v>
      </c>
      <c r="AE65" s="79">
        <f t="shared" si="11"/>
        <v>50.8</v>
      </c>
      <c r="AF65" s="53">
        <f t="shared" si="9"/>
        <v>7</v>
      </c>
    </row>
    <row r="66" spans="1:33" x14ac:dyDescent="0.2">
      <c r="A66" s="100" t="s">
        <v>230</v>
      </c>
      <c r="B66" s="10">
        <v>0</v>
      </c>
      <c r="C66" s="10">
        <v>0</v>
      </c>
      <c r="D66" s="10">
        <v>59.6</v>
      </c>
      <c r="E66" s="10">
        <v>8.6</v>
      </c>
      <c r="F66" s="10">
        <v>0</v>
      </c>
      <c r="G66" s="10">
        <v>10.4</v>
      </c>
      <c r="H66" s="10">
        <v>0.2</v>
      </c>
      <c r="I66" s="10">
        <v>0</v>
      </c>
      <c r="J66" s="10">
        <v>4.2</v>
      </c>
      <c r="K66" s="10">
        <v>0.8</v>
      </c>
      <c r="L66" s="10">
        <v>1.4</v>
      </c>
      <c r="M66" s="10">
        <v>6.2</v>
      </c>
      <c r="N66" s="10">
        <v>0.2</v>
      </c>
      <c r="O66" s="10">
        <v>15.2</v>
      </c>
      <c r="P66" s="10">
        <v>0</v>
      </c>
      <c r="Q66" s="10">
        <v>0</v>
      </c>
      <c r="R66" s="10">
        <v>0</v>
      </c>
      <c r="S66" s="10">
        <v>0</v>
      </c>
      <c r="T66" s="10">
        <v>3.6</v>
      </c>
      <c r="U66" s="10">
        <v>15</v>
      </c>
      <c r="V66" s="10">
        <v>2.2000000000000002</v>
      </c>
      <c r="W66" s="10">
        <v>0</v>
      </c>
      <c r="X66" s="10">
        <v>19.600000000000001</v>
      </c>
      <c r="Y66" s="10">
        <v>4.2</v>
      </c>
      <c r="Z66" s="10">
        <v>10</v>
      </c>
      <c r="AA66" s="10">
        <v>0.4</v>
      </c>
      <c r="AB66" s="10">
        <v>9.4</v>
      </c>
      <c r="AC66" s="10">
        <v>0.2</v>
      </c>
      <c r="AD66" s="78">
        <f t="shared" si="10"/>
        <v>171.4</v>
      </c>
      <c r="AE66" s="79">
        <f t="shared" si="11"/>
        <v>59.6</v>
      </c>
      <c r="AF66" s="53">
        <f t="shared" si="9"/>
        <v>9</v>
      </c>
      <c r="AG66" s="11" t="s">
        <v>33</v>
      </c>
    </row>
    <row r="67" spans="1:33" hidden="1" x14ac:dyDescent="0.2">
      <c r="A67" s="100" t="s">
        <v>237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78">
        <f t="shared" si="10"/>
        <v>0</v>
      </c>
      <c r="AE67" s="79">
        <f t="shared" si="11"/>
        <v>0</v>
      </c>
      <c r="AF67" s="53">
        <f t="shared" si="9"/>
        <v>0</v>
      </c>
      <c r="AG67" s="11"/>
    </row>
    <row r="68" spans="1:33" x14ac:dyDescent="0.2">
      <c r="A68" s="100" t="s">
        <v>17</v>
      </c>
      <c r="B68" s="10">
        <v>0.2</v>
      </c>
      <c r="C68" s="10">
        <v>4.8</v>
      </c>
      <c r="D68" s="10">
        <v>27.4</v>
      </c>
      <c r="E68" s="10">
        <v>0</v>
      </c>
      <c r="F68" s="10">
        <v>0</v>
      </c>
      <c r="G68" s="10">
        <v>15.8</v>
      </c>
      <c r="H68" s="10">
        <v>1.4</v>
      </c>
      <c r="I68" s="10">
        <v>0</v>
      </c>
      <c r="J68" s="10">
        <v>2.2000000000000002</v>
      </c>
      <c r="K68" s="10">
        <v>38.6</v>
      </c>
      <c r="L68" s="10">
        <v>9.4</v>
      </c>
      <c r="M68" s="10">
        <v>0.8</v>
      </c>
      <c r="N68" s="10">
        <v>22.4</v>
      </c>
      <c r="O68" s="10">
        <v>23</v>
      </c>
      <c r="P68" s="10">
        <v>0</v>
      </c>
      <c r="Q68" s="10">
        <v>0</v>
      </c>
      <c r="R68" s="10">
        <v>18.600000000000001</v>
      </c>
      <c r="S68" s="10">
        <v>13.8</v>
      </c>
      <c r="T68" s="10">
        <v>2.8</v>
      </c>
      <c r="U68" s="10">
        <v>0.6</v>
      </c>
      <c r="V68" s="10">
        <v>7.2</v>
      </c>
      <c r="W68" s="10">
        <v>0.2</v>
      </c>
      <c r="X68" s="10">
        <v>1</v>
      </c>
      <c r="Y68" s="10">
        <v>0.2</v>
      </c>
      <c r="Z68" s="10">
        <v>1.8</v>
      </c>
      <c r="AA68" s="10">
        <v>0.4</v>
      </c>
      <c r="AB68" s="10">
        <v>3.6</v>
      </c>
      <c r="AC68" s="10">
        <v>0</v>
      </c>
      <c r="AD68" s="78">
        <f t="shared" si="10"/>
        <v>196.2</v>
      </c>
      <c r="AE68" s="79">
        <f t="shared" si="11"/>
        <v>38.6</v>
      </c>
      <c r="AF68" s="53">
        <f t="shared" si="9"/>
        <v>6</v>
      </c>
    </row>
    <row r="69" spans="1:33" x14ac:dyDescent="0.2">
      <c r="A69" s="100" t="s">
        <v>240</v>
      </c>
      <c r="B69" s="90">
        <v>0</v>
      </c>
      <c r="C69" s="90">
        <v>16.8</v>
      </c>
      <c r="D69" s="90">
        <v>24.8</v>
      </c>
      <c r="E69" s="90">
        <v>19.2</v>
      </c>
      <c r="F69" s="90">
        <v>14.2</v>
      </c>
      <c r="G69" s="90">
        <v>2.2000000000000002</v>
      </c>
      <c r="H69" s="90">
        <v>0</v>
      </c>
      <c r="I69" s="90">
        <v>0</v>
      </c>
      <c r="J69" s="90">
        <v>0</v>
      </c>
      <c r="K69" s="90">
        <v>0</v>
      </c>
      <c r="L69" s="90">
        <v>0</v>
      </c>
      <c r="M69" s="90">
        <v>0</v>
      </c>
      <c r="N69" s="90">
        <v>0</v>
      </c>
      <c r="O69" s="90">
        <v>0</v>
      </c>
      <c r="P69" s="90">
        <v>0</v>
      </c>
      <c r="Q69" s="90">
        <v>0</v>
      </c>
      <c r="R69" s="90">
        <v>0</v>
      </c>
      <c r="S69" s="90">
        <v>0</v>
      </c>
      <c r="T69" s="90">
        <v>0</v>
      </c>
      <c r="U69" s="90">
        <v>0</v>
      </c>
      <c r="V69" s="90">
        <v>0</v>
      </c>
      <c r="W69" s="90">
        <v>0</v>
      </c>
      <c r="X69" s="90">
        <v>0</v>
      </c>
      <c r="Y69" s="90">
        <v>0</v>
      </c>
      <c r="Z69" s="90">
        <v>0</v>
      </c>
      <c r="AA69" s="90">
        <v>0</v>
      </c>
      <c r="AB69" s="90">
        <v>0</v>
      </c>
      <c r="AC69" s="90">
        <v>0</v>
      </c>
      <c r="AD69" s="78">
        <f t="shared" si="10"/>
        <v>77.2</v>
      </c>
      <c r="AE69" s="79">
        <f t="shared" si="11"/>
        <v>24.8</v>
      </c>
      <c r="AF69" s="53">
        <f t="shared" si="9"/>
        <v>23</v>
      </c>
      <c r="AG69" s="11" t="s">
        <v>33</v>
      </c>
    </row>
    <row r="70" spans="1:33" x14ac:dyDescent="0.2">
      <c r="A70" s="92" t="s">
        <v>221</v>
      </c>
      <c r="B70" s="90">
        <v>14.4</v>
      </c>
      <c r="C70" s="90">
        <v>0</v>
      </c>
      <c r="D70" s="90">
        <v>16.5</v>
      </c>
      <c r="E70" s="90">
        <v>0.1</v>
      </c>
      <c r="F70" s="90">
        <v>1.5</v>
      </c>
      <c r="G70" s="90">
        <v>0.3</v>
      </c>
      <c r="H70" s="90">
        <v>0.3</v>
      </c>
      <c r="I70" s="90">
        <v>0</v>
      </c>
      <c r="J70" s="90">
        <v>0</v>
      </c>
      <c r="K70" s="90">
        <v>0</v>
      </c>
      <c r="L70" s="90">
        <v>0</v>
      </c>
      <c r="M70" s="90">
        <v>3.4</v>
      </c>
      <c r="N70" s="90">
        <v>0.1</v>
      </c>
      <c r="O70" s="90">
        <v>20.100000000000001</v>
      </c>
      <c r="P70" s="90">
        <v>0.2</v>
      </c>
      <c r="Q70" s="90">
        <v>0</v>
      </c>
      <c r="R70" s="90">
        <v>0</v>
      </c>
      <c r="S70" s="90">
        <v>5.8</v>
      </c>
      <c r="T70" s="90">
        <v>0</v>
      </c>
      <c r="U70" s="90">
        <v>5.0999999999999996</v>
      </c>
      <c r="V70" s="90">
        <v>0</v>
      </c>
      <c r="W70" s="90">
        <v>0</v>
      </c>
      <c r="X70" s="90">
        <v>18.899999999999999</v>
      </c>
      <c r="Y70" s="90">
        <v>11.5</v>
      </c>
      <c r="Z70" s="90">
        <v>5.8</v>
      </c>
      <c r="AA70" s="90">
        <v>0.3</v>
      </c>
      <c r="AB70" s="90">
        <v>0</v>
      </c>
      <c r="AC70" s="90">
        <v>0</v>
      </c>
      <c r="AD70" s="78">
        <f t="shared" si="10"/>
        <v>104.29999999999998</v>
      </c>
      <c r="AE70" s="79">
        <f t="shared" si="11"/>
        <v>20.100000000000001</v>
      </c>
      <c r="AF70" s="53">
        <f t="shared" si="9"/>
        <v>12</v>
      </c>
    </row>
    <row r="71" spans="1:33" x14ac:dyDescent="0.2">
      <c r="A71" s="92" t="s">
        <v>222</v>
      </c>
      <c r="B71" s="102">
        <v>18.7</v>
      </c>
      <c r="C71" s="102">
        <v>0</v>
      </c>
      <c r="D71" s="102">
        <v>0</v>
      </c>
      <c r="E71" s="102">
        <v>0.2</v>
      </c>
      <c r="F71" s="102">
        <v>37</v>
      </c>
      <c r="G71" s="102">
        <v>0</v>
      </c>
      <c r="H71" s="102">
        <v>0.1</v>
      </c>
      <c r="I71" s="102">
        <v>5.7</v>
      </c>
      <c r="J71" s="102">
        <v>0</v>
      </c>
      <c r="K71" s="102">
        <v>0</v>
      </c>
      <c r="L71" s="102">
        <v>0</v>
      </c>
      <c r="M71" s="102">
        <v>8.5</v>
      </c>
      <c r="N71" s="102">
        <v>28.9</v>
      </c>
      <c r="O71" s="102">
        <v>2.4</v>
      </c>
      <c r="P71" s="102">
        <v>0.2</v>
      </c>
      <c r="Q71" s="102">
        <v>0.9</v>
      </c>
      <c r="R71" s="102">
        <v>0</v>
      </c>
      <c r="S71" s="102">
        <v>4.7</v>
      </c>
      <c r="T71" s="102">
        <v>1.3</v>
      </c>
      <c r="U71" s="102">
        <v>10</v>
      </c>
      <c r="V71" s="102">
        <v>0</v>
      </c>
      <c r="W71" s="102">
        <v>0</v>
      </c>
      <c r="X71" s="102">
        <v>0.9</v>
      </c>
      <c r="Y71" s="102">
        <v>0</v>
      </c>
      <c r="Z71" s="102">
        <v>1.7</v>
      </c>
      <c r="AA71" s="102">
        <v>2.5</v>
      </c>
      <c r="AB71" s="102">
        <v>0.1</v>
      </c>
      <c r="AC71" s="102">
        <v>0.5</v>
      </c>
      <c r="AD71" s="78">
        <f t="shared" si="10"/>
        <v>124.30000000000001</v>
      </c>
      <c r="AE71" s="79">
        <f t="shared" si="11"/>
        <v>37</v>
      </c>
      <c r="AF71" s="53">
        <f t="shared" si="9"/>
        <v>10</v>
      </c>
    </row>
    <row r="72" spans="1:33" x14ac:dyDescent="0.2">
      <c r="A72" s="92" t="s">
        <v>223</v>
      </c>
      <c r="B72" s="102">
        <v>0.7</v>
      </c>
      <c r="C72" s="102">
        <v>0</v>
      </c>
      <c r="D72" s="102">
        <v>18.8</v>
      </c>
      <c r="E72" s="102">
        <v>7.3</v>
      </c>
      <c r="F72" s="102">
        <v>31.9</v>
      </c>
      <c r="G72" s="102">
        <v>0</v>
      </c>
      <c r="H72" s="102">
        <v>0.2</v>
      </c>
      <c r="I72" s="102">
        <v>0</v>
      </c>
      <c r="J72" s="102">
        <v>0</v>
      </c>
      <c r="K72" s="102">
        <v>0</v>
      </c>
      <c r="L72" s="102">
        <v>0</v>
      </c>
      <c r="M72" s="102">
        <v>3.2</v>
      </c>
      <c r="N72" s="102">
        <v>0</v>
      </c>
      <c r="O72" s="102">
        <v>0</v>
      </c>
      <c r="P72" s="102">
        <v>0</v>
      </c>
      <c r="Q72" s="102">
        <v>0</v>
      </c>
      <c r="R72" s="102">
        <v>0</v>
      </c>
      <c r="S72" s="102">
        <v>28.2</v>
      </c>
      <c r="T72" s="102">
        <v>3.7</v>
      </c>
      <c r="U72" s="102">
        <v>12.3</v>
      </c>
      <c r="V72" s="102">
        <v>8.5</v>
      </c>
      <c r="W72" s="102">
        <v>0</v>
      </c>
      <c r="X72" s="102">
        <v>0</v>
      </c>
      <c r="Y72" s="102">
        <v>1.2</v>
      </c>
      <c r="Z72" s="102">
        <v>0</v>
      </c>
      <c r="AA72" s="102">
        <v>0</v>
      </c>
      <c r="AB72" s="102">
        <v>0.9</v>
      </c>
      <c r="AC72" s="102">
        <v>0</v>
      </c>
      <c r="AD72" s="78">
        <f t="shared" si="10"/>
        <v>116.90000000000002</v>
      </c>
      <c r="AE72" s="79">
        <f t="shared" si="11"/>
        <v>31.9</v>
      </c>
      <c r="AF72" s="53">
        <f t="shared" si="9"/>
        <v>16</v>
      </c>
    </row>
    <row r="73" spans="1:33" x14ac:dyDescent="0.2">
      <c r="A73" s="92" t="s">
        <v>224</v>
      </c>
      <c r="B73" s="102">
        <v>24.1</v>
      </c>
      <c r="C73" s="102">
        <v>0.2</v>
      </c>
      <c r="D73" s="102">
        <v>0</v>
      </c>
      <c r="E73" s="102">
        <v>1.2</v>
      </c>
      <c r="F73" s="102">
        <v>4.9000000000000004</v>
      </c>
      <c r="G73" s="102">
        <v>0.8</v>
      </c>
      <c r="H73" s="102">
        <v>9.6</v>
      </c>
      <c r="I73" s="102">
        <v>0.1</v>
      </c>
      <c r="J73" s="102">
        <v>0</v>
      </c>
      <c r="K73" s="102">
        <v>0</v>
      </c>
      <c r="L73" s="102">
        <v>0</v>
      </c>
      <c r="M73" s="102">
        <v>0</v>
      </c>
      <c r="N73" s="102">
        <v>0</v>
      </c>
      <c r="O73" s="102">
        <v>11.8</v>
      </c>
      <c r="P73" s="102">
        <v>0.4</v>
      </c>
      <c r="Q73" s="102">
        <v>0.9</v>
      </c>
      <c r="R73" s="102">
        <v>0</v>
      </c>
      <c r="S73" s="102">
        <v>34.1</v>
      </c>
      <c r="T73" s="102">
        <v>0</v>
      </c>
      <c r="U73" s="102">
        <v>2.5</v>
      </c>
      <c r="V73" s="102">
        <v>0.1</v>
      </c>
      <c r="W73" s="102">
        <v>0</v>
      </c>
      <c r="X73" s="102">
        <v>0</v>
      </c>
      <c r="Y73" s="102">
        <v>0</v>
      </c>
      <c r="Z73" s="102">
        <v>4.9000000000000004</v>
      </c>
      <c r="AA73" s="102">
        <v>0.9</v>
      </c>
      <c r="AB73" s="102">
        <v>0</v>
      </c>
      <c r="AC73" s="102">
        <v>15.7</v>
      </c>
      <c r="AD73" s="78">
        <f t="shared" si="10"/>
        <v>112.2</v>
      </c>
      <c r="AE73" s="79">
        <f t="shared" si="11"/>
        <v>34.1</v>
      </c>
      <c r="AF73" s="53">
        <f t="shared" si="9"/>
        <v>12</v>
      </c>
    </row>
    <row r="74" spans="1:33" x14ac:dyDescent="0.2">
      <c r="A74" s="104" t="s">
        <v>238</v>
      </c>
      <c r="B74" s="105">
        <v>0</v>
      </c>
      <c r="C74" s="105">
        <v>0</v>
      </c>
      <c r="D74" s="105">
        <v>0</v>
      </c>
      <c r="E74" s="105">
        <v>3.6</v>
      </c>
      <c r="F74" s="105">
        <v>0.6</v>
      </c>
      <c r="G74" s="105">
        <v>0</v>
      </c>
      <c r="H74" s="105">
        <v>28.4</v>
      </c>
      <c r="I74" s="105">
        <v>4</v>
      </c>
      <c r="J74" s="105">
        <v>0.8</v>
      </c>
      <c r="K74" s="105">
        <v>0.6</v>
      </c>
      <c r="L74" s="105">
        <v>0</v>
      </c>
      <c r="M74" s="105">
        <v>0</v>
      </c>
      <c r="N74" s="105">
        <v>2.2000000000000002</v>
      </c>
      <c r="O74" s="105">
        <v>14.4</v>
      </c>
      <c r="P74" s="105">
        <v>0</v>
      </c>
      <c r="Q74" s="105">
        <v>0</v>
      </c>
      <c r="R74" s="105">
        <v>0</v>
      </c>
      <c r="S74" s="105">
        <v>2.6</v>
      </c>
      <c r="T74" s="105">
        <v>5.4</v>
      </c>
      <c r="U74" s="105">
        <v>0.8</v>
      </c>
      <c r="V74" s="105">
        <v>0</v>
      </c>
      <c r="W74" s="105">
        <v>0</v>
      </c>
      <c r="X74" s="105">
        <v>0</v>
      </c>
      <c r="Y74" s="105">
        <v>0</v>
      </c>
      <c r="Z74" s="105">
        <v>0</v>
      </c>
      <c r="AA74" s="105">
        <v>33.4</v>
      </c>
      <c r="AB74" s="105">
        <v>0.2</v>
      </c>
      <c r="AC74" s="105">
        <v>0</v>
      </c>
      <c r="AD74" s="78">
        <f t="shared" si="10"/>
        <v>97</v>
      </c>
      <c r="AE74" s="79">
        <f t="shared" si="11"/>
        <v>33.4</v>
      </c>
      <c r="AF74" s="53">
        <f t="shared" si="9"/>
        <v>15</v>
      </c>
    </row>
    <row r="75" spans="1:33" s="5" customFormat="1" ht="17.100000000000001" customHeight="1" thickBot="1" x14ac:dyDescent="0.25">
      <c r="A75" s="49" t="s">
        <v>22</v>
      </c>
      <c r="B75" s="91">
        <f>MAX(B5:B73)</f>
        <v>39.200000000000003</v>
      </c>
      <c r="C75" s="91">
        <f t="shared" ref="C75:AC75" si="12">MAX(C5:C74)</f>
        <v>23.2</v>
      </c>
      <c r="D75" s="91">
        <f t="shared" si="12"/>
        <v>59.6</v>
      </c>
      <c r="E75" s="91">
        <f t="shared" si="12"/>
        <v>33</v>
      </c>
      <c r="F75" s="91">
        <f t="shared" si="12"/>
        <v>72.2</v>
      </c>
      <c r="G75" s="91">
        <f t="shared" si="12"/>
        <v>43</v>
      </c>
      <c r="H75" s="91">
        <f t="shared" si="12"/>
        <v>47.6</v>
      </c>
      <c r="I75" s="91">
        <f t="shared" si="12"/>
        <v>17.399999999999999</v>
      </c>
      <c r="J75" s="91">
        <f t="shared" si="12"/>
        <v>7</v>
      </c>
      <c r="K75" s="91">
        <f t="shared" si="12"/>
        <v>38.6</v>
      </c>
      <c r="L75" s="91">
        <f t="shared" si="12"/>
        <v>60.4</v>
      </c>
      <c r="M75" s="91">
        <f t="shared" si="12"/>
        <v>35</v>
      </c>
      <c r="N75" s="91">
        <f t="shared" si="12"/>
        <v>37.200000000000003</v>
      </c>
      <c r="O75" s="91">
        <f t="shared" si="12"/>
        <v>29.6</v>
      </c>
      <c r="P75" s="91">
        <f t="shared" si="12"/>
        <v>21.8</v>
      </c>
      <c r="Q75" s="91">
        <f t="shared" si="12"/>
        <v>24</v>
      </c>
      <c r="R75" s="91">
        <f t="shared" si="12"/>
        <v>38.6</v>
      </c>
      <c r="S75" s="91">
        <f t="shared" si="12"/>
        <v>57.400000000000013</v>
      </c>
      <c r="T75" s="91">
        <f t="shared" si="12"/>
        <v>26.4</v>
      </c>
      <c r="U75" s="91">
        <f t="shared" si="12"/>
        <v>41.4</v>
      </c>
      <c r="V75" s="91">
        <f t="shared" si="12"/>
        <v>13.8</v>
      </c>
      <c r="W75" s="91">
        <f t="shared" si="12"/>
        <v>17.600000000000001</v>
      </c>
      <c r="X75" s="91">
        <f t="shared" si="12"/>
        <v>26.6</v>
      </c>
      <c r="Y75" s="91">
        <f t="shared" si="12"/>
        <v>50.4</v>
      </c>
      <c r="Z75" s="91">
        <f t="shared" si="12"/>
        <v>35.4</v>
      </c>
      <c r="AA75" s="91">
        <f t="shared" si="12"/>
        <v>34.599999999999994</v>
      </c>
      <c r="AB75" s="91">
        <f t="shared" si="12"/>
        <v>20.8</v>
      </c>
      <c r="AC75" s="91">
        <f t="shared" si="12"/>
        <v>16.2</v>
      </c>
      <c r="AD75" s="78">
        <f t="shared" si="10"/>
        <v>967.99999999999989</v>
      </c>
      <c r="AE75" s="79">
        <f t="shared" si="11"/>
        <v>72.2</v>
      </c>
      <c r="AF75" s="53">
        <f t="shared" si="9"/>
        <v>0</v>
      </c>
    </row>
    <row r="76" spans="1:33" x14ac:dyDescent="0.2">
      <c r="A76" s="134" t="s">
        <v>209</v>
      </c>
      <c r="B76" s="135"/>
      <c r="C76" s="42"/>
      <c r="D76" s="42"/>
      <c r="E76" s="42"/>
      <c r="F76" s="42"/>
      <c r="G76" s="42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3"/>
      <c r="AE76" s="83"/>
      <c r="AF76" s="84"/>
    </row>
    <row r="77" spans="1:33" x14ac:dyDescent="0.2">
      <c r="A77" s="136" t="s">
        <v>210</v>
      </c>
      <c r="B77" s="137"/>
      <c r="C77" s="43"/>
      <c r="D77" s="43"/>
      <c r="E77" s="43"/>
      <c r="F77" s="43"/>
      <c r="G77" s="43"/>
      <c r="H77" s="43"/>
      <c r="I77" s="43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112"/>
      <c r="U77" s="112"/>
      <c r="V77" s="112"/>
      <c r="W77" s="112"/>
      <c r="X77" s="112"/>
      <c r="Y77" s="80"/>
      <c r="Z77" s="80"/>
      <c r="AA77" s="80"/>
      <c r="AB77" s="80"/>
      <c r="AC77" s="80"/>
      <c r="AD77" s="83"/>
      <c r="AE77" s="83"/>
      <c r="AF77" s="84"/>
    </row>
    <row r="78" spans="1:33" x14ac:dyDescent="0.2">
      <c r="A78" s="74" t="s">
        <v>207</v>
      </c>
      <c r="B78" s="73"/>
      <c r="C78" s="80"/>
      <c r="D78" s="80"/>
      <c r="E78" s="95"/>
      <c r="F78" s="95"/>
      <c r="G78" s="95"/>
      <c r="H78" s="95"/>
      <c r="I78" s="80"/>
      <c r="J78" s="81"/>
      <c r="K78" s="81"/>
      <c r="L78" s="81"/>
      <c r="M78" s="81"/>
      <c r="N78" s="81"/>
      <c r="O78" s="81"/>
      <c r="P78" s="81"/>
      <c r="Q78" s="80"/>
      <c r="R78" s="80"/>
      <c r="S78" s="80"/>
      <c r="T78" s="113"/>
      <c r="U78" s="113"/>
      <c r="V78" s="113"/>
      <c r="W78" s="113"/>
      <c r="X78" s="113"/>
      <c r="Y78" s="80"/>
      <c r="Z78" s="80"/>
      <c r="AA78" s="80"/>
      <c r="AB78" s="80"/>
      <c r="AC78" s="80"/>
      <c r="AD78" s="83"/>
      <c r="AE78" s="83"/>
      <c r="AF78" s="84"/>
    </row>
    <row r="79" spans="1:33" x14ac:dyDescent="0.2">
      <c r="A79" s="132" t="s">
        <v>239</v>
      </c>
      <c r="B79" s="133"/>
      <c r="C79" s="106"/>
      <c r="D79" s="106"/>
      <c r="E79" s="106"/>
      <c r="F79" s="106"/>
      <c r="G79" s="106"/>
      <c r="H79" s="106"/>
      <c r="I79" s="106"/>
      <c r="J79" s="107"/>
      <c r="K79" s="107"/>
      <c r="L79" s="107"/>
      <c r="M79" s="107"/>
      <c r="N79" s="107"/>
      <c r="O79" s="107"/>
      <c r="P79" s="107"/>
      <c r="Q79" s="106"/>
      <c r="R79" s="106"/>
      <c r="S79" s="106"/>
      <c r="T79" s="107"/>
      <c r="U79" s="107"/>
      <c r="V79" s="107"/>
      <c r="W79" s="107"/>
      <c r="X79" s="107"/>
      <c r="Y79" s="106"/>
      <c r="Z79" s="106"/>
      <c r="AA79" s="106"/>
      <c r="AB79" s="106"/>
      <c r="AC79" s="106"/>
      <c r="AD79" s="108"/>
      <c r="AE79" s="109"/>
      <c r="AF79" s="109"/>
    </row>
    <row r="80" spans="1:33" x14ac:dyDescent="0.2">
      <c r="A80" s="74" t="s">
        <v>208</v>
      </c>
      <c r="B80" s="72"/>
      <c r="C80" s="42"/>
      <c r="D80" s="42"/>
      <c r="E80" s="95"/>
      <c r="F80" s="95"/>
      <c r="G80" s="95"/>
      <c r="H80" s="95"/>
      <c r="I80" s="42"/>
      <c r="J80" s="42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3"/>
      <c r="AE80" s="83"/>
      <c r="AF80" s="84"/>
    </row>
    <row r="81" spans="1:32" x14ac:dyDescent="0.2">
      <c r="A81" s="44"/>
      <c r="B81" s="80"/>
      <c r="C81" s="80"/>
      <c r="D81" s="80"/>
      <c r="E81" s="95"/>
      <c r="F81" s="95"/>
      <c r="G81" s="95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3"/>
      <c r="AE81" s="83"/>
      <c r="AF81" s="84"/>
    </row>
    <row r="82" spans="1:32" x14ac:dyDescent="0.2">
      <c r="A82" s="44"/>
      <c r="B82" s="80"/>
      <c r="C82" s="80"/>
      <c r="D82" s="80"/>
      <c r="E82" s="95"/>
      <c r="F82" s="95"/>
      <c r="G82" s="95"/>
      <c r="H82" s="95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3"/>
      <c r="AE82" s="83"/>
      <c r="AF82" s="84"/>
    </row>
    <row r="83" spans="1:32" ht="13.5" thickBot="1" x14ac:dyDescent="0.25">
      <c r="A83" s="50"/>
      <c r="B83" s="51"/>
      <c r="C83" s="51"/>
      <c r="D83" s="51"/>
      <c r="E83" s="51"/>
      <c r="F83" s="51"/>
      <c r="G83" s="51" t="s">
        <v>33</v>
      </c>
      <c r="H83" s="51"/>
      <c r="I83" s="51"/>
      <c r="J83" s="51"/>
      <c r="K83" s="51"/>
      <c r="L83" s="51" t="s">
        <v>33</v>
      </c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85"/>
      <c r="AE83" s="85"/>
      <c r="AF83" s="86" t="s">
        <v>33</v>
      </c>
    </row>
    <row r="84" spans="1:32" x14ac:dyDescent="0.2">
      <c r="AD84" s="2"/>
      <c r="AE84" s="2"/>
      <c r="AF84" s="2"/>
    </row>
    <row r="85" spans="1:32" x14ac:dyDescent="0.2">
      <c r="AD85" s="2"/>
      <c r="AE85" s="2"/>
      <c r="AF85" s="2"/>
    </row>
    <row r="86" spans="1:32" x14ac:dyDescent="0.2">
      <c r="G86" s="2" t="s">
        <v>33</v>
      </c>
      <c r="AD86" s="2"/>
      <c r="AE86" s="2"/>
      <c r="AF86" s="2"/>
    </row>
    <row r="87" spans="1:32" x14ac:dyDescent="0.2">
      <c r="Q87" s="2" t="s">
        <v>33</v>
      </c>
      <c r="T87" s="2" t="s">
        <v>33</v>
      </c>
      <c r="V87" s="2" t="s">
        <v>33</v>
      </c>
      <c r="X87" s="2" t="s">
        <v>33</v>
      </c>
      <c r="Z87" s="2" t="s">
        <v>33</v>
      </c>
      <c r="AD87" s="2"/>
      <c r="AE87" s="2"/>
      <c r="AF87" s="2"/>
    </row>
    <row r="88" spans="1:32" x14ac:dyDescent="0.2">
      <c r="J88" s="2" t="s">
        <v>33</v>
      </c>
      <c r="M88" s="2" t="s">
        <v>33</v>
      </c>
      <c r="P88" s="2" t="s">
        <v>33</v>
      </c>
      <c r="Q88" s="2" t="s">
        <v>33</v>
      </c>
      <c r="R88" s="2" t="s">
        <v>33</v>
      </c>
      <c r="S88" s="2" t="s">
        <v>33</v>
      </c>
      <c r="T88" s="2" t="s">
        <v>33</v>
      </c>
      <c r="W88" s="2" t="s">
        <v>33</v>
      </c>
      <c r="X88" s="2" t="s">
        <v>33</v>
      </c>
      <c r="Z88" s="2" t="s">
        <v>33</v>
      </c>
      <c r="AB88" s="2" t="s">
        <v>33</v>
      </c>
      <c r="AD88" s="2"/>
      <c r="AE88" s="2" t="s">
        <v>33</v>
      </c>
      <c r="AF88" s="2"/>
    </row>
    <row r="89" spans="1:32" x14ac:dyDescent="0.2">
      <c r="Q89" s="2" t="s">
        <v>33</v>
      </c>
      <c r="S89" s="2" t="s">
        <v>33</v>
      </c>
      <c r="V89" s="2" t="s">
        <v>33</v>
      </c>
      <c r="W89" s="2" t="s">
        <v>33</v>
      </c>
      <c r="AB89" s="2" t="s">
        <v>33</v>
      </c>
      <c r="AC89" s="2" t="s">
        <v>33</v>
      </c>
      <c r="AD89" s="2" t="s">
        <v>33</v>
      </c>
      <c r="AE89" s="2" t="s">
        <v>33</v>
      </c>
      <c r="AF89" s="2"/>
    </row>
    <row r="90" spans="1:32" x14ac:dyDescent="0.2">
      <c r="J90" s="2" t="s">
        <v>33</v>
      </c>
      <c r="O90" s="2" t="s">
        <v>206</v>
      </c>
      <c r="P90" s="2" t="s">
        <v>33</v>
      </c>
      <c r="S90" s="2" t="s">
        <v>33</v>
      </c>
      <c r="T90" s="2" t="s">
        <v>33</v>
      </c>
      <c r="U90" s="2" t="s">
        <v>33</v>
      </c>
      <c r="V90" s="2" t="s">
        <v>33</v>
      </c>
      <c r="Z90" s="2" t="s">
        <v>33</v>
      </c>
      <c r="AD90" s="2"/>
      <c r="AE90" s="2"/>
      <c r="AF90" s="2" t="s">
        <v>33</v>
      </c>
    </row>
    <row r="91" spans="1:32" x14ac:dyDescent="0.2">
      <c r="K91" s="2" t="s">
        <v>33</v>
      </c>
      <c r="L91" s="2" t="s">
        <v>33</v>
      </c>
      <c r="M91" s="2" t="s">
        <v>33</v>
      </c>
      <c r="P91" s="2" t="s">
        <v>33</v>
      </c>
      <c r="Q91" s="2" t="s">
        <v>33</v>
      </c>
      <c r="S91" s="2" t="s">
        <v>33</v>
      </c>
      <c r="W91" s="2" t="s">
        <v>33</v>
      </c>
      <c r="Z91" s="2" t="s">
        <v>33</v>
      </c>
      <c r="AB91" s="2" t="s">
        <v>33</v>
      </c>
      <c r="AD91" s="2"/>
      <c r="AE91" s="2"/>
      <c r="AF91" s="2"/>
    </row>
    <row r="92" spans="1:32" x14ac:dyDescent="0.2">
      <c r="H92" s="2" t="s">
        <v>33</v>
      </c>
      <c r="S92" s="2" t="s">
        <v>33</v>
      </c>
      <c r="W92" s="2" t="s">
        <v>33</v>
      </c>
      <c r="AD92" s="2"/>
      <c r="AE92" s="2"/>
      <c r="AF92" s="2"/>
    </row>
    <row r="93" spans="1:32" x14ac:dyDescent="0.2">
      <c r="Q93" s="2" t="s">
        <v>33</v>
      </c>
      <c r="R93" s="2" t="s">
        <v>33</v>
      </c>
      <c r="AD93" s="2"/>
      <c r="AE93" s="2"/>
      <c r="AF93" s="2"/>
    </row>
    <row r="94" spans="1:32" x14ac:dyDescent="0.2">
      <c r="S94" s="2" t="s">
        <v>33</v>
      </c>
      <c r="X94" s="2" t="s">
        <v>33</v>
      </c>
      <c r="AC94" s="2" t="s">
        <v>33</v>
      </c>
      <c r="AD94" s="2"/>
      <c r="AE94" s="2"/>
      <c r="AF94" s="2" t="s">
        <v>33</v>
      </c>
    </row>
    <row r="95" spans="1:32" x14ac:dyDescent="0.2">
      <c r="Y95" s="2" t="s">
        <v>33</v>
      </c>
      <c r="AD95" s="2"/>
      <c r="AE95" s="2"/>
      <c r="AF95" s="2"/>
    </row>
    <row r="96" spans="1:32" x14ac:dyDescent="0.2">
      <c r="AD96" s="2"/>
      <c r="AE96" s="2"/>
      <c r="AF96" s="2"/>
    </row>
    <row r="97" spans="19:32" x14ac:dyDescent="0.2">
      <c r="AD97" s="2"/>
      <c r="AE97" s="2"/>
      <c r="AF97" s="2"/>
    </row>
    <row r="98" spans="19:32" x14ac:dyDescent="0.2">
      <c r="AD98" s="2"/>
      <c r="AE98" s="2"/>
      <c r="AF98" s="2"/>
    </row>
    <row r="99" spans="19:32" x14ac:dyDescent="0.2">
      <c r="S99" s="2" t="s">
        <v>33</v>
      </c>
      <c r="AD99" s="2"/>
      <c r="AE99" s="2"/>
      <c r="AF99" s="2"/>
    </row>
    <row r="100" spans="19:32" x14ac:dyDescent="0.2">
      <c r="AD100" s="2"/>
      <c r="AE100" s="2"/>
      <c r="AF100" s="2"/>
    </row>
    <row r="101" spans="19:32" x14ac:dyDescent="0.2">
      <c r="AD101" s="2"/>
      <c r="AE101" s="2"/>
      <c r="AF101" s="2"/>
    </row>
    <row r="102" spans="19:32" x14ac:dyDescent="0.2">
      <c r="AD102" s="2"/>
      <c r="AE102" s="2"/>
      <c r="AF102" s="2"/>
    </row>
    <row r="103" spans="19:32" x14ac:dyDescent="0.2">
      <c r="AD103" s="2"/>
      <c r="AE103" s="2"/>
      <c r="AF103" s="2"/>
    </row>
  </sheetData>
  <sortState ref="A5:AI49">
    <sortCondition ref="A5:A49"/>
  </sortState>
  <mergeCells count="37">
    <mergeCell ref="AF3:AF4"/>
    <mergeCell ref="A1:AF1"/>
    <mergeCell ref="B2:AF2"/>
    <mergeCell ref="A2:A4"/>
    <mergeCell ref="B3:B4"/>
    <mergeCell ref="C3:C4"/>
    <mergeCell ref="D3:D4"/>
    <mergeCell ref="W3:W4"/>
    <mergeCell ref="E3:E4"/>
    <mergeCell ref="F3:F4"/>
    <mergeCell ref="G3:G4"/>
    <mergeCell ref="J3:J4"/>
    <mergeCell ref="M3:M4"/>
    <mergeCell ref="R3:R4"/>
    <mergeCell ref="Q3:Q4"/>
    <mergeCell ref="AC3:AC4"/>
    <mergeCell ref="A79:B79"/>
    <mergeCell ref="A76:B76"/>
    <mergeCell ref="A77:B77"/>
    <mergeCell ref="S3:S4"/>
    <mergeCell ref="T77:X77"/>
    <mergeCell ref="T78:X78"/>
    <mergeCell ref="V3:V4"/>
    <mergeCell ref="X3:X4"/>
    <mergeCell ref="I3:I4"/>
    <mergeCell ref="H3:H4"/>
    <mergeCell ref="P3:P4"/>
    <mergeCell ref="K3:K4"/>
    <mergeCell ref="L3:L4"/>
    <mergeCell ref="O3:O4"/>
    <mergeCell ref="N3:N4"/>
    <mergeCell ref="AB3:AB4"/>
    <mergeCell ref="Y3:Y4"/>
    <mergeCell ref="Z3:Z4"/>
    <mergeCell ref="U3:U4"/>
    <mergeCell ref="T3:T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V V H F V k 4 o J C W o A A A A + A A A A B I A H A B D b 2 5 m a W c v U G F j a 2 F n Z S 5 4 b W w g o h g A K K A U A A A A A A A A A A A A A A A A A A A A A A A A A A A A h Y / B C o J A F E V / R W b v P M d K S p 4 j 1 D Y h C q L t M E 4 6 p K P o m P 5 b i z 6 p X 0 g o q 1 3 L e z k X z n 3 c 7 h g P Z e F c V d P q y k S E U Y 8 4 y s g q 1 S a L S G f P 7 p L E H H d C X k S m n B E 2 b T i 0 O i K 5 t X U I 0 P c 9 7 W e 0 a j L w P Y / B K d k e Z K 5 K 4 W r T W m G k I p 9 V + n 9 F O B 5 f M t y n A a M L t v L p P G A I U 4 2 J N l / E H 4 2 p h / B T 4 q Y r b N c o X l t 3 v U e Y I s L 7 B X 8 C U E s D B B Q A A g A I A F V R x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V U c V W K I p H u A 4 A A A A R A A A A E w A c A E Z v c m 1 1 b G F z L 1 N l Y 3 R p b 2 4 x L m 0 g o h g A K K A U A A A A A A A A A A A A A A A A A A A A A A A A A A A A K 0 5 N L s n M z 1 M I h t C G 1 g B Q S w E C L Q A U A A I A C A B V U c V W T i g k J a g A A A D 4 A A A A E g A A A A A A A A A A A A A A A A A A A A A A Q 2 9 u Z m l n L 1 B h Y 2 t h Z 2 U u e G 1 s U E s B A i 0 A F A A C A A g A V V H F V g / K 6 a u k A A A A 6 Q A A A B M A A A A A A A A A A A A A A A A A 9 A A A A F t D b 2 5 0 Z W 5 0 X 1 R 5 c G V z X S 5 4 b W x Q S w E C L Q A U A A I A C A B V U c V W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f P h J H 4 j y a U S o V s w 9 c k f P C w A A A A A C A A A A A A A D Z g A A w A A A A B A A A A B J W Z h K V a a L m s X I J 1 5 m s y H G A A A A A A S A A A C g A A A A E A A A A K P y 3 j + M a 8 6 Q z J e Z I l u p r I F Q A A A A O 4 o b S x 9 Q b o B W t / i M y A U C C N k g 3 7 Y I 6 t l F F t Y p Y b S m J x K 6 a j q S H 9 t q d p 0 L a 2 l 9 I / 6 Q 6 d y K + b z r 7 e U V a 3 + z 1 Y j K c p b A J + Y p u 9 p t 2 K o d S r Y A S b A U A A A A g r X N P R 9 A 1 / 9 5 x c 1 K P q T t z c w m 2 t M = < / D a t a M a s h u p > 
</file>

<file path=customXml/itemProps1.xml><?xml version="1.0" encoding="utf-8"?>
<ds:datastoreItem xmlns:ds="http://schemas.openxmlformats.org/officeDocument/2006/customXml" ds:itemID="{6C1EAFD5-7B12-4C8E-AE6D-07D083BDD62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9</vt:i4>
      </vt:variant>
    </vt:vector>
  </HeadingPairs>
  <TitlesOfParts>
    <vt:vector size="19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RajadaVento</vt:lpstr>
      <vt:lpstr>Chuva</vt:lpstr>
      <vt:lpstr>ESTAÇÃO METEOROLÓGICA</vt:lpstr>
      <vt:lpstr>Chuva!Area_de_impressao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Alexandre Pontes Amaro</cp:lastModifiedBy>
  <cp:lastPrinted>2018-11-22T17:22:01Z</cp:lastPrinted>
  <dcterms:created xsi:type="dcterms:W3CDTF">2008-08-15T13:32:29Z</dcterms:created>
  <dcterms:modified xsi:type="dcterms:W3CDTF">2025-03-07T19:53:12Z</dcterms:modified>
</cp:coreProperties>
</file>