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5\"/>
    </mc:Choice>
  </mc:AlternateContent>
  <bookViews>
    <workbookView xWindow="0" yWindow="0" windowWidth="20400" windowHeight="7770" tabRatio="874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RajadaVento" sheetId="15" r:id="rId8"/>
    <sheet name="Chuva" sheetId="14" r:id="rId9"/>
    <sheet name="ESTAÇÃO METEOROLÓGICA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xlnm.Print_Area" localSheetId="8">Chuva!$A$1:$AI$32</definedName>
    <definedName name="_xlnm.Print_Area" localSheetId="7">RajadaVento!$A$1:$AG$4</definedName>
    <definedName name="_xlnm.Print_Area" localSheetId="0">TempInst!$A$1:$AG$4</definedName>
    <definedName name="_xlnm.Print_Area" localSheetId="1">TempMax!$A$1:$AH$4</definedName>
    <definedName name="_xlnm.Print_Area" localSheetId="2">TempMin!$A$1:$AH$4</definedName>
    <definedName name="_xlnm.Print_Area" localSheetId="3">UmidInst!$A$1:$AG$4</definedName>
    <definedName name="_xlnm.Print_Area" localSheetId="4">UmidMax!$A$1:$AH$4</definedName>
    <definedName name="_xlnm.Print_Area" localSheetId="5">UmidMin!$A$1:$AH$4</definedName>
    <definedName name="_xlnm.Print_Area" localSheetId="6">VelVentoMax!$A$1:$AG$4</definedName>
  </definedNames>
  <calcPr calcId="162913"/>
</workbook>
</file>

<file path=xl/calcChain.xml><?xml version="1.0" encoding="utf-8"?>
<calcChain xmlns="http://schemas.openxmlformats.org/spreadsheetml/2006/main">
  <c r="AG49" i="6" l="1"/>
  <c r="AI75" i="14" l="1"/>
  <c r="AH75" i="14"/>
  <c r="AG75" i="14"/>
  <c r="B37" i="9" l="1"/>
  <c r="AH44" i="12"/>
  <c r="AH43" i="12"/>
  <c r="AG44" i="12"/>
  <c r="C11" i="9" l="1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C11" i="9"/>
  <c r="AD11" i="9"/>
  <c r="AE11" i="9"/>
  <c r="AF11" i="9"/>
  <c r="AF48" i="14" l="1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F17" i="14"/>
  <c r="AF76" i="14" s="1"/>
  <c r="AE17" i="14"/>
  <c r="AD17" i="14"/>
  <c r="AC17" i="14"/>
  <c r="AB17" i="14"/>
  <c r="AA17" i="14"/>
  <c r="AA76" i="14" s="1"/>
  <c r="Z17" i="14"/>
  <c r="Z76" i="14" s="1"/>
  <c r="Y17" i="14"/>
  <c r="Y76" i="14" s="1"/>
  <c r="X17" i="14"/>
  <c r="X76" i="14" s="1"/>
  <c r="W17" i="14"/>
  <c r="V17" i="14"/>
  <c r="U17" i="14"/>
  <c r="T17" i="14"/>
  <c r="S17" i="14"/>
  <c r="S76" i="14" s="1"/>
  <c r="R17" i="14"/>
  <c r="R76" i="14" s="1"/>
  <c r="Q17" i="14"/>
  <c r="Q76" i="14" s="1"/>
  <c r="P17" i="14"/>
  <c r="P76" i="14" s="1"/>
  <c r="O17" i="14"/>
  <c r="N17" i="14"/>
  <c r="M17" i="14"/>
  <c r="L17" i="14"/>
  <c r="K17" i="14"/>
  <c r="K76" i="14" s="1"/>
  <c r="J17" i="14"/>
  <c r="J76" i="14" s="1"/>
  <c r="I17" i="14"/>
  <c r="I76" i="14" s="1"/>
  <c r="H17" i="14"/>
  <c r="H76" i="14" s="1"/>
  <c r="G17" i="14"/>
  <c r="F17" i="14"/>
  <c r="E17" i="14"/>
  <c r="D17" i="14"/>
  <c r="C17" i="14"/>
  <c r="C76" i="14" s="1"/>
  <c r="B17" i="14"/>
  <c r="B76" i="14" s="1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F38" i="15"/>
  <c r="AE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F36" i="15"/>
  <c r="AE36" i="15"/>
  <c r="AD36" i="15"/>
  <c r="AC36" i="15"/>
  <c r="AB36" i="15"/>
  <c r="AA36" i="15"/>
  <c r="Z36" i="15"/>
  <c r="Y36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I22" i="15"/>
  <c r="H22" i="15"/>
  <c r="G22" i="15"/>
  <c r="F22" i="15"/>
  <c r="E22" i="15"/>
  <c r="D22" i="15"/>
  <c r="C22" i="15"/>
  <c r="B22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F37" i="12"/>
  <c r="AE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F47" i="9"/>
  <c r="AE47" i="9"/>
  <c r="AD47" i="9"/>
  <c r="AC47" i="9"/>
  <c r="AB47" i="9"/>
  <c r="AA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B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D76" i="14" l="1"/>
  <c r="L76" i="14"/>
  <c r="T76" i="14"/>
  <c r="AB76" i="14"/>
  <c r="M76" i="14"/>
  <c r="F76" i="14"/>
  <c r="N76" i="14"/>
  <c r="V76" i="14"/>
  <c r="AD76" i="14"/>
  <c r="E76" i="14"/>
  <c r="AC76" i="14"/>
  <c r="G76" i="14"/>
  <c r="O76" i="14"/>
  <c r="W76" i="14"/>
  <c r="AE76" i="14"/>
  <c r="U76" i="14"/>
  <c r="AI76" i="14"/>
  <c r="AG74" i="14"/>
  <c r="AH74" i="14"/>
  <c r="AI74" i="14"/>
  <c r="AG76" i="14" l="1"/>
  <c r="AH76" i="14"/>
  <c r="AG67" i="14"/>
  <c r="AH67" i="14"/>
  <c r="AI67" i="14"/>
  <c r="AI54" i="14" l="1"/>
  <c r="AH54" i="14"/>
  <c r="AG54" i="14"/>
  <c r="AI51" i="14"/>
  <c r="AH51" i="14"/>
  <c r="AG51" i="14"/>
  <c r="AI49" i="14"/>
  <c r="AH49" i="14"/>
  <c r="AG49" i="14"/>
  <c r="AG25" i="15" l="1"/>
  <c r="AH9" i="15" l="1"/>
  <c r="AG9" i="15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G5" i="5"/>
  <c r="AH5" i="5"/>
  <c r="AG6" i="5"/>
  <c r="AH6" i="5"/>
  <c r="AG7" i="5"/>
  <c r="AH7" i="5"/>
  <c r="AG8" i="5"/>
  <c r="AH8" i="5"/>
  <c r="AG9" i="5"/>
  <c r="AH9" i="5"/>
  <c r="AH10" i="5"/>
  <c r="AG10" i="5"/>
  <c r="AG11" i="5"/>
  <c r="AG12" i="5"/>
  <c r="AH12" i="5"/>
  <c r="AG13" i="5"/>
  <c r="AH13" i="5"/>
  <c r="AG14" i="5"/>
  <c r="AH14" i="5"/>
  <c r="AG15" i="5"/>
  <c r="AH15" i="5"/>
  <c r="AG16" i="5"/>
  <c r="AH16" i="5"/>
  <c r="AG17" i="5"/>
  <c r="AH17" i="5"/>
  <c r="AG18" i="5"/>
  <c r="AH18" i="5"/>
  <c r="AG19" i="5"/>
  <c r="AH19" i="5"/>
  <c r="AG20" i="5"/>
  <c r="AH20" i="5"/>
  <c r="AG21" i="5"/>
  <c r="AH21" i="5"/>
  <c r="AG22" i="5"/>
  <c r="AG23" i="5"/>
  <c r="AH23" i="5"/>
  <c r="AG24" i="5"/>
  <c r="AH24" i="5"/>
  <c r="AG25" i="5"/>
  <c r="AH25" i="5"/>
  <c r="AG26" i="5"/>
  <c r="AH26" i="5"/>
  <c r="AG27" i="5"/>
  <c r="AH27" i="5"/>
  <c r="AG28" i="5"/>
  <c r="AH28" i="5"/>
  <c r="AG29" i="5"/>
  <c r="AH29" i="5"/>
  <c r="AG30" i="5"/>
  <c r="AH30" i="5"/>
  <c r="AG31" i="5"/>
  <c r="AH31" i="5"/>
  <c r="AG32" i="5"/>
  <c r="AH32" i="5"/>
  <c r="AG33" i="5"/>
  <c r="AH33" i="5"/>
  <c r="AH22" i="5" l="1"/>
  <c r="AH11" i="5"/>
  <c r="AG22" i="15" l="1"/>
  <c r="AG6" i="14"/>
  <c r="AG24" i="12"/>
  <c r="AG25" i="9"/>
  <c r="AH25" i="6"/>
  <c r="AG25" i="4"/>
  <c r="AH25" i="9" l="1"/>
  <c r="AG24" i="4" l="1"/>
  <c r="AI61" i="14"/>
  <c r="AI62" i="14"/>
  <c r="AI63" i="14"/>
  <c r="AI64" i="14"/>
  <c r="AI65" i="14"/>
  <c r="AI66" i="14"/>
  <c r="AI68" i="14"/>
  <c r="AI69" i="14"/>
  <c r="AI70" i="14"/>
  <c r="AI71" i="14"/>
  <c r="AI72" i="14"/>
  <c r="AI73" i="14"/>
  <c r="AG62" i="14" l="1"/>
  <c r="AG68" i="14" l="1"/>
  <c r="AG69" i="14"/>
  <c r="AG57" i="14"/>
  <c r="AG58" i="14"/>
  <c r="AG59" i="14"/>
  <c r="AH25" i="14"/>
  <c r="AG25" i="14"/>
  <c r="AH25" i="15"/>
  <c r="AG31" i="15" l="1"/>
  <c r="AG38" i="15"/>
  <c r="AH38" i="14"/>
  <c r="AG28" i="14"/>
  <c r="AH18" i="15"/>
  <c r="AH31" i="15"/>
  <c r="AH31" i="14"/>
  <c r="AH38" i="15"/>
  <c r="AG28" i="15"/>
  <c r="AH28" i="15"/>
  <c r="AH28" i="14"/>
  <c r="AG38" i="14"/>
  <c r="AG18" i="15"/>
  <c r="AG31" i="14"/>
  <c r="AG37" i="12" l="1"/>
  <c r="AG30" i="12"/>
  <c r="AH37" i="12"/>
  <c r="AH30" i="12"/>
  <c r="AH24" i="12"/>
  <c r="AH12" i="9"/>
  <c r="AG16" i="9"/>
  <c r="AH16" i="9" l="1"/>
  <c r="AG21" i="9"/>
  <c r="AG19" i="9"/>
  <c r="AG13" i="9"/>
  <c r="AH17" i="12"/>
  <c r="AH20" i="9"/>
  <c r="AG20" i="9"/>
  <c r="AH14" i="9"/>
  <c r="AG22" i="9"/>
  <c r="AH15" i="9"/>
  <c r="AG31" i="9"/>
  <c r="AG17" i="9"/>
  <c r="AG23" i="9"/>
  <c r="AH24" i="9"/>
  <c r="AG15" i="9"/>
  <c r="AG24" i="9"/>
  <c r="AG18" i="9"/>
  <c r="AH31" i="9"/>
  <c r="AH19" i="9"/>
  <c r="AG38" i="9"/>
  <c r="AH13" i="9"/>
  <c r="AH21" i="9"/>
  <c r="AH17" i="9"/>
  <c r="AH22" i="9"/>
  <c r="AH18" i="9"/>
  <c r="AG17" i="12"/>
  <c r="AH23" i="9"/>
  <c r="AH29" i="9"/>
  <c r="AH38" i="9"/>
  <c r="AG29" i="9"/>
  <c r="AH12" i="8"/>
  <c r="AH25" i="8"/>
  <c r="AG12" i="8"/>
  <c r="AG25" i="8"/>
  <c r="AG25" i="7"/>
  <c r="AG12" i="7"/>
  <c r="AH12" i="6"/>
  <c r="AG16" i="6"/>
  <c r="AG25" i="6"/>
  <c r="AH16" i="6" l="1"/>
  <c r="AH14" i="6"/>
  <c r="AG18" i="8"/>
  <c r="AG31" i="6"/>
  <c r="AG22" i="6"/>
  <c r="AH18" i="6"/>
  <c r="AG29" i="6"/>
  <c r="AH22" i="6"/>
  <c r="AG35" i="6"/>
  <c r="AH20" i="6"/>
  <c r="AG23" i="6"/>
  <c r="AH21" i="6"/>
  <c r="AG15" i="6"/>
  <c r="AG13" i="6"/>
  <c r="AH37" i="6"/>
  <c r="AH32" i="6"/>
  <c r="AG39" i="6"/>
  <c r="AG37" i="6"/>
  <c r="AG32" i="6"/>
  <c r="AG30" i="6"/>
  <c r="AH27" i="6"/>
  <c r="AH18" i="8"/>
  <c r="AH31" i="8"/>
  <c r="AG21" i="6"/>
  <c r="AH40" i="6"/>
  <c r="AG24" i="6"/>
  <c r="AG19" i="6"/>
  <c r="AH17" i="6"/>
  <c r="AH24" i="6"/>
  <c r="AG18" i="6"/>
  <c r="AG18" i="7"/>
  <c r="AG38" i="7"/>
  <c r="AG42" i="6"/>
  <c r="AG40" i="6"/>
  <c r="AH35" i="6"/>
  <c r="AH42" i="6"/>
  <c r="AG38" i="6"/>
  <c r="AH28" i="6"/>
  <c r="AG26" i="6"/>
  <c r="AH38" i="6"/>
  <c r="AG33" i="6"/>
  <c r="AG28" i="6"/>
  <c r="AG27" i="6"/>
  <c r="AG28" i="8"/>
  <c r="AG17" i="6"/>
  <c r="AH41" i="6"/>
  <c r="AG36" i="6"/>
  <c r="AG34" i="6"/>
  <c r="AG20" i="6"/>
  <c r="AH38" i="8"/>
  <c r="AG41" i="6"/>
  <c r="AH31" i="6"/>
  <c r="AG31" i="7"/>
  <c r="AH28" i="8"/>
  <c r="AG38" i="8"/>
  <c r="AH39" i="6"/>
  <c r="AH36" i="6"/>
  <c r="AH23" i="6"/>
  <c r="AH19" i="6"/>
  <c r="AH15" i="6"/>
  <c r="AG31" i="8"/>
  <c r="AH33" i="6"/>
  <c r="AH29" i="6"/>
  <c r="AH34" i="6"/>
  <c r="AH30" i="6"/>
  <c r="AH26" i="6"/>
  <c r="AH13" i="6"/>
  <c r="AG38" i="5" l="1"/>
  <c r="AH38" i="5"/>
  <c r="AI25" i="14"/>
  <c r="AI28" i="14"/>
  <c r="AI31" i="14"/>
  <c r="AI38" i="14"/>
  <c r="AH18" i="14" l="1"/>
  <c r="AH18" i="12"/>
  <c r="AG31" i="4"/>
  <c r="AG19" i="4"/>
  <c r="AH19" i="8"/>
  <c r="AG19" i="8"/>
  <c r="AG18" i="14"/>
  <c r="AG38" i="4"/>
  <c r="AG19" i="7"/>
  <c r="AI18" i="14"/>
  <c r="AG18" i="4"/>
  <c r="AG28" i="4" l="1"/>
  <c r="AG46" i="9"/>
  <c r="AG16" i="8" l="1"/>
  <c r="AH16" i="8"/>
  <c r="AH6" i="12"/>
  <c r="AG6" i="12"/>
  <c r="AG44" i="9"/>
  <c r="AG45" i="9"/>
  <c r="AH33" i="15"/>
  <c r="AG33" i="15"/>
  <c r="AG47" i="9"/>
  <c r="AH30" i="15"/>
  <c r="AH10" i="9"/>
  <c r="AH24" i="15"/>
  <c r="AG24" i="15"/>
  <c r="AG26" i="14"/>
  <c r="AH26" i="14"/>
  <c r="AH36" i="15"/>
  <c r="AG36" i="15"/>
  <c r="AH37" i="14"/>
  <c r="AG37" i="14"/>
  <c r="AH29" i="14"/>
  <c r="AG29" i="14"/>
  <c r="AG34" i="15"/>
  <c r="AH34" i="15"/>
  <c r="AG35" i="14"/>
  <c r="AG27" i="14"/>
  <c r="AH27" i="14"/>
  <c r="AG32" i="15"/>
  <c r="AH32" i="15"/>
  <c r="AH42" i="12"/>
  <c r="AH26" i="15"/>
  <c r="AH37" i="15"/>
  <c r="AG37" i="15"/>
  <c r="AH40" i="5"/>
  <c r="AH29" i="15"/>
  <c r="AG29" i="15"/>
  <c r="AH30" i="14"/>
  <c r="AG30" i="14"/>
  <c r="AG24" i="14"/>
  <c r="AH24" i="14"/>
  <c r="AG35" i="15"/>
  <c r="AH35" i="15"/>
  <c r="AH36" i="14"/>
  <c r="AG36" i="14"/>
  <c r="AG48" i="9"/>
  <c r="AH35" i="12"/>
  <c r="AG35" i="12"/>
  <c r="AH36" i="12"/>
  <c r="AG36" i="12"/>
  <c r="AG38" i="12"/>
  <c r="AH38" i="12"/>
  <c r="AG39" i="12"/>
  <c r="AH39" i="12"/>
  <c r="AH40" i="12"/>
  <c r="AH41" i="12"/>
  <c r="AG28" i="12"/>
  <c r="AH28" i="12"/>
  <c r="AG29" i="12"/>
  <c r="AH29" i="12"/>
  <c r="AG31" i="12"/>
  <c r="AH31" i="12"/>
  <c r="AH46" i="9"/>
  <c r="AH23" i="12"/>
  <c r="AG23" i="12"/>
  <c r="AG13" i="12"/>
  <c r="AH33" i="9"/>
  <c r="AG33" i="9"/>
  <c r="AH44" i="9"/>
  <c r="AG29" i="7"/>
  <c r="AH34" i="9"/>
  <c r="AG34" i="9"/>
  <c r="AG36" i="7"/>
  <c r="AH35" i="9"/>
  <c r="AG35" i="9"/>
  <c r="B49" i="9"/>
  <c r="AG11" i="12"/>
  <c r="AG36" i="9"/>
  <c r="AH36" i="9"/>
  <c r="AG37" i="9"/>
  <c r="AH37" i="9"/>
  <c r="AH43" i="9"/>
  <c r="AG43" i="9"/>
  <c r="AH45" i="9"/>
  <c r="AH9" i="9"/>
  <c r="AG9" i="9"/>
  <c r="AG10" i="12"/>
  <c r="AG16" i="12"/>
  <c r="AG39" i="9"/>
  <c r="AH39" i="9"/>
  <c r="AH9" i="12"/>
  <c r="AG9" i="12"/>
  <c r="AG40" i="9"/>
  <c r="AH40" i="9"/>
  <c r="AH47" i="9"/>
  <c r="AH32" i="9"/>
  <c r="AG32" i="9"/>
  <c r="AG41" i="9"/>
  <c r="AH41" i="9"/>
  <c r="AG14" i="12"/>
  <c r="AG10" i="7"/>
  <c r="AH11" i="9"/>
  <c r="AG42" i="9"/>
  <c r="AH42" i="9"/>
  <c r="AG11" i="7"/>
  <c r="AG26" i="7"/>
  <c r="AH32" i="8"/>
  <c r="AG32" i="8"/>
  <c r="AG39" i="8"/>
  <c r="AH39" i="8"/>
  <c r="AH33" i="8"/>
  <c r="AG33" i="8"/>
  <c r="AG30" i="7"/>
  <c r="AH34" i="5"/>
  <c r="AG37" i="7"/>
  <c r="AH41" i="5"/>
  <c r="AH43" i="8"/>
  <c r="AH47" i="5"/>
  <c r="B49" i="5"/>
  <c r="AG34" i="8"/>
  <c r="AH34" i="8"/>
  <c r="AG41" i="8"/>
  <c r="AH41" i="8"/>
  <c r="AH44" i="5"/>
  <c r="AG47" i="7"/>
  <c r="AG17" i="8"/>
  <c r="AH17" i="8"/>
  <c r="AG11" i="6"/>
  <c r="AG20" i="8"/>
  <c r="AH20" i="8"/>
  <c r="AG24" i="8"/>
  <c r="AH24" i="8"/>
  <c r="AG32" i="7"/>
  <c r="AH35" i="5"/>
  <c r="AG39" i="7"/>
  <c r="AH42" i="5"/>
  <c r="AG10" i="6"/>
  <c r="AG11" i="8"/>
  <c r="AH11" i="8"/>
  <c r="AG15" i="8"/>
  <c r="AH15" i="8"/>
  <c r="AG35" i="8"/>
  <c r="AH35" i="8"/>
  <c r="AH42" i="8"/>
  <c r="AH46" i="5"/>
  <c r="AG9" i="7"/>
  <c r="AG23" i="8"/>
  <c r="AH23" i="8"/>
  <c r="AG9" i="6"/>
  <c r="AG26" i="8"/>
  <c r="AH26" i="8"/>
  <c r="AG33" i="7"/>
  <c r="AH36" i="5"/>
  <c r="AG36" i="5"/>
  <c r="AG40" i="7"/>
  <c r="AH43" i="5"/>
  <c r="AG10" i="8"/>
  <c r="AH10" i="8"/>
  <c r="AH21" i="8"/>
  <c r="AG21" i="8"/>
  <c r="AG27" i="8"/>
  <c r="AH27" i="8"/>
  <c r="AG29" i="8"/>
  <c r="AH29" i="8"/>
  <c r="AI29" i="14"/>
  <c r="AG36" i="8"/>
  <c r="AH36" i="8"/>
  <c r="AG43" i="7"/>
  <c r="AH9" i="8"/>
  <c r="AG9" i="8"/>
  <c r="AG34" i="7"/>
  <c r="AH37" i="5"/>
  <c r="AG37" i="5"/>
  <c r="AG41" i="7"/>
  <c r="AG40" i="8"/>
  <c r="AH40" i="8"/>
  <c r="AG13" i="8"/>
  <c r="AH13" i="8"/>
  <c r="AG24" i="7"/>
  <c r="AH30" i="8"/>
  <c r="AG30" i="8"/>
  <c r="AG37" i="8"/>
  <c r="AH37" i="8"/>
  <c r="AH45" i="5"/>
  <c r="AG14" i="8"/>
  <c r="AH14" i="8"/>
  <c r="AG22" i="8"/>
  <c r="AH22" i="8"/>
  <c r="AG35" i="7"/>
  <c r="AH39" i="5"/>
  <c r="AG42" i="7"/>
  <c r="AH48" i="5"/>
  <c r="AI33" i="14"/>
  <c r="AG43" i="4"/>
  <c r="AG34" i="4"/>
  <c r="AI26" i="14"/>
  <c r="AI35" i="14"/>
  <c r="AG48" i="4"/>
  <c r="AG41" i="4"/>
  <c r="AG32" i="4"/>
  <c r="AG33" i="4"/>
  <c r="AI32" i="14"/>
  <c r="AG47" i="4"/>
  <c r="AG40" i="4"/>
  <c r="AI37" i="14"/>
  <c r="AG46" i="4"/>
  <c r="AG39" i="4"/>
  <c r="AG27" i="4"/>
  <c r="AG42" i="4"/>
  <c r="AI24" i="14"/>
  <c r="AI34" i="14"/>
  <c r="AG45" i="4"/>
  <c r="AG37" i="4"/>
  <c r="AG26" i="4"/>
  <c r="AG9" i="4"/>
  <c r="AH9" i="14"/>
  <c r="AG9" i="14"/>
  <c r="AI9" i="14"/>
  <c r="AI27" i="14"/>
  <c r="AI30" i="14"/>
  <c r="AG36" i="4"/>
  <c r="AG30" i="4"/>
  <c r="AI36" i="14"/>
  <c r="AG44" i="4"/>
  <c r="AG35" i="4"/>
  <c r="B49" i="4"/>
  <c r="AH66" i="14"/>
  <c r="AH68" i="14"/>
  <c r="AH69" i="14"/>
  <c r="AH70" i="14"/>
  <c r="AI50" i="14"/>
  <c r="AI52" i="14"/>
  <c r="AI53" i="14"/>
  <c r="AI55" i="14"/>
  <c r="AI56" i="14"/>
  <c r="AI57" i="14"/>
  <c r="AI58" i="14"/>
  <c r="AI59" i="14"/>
  <c r="AI60" i="14"/>
  <c r="AH50" i="14"/>
  <c r="AH52" i="14"/>
  <c r="AH53" i="14"/>
  <c r="AH55" i="14"/>
  <c r="AH56" i="14"/>
  <c r="AH57" i="14"/>
  <c r="AH58" i="14"/>
  <c r="AH59" i="14"/>
  <c r="AH60" i="14"/>
  <c r="AH61" i="14"/>
  <c r="AH62" i="14"/>
  <c r="AH63" i="14"/>
  <c r="AH64" i="14"/>
  <c r="AH65" i="14"/>
  <c r="AG70" i="14"/>
  <c r="AG72" i="14"/>
  <c r="AG50" i="14"/>
  <c r="AH73" i="14" l="1"/>
  <c r="AG73" i="14"/>
  <c r="AG66" i="14"/>
  <c r="AG65" i="14"/>
  <c r="AG64" i="14"/>
  <c r="AG63" i="14"/>
  <c r="AG61" i="14"/>
  <c r="AG60" i="14"/>
  <c r="AG56" i="14"/>
  <c r="AG55" i="14"/>
  <c r="AG53" i="14"/>
  <c r="AG52" i="14"/>
  <c r="AG71" i="14" l="1"/>
  <c r="AH71" i="14"/>
  <c r="AH72" i="14"/>
  <c r="AG48" i="14" l="1"/>
  <c r="AH30" i="9" l="1"/>
  <c r="AG30" i="9"/>
  <c r="AG30" i="15"/>
  <c r="AH7" i="6"/>
  <c r="AG13" i="7"/>
  <c r="AG21" i="7"/>
  <c r="AH6" i="15"/>
  <c r="AG6" i="15"/>
  <c r="AG8" i="12"/>
  <c r="AH8" i="12"/>
  <c r="AG15" i="14"/>
  <c r="AH15" i="14"/>
  <c r="AI15" i="14"/>
  <c r="AH16" i="12"/>
  <c r="AG23" i="7"/>
  <c r="AH48" i="14"/>
  <c r="AI48" i="14"/>
  <c r="AG47" i="15"/>
  <c r="AH47" i="15"/>
  <c r="AH45" i="12"/>
  <c r="AG45" i="12"/>
  <c r="AG27" i="15"/>
  <c r="AH27" i="15"/>
  <c r="AG27" i="12"/>
  <c r="AH27" i="12"/>
  <c r="AH35" i="14"/>
  <c r="AG44" i="14"/>
  <c r="AH44" i="14"/>
  <c r="AI44" i="14"/>
  <c r="AH16" i="14"/>
  <c r="AI16" i="14"/>
  <c r="AG16" i="14"/>
  <c r="AH11" i="6"/>
  <c r="AG15" i="15"/>
  <c r="AH15" i="15"/>
  <c r="AG20" i="7"/>
  <c r="AG48" i="15"/>
  <c r="AH48" i="15"/>
  <c r="AG46" i="12"/>
  <c r="AH46" i="12"/>
  <c r="AH45" i="8"/>
  <c r="AG45" i="8"/>
  <c r="AI22" i="14"/>
  <c r="AG22" i="14"/>
  <c r="AH22" i="14"/>
  <c r="AG26" i="15"/>
  <c r="AG26" i="12"/>
  <c r="AH26" i="12"/>
  <c r="AG34" i="14"/>
  <c r="AH34" i="14"/>
  <c r="AG43" i="14"/>
  <c r="AH43" i="14"/>
  <c r="AI43" i="14"/>
  <c r="AG44" i="15"/>
  <c r="AH44" i="15"/>
  <c r="AH17" i="15"/>
  <c r="AG17" i="15"/>
  <c r="AG18" i="12"/>
  <c r="AG7" i="14"/>
  <c r="AH7" i="14"/>
  <c r="AI7" i="14"/>
  <c r="AG7" i="15"/>
  <c r="AH7" i="15"/>
  <c r="AG8" i="8"/>
  <c r="AH8" i="8"/>
  <c r="AH10" i="6"/>
  <c r="AG13" i="14"/>
  <c r="AH13" i="14"/>
  <c r="AI13" i="14"/>
  <c r="AH14" i="12"/>
  <c r="AG47" i="12"/>
  <c r="AH47" i="12"/>
  <c r="AG46" i="8"/>
  <c r="AH46" i="8"/>
  <c r="AG45" i="7"/>
  <c r="AG21" i="14"/>
  <c r="AH21" i="14"/>
  <c r="AI21" i="14"/>
  <c r="AH22" i="15"/>
  <c r="AG25" i="12"/>
  <c r="AH25" i="12"/>
  <c r="AG33" i="14"/>
  <c r="AH33" i="14"/>
  <c r="AG34" i="12"/>
  <c r="AH34" i="12"/>
  <c r="AG42" i="14"/>
  <c r="AH42" i="14"/>
  <c r="AI42" i="14"/>
  <c r="AH43" i="15"/>
  <c r="AG43" i="15"/>
  <c r="AG43" i="12"/>
  <c r="AG43" i="6"/>
  <c r="AH43" i="6"/>
  <c r="AG7" i="12"/>
  <c r="AH7" i="12"/>
  <c r="AG6" i="8"/>
  <c r="AH6" i="8"/>
  <c r="AG8" i="7"/>
  <c r="AH9" i="6"/>
  <c r="AI11" i="14"/>
  <c r="AG11" i="14"/>
  <c r="AH11" i="14"/>
  <c r="AH13" i="15"/>
  <c r="AG13" i="15"/>
  <c r="AG17" i="7"/>
  <c r="AH23" i="14"/>
  <c r="AG23" i="14"/>
  <c r="AI23" i="14"/>
  <c r="AG47" i="8"/>
  <c r="AH47" i="8"/>
  <c r="AG46" i="7"/>
  <c r="AH45" i="6"/>
  <c r="AG21" i="15"/>
  <c r="AH21" i="15"/>
  <c r="AG21" i="12"/>
  <c r="AH21" i="12"/>
  <c r="AG28" i="7"/>
  <c r="AG32" i="14"/>
  <c r="AH32" i="14"/>
  <c r="AG33" i="12"/>
  <c r="AH33" i="12"/>
  <c r="AH41" i="14"/>
  <c r="AI41" i="14"/>
  <c r="AG41" i="14"/>
  <c r="AH42" i="15"/>
  <c r="AG42" i="15"/>
  <c r="AG42" i="12"/>
  <c r="AH6" i="14"/>
  <c r="AI6" i="14"/>
  <c r="AG6" i="7"/>
  <c r="AH8" i="6"/>
  <c r="AG10" i="14"/>
  <c r="AH10" i="14"/>
  <c r="AI10" i="14"/>
  <c r="AH11" i="15"/>
  <c r="AG11" i="15"/>
  <c r="AH13" i="12"/>
  <c r="AG16" i="7"/>
  <c r="AG20" i="14"/>
  <c r="AH20" i="14"/>
  <c r="AI20" i="14"/>
  <c r="AG23" i="15"/>
  <c r="AH23" i="15"/>
  <c r="AG48" i="8"/>
  <c r="AH48" i="8"/>
  <c r="AH46" i="6"/>
  <c r="AI45" i="14"/>
  <c r="AG45" i="14"/>
  <c r="AH45" i="14"/>
  <c r="AG20" i="12"/>
  <c r="AH20" i="12"/>
  <c r="AG27" i="7"/>
  <c r="AH32" i="12"/>
  <c r="AG32" i="12"/>
  <c r="AH40" i="14"/>
  <c r="AI40" i="14"/>
  <c r="AG40" i="14"/>
  <c r="AH41" i="15"/>
  <c r="AG41" i="15"/>
  <c r="AG41" i="12"/>
  <c r="AG44" i="8"/>
  <c r="AH44" i="8"/>
  <c r="AG8" i="15"/>
  <c r="AH8" i="15"/>
  <c r="AG47" i="14"/>
  <c r="AH47" i="14"/>
  <c r="AI47" i="14"/>
  <c r="AH7" i="8"/>
  <c r="AG7" i="8"/>
  <c r="AH6" i="6"/>
  <c r="AG10" i="15"/>
  <c r="AH10" i="15"/>
  <c r="AH11" i="12"/>
  <c r="AG15" i="7"/>
  <c r="AG19" i="14"/>
  <c r="AH19" i="14"/>
  <c r="AI19" i="14"/>
  <c r="AH20" i="15"/>
  <c r="AG20" i="15"/>
  <c r="AG22" i="12"/>
  <c r="AH22" i="12"/>
  <c r="AG48" i="7"/>
  <c r="AG47" i="6"/>
  <c r="AH47" i="6"/>
  <c r="AH45" i="15"/>
  <c r="AG45" i="15"/>
  <c r="AG39" i="14"/>
  <c r="AH39" i="14"/>
  <c r="AI39" i="14"/>
  <c r="AG40" i="15"/>
  <c r="AH40" i="15"/>
  <c r="AG40" i="12"/>
  <c r="AG43" i="8"/>
  <c r="AG44" i="7"/>
  <c r="AG46" i="15"/>
  <c r="AH46" i="15"/>
  <c r="AG7" i="7"/>
  <c r="AG8" i="14"/>
  <c r="AH8" i="14"/>
  <c r="AI8" i="14"/>
  <c r="AH10" i="12"/>
  <c r="AG17" i="14"/>
  <c r="AH17" i="14"/>
  <c r="AI17" i="14"/>
  <c r="AG19" i="15"/>
  <c r="AH19" i="15"/>
  <c r="AG19" i="12"/>
  <c r="AH19" i="12"/>
  <c r="AH48" i="6"/>
  <c r="AH46" i="14"/>
  <c r="AG46" i="14"/>
  <c r="AI46" i="14"/>
  <c r="AG22" i="7"/>
  <c r="AG39" i="15"/>
  <c r="AH39" i="15"/>
  <c r="AG42" i="8"/>
  <c r="AH44" i="6"/>
  <c r="AG7" i="9"/>
  <c r="AH7" i="9"/>
  <c r="AG8" i="6"/>
  <c r="AG6" i="9"/>
  <c r="AH6" i="9"/>
  <c r="AG6" i="6"/>
  <c r="AG11" i="9"/>
  <c r="AG28" i="9"/>
  <c r="AH28" i="9"/>
  <c r="AG7" i="6"/>
  <c r="AG10" i="9"/>
  <c r="AG27" i="9"/>
  <c r="AH27" i="9"/>
  <c r="AH48" i="9"/>
  <c r="AG45" i="6"/>
  <c r="AG26" i="9"/>
  <c r="AH26" i="9"/>
  <c r="AG48" i="6"/>
  <c r="AG8" i="9"/>
  <c r="AH8" i="9"/>
  <c r="AG46" i="6"/>
  <c r="AG44" i="6"/>
  <c r="AG20" i="4"/>
  <c r="B49" i="15"/>
  <c r="AG7" i="4"/>
  <c r="AG13" i="4"/>
  <c r="AG23" i="4"/>
  <c r="AG46" i="5"/>
  <c r="AG11" i="4"/>
  <c r="AG48" i="5"/>
  <c r="AG34" i="5"/>
  <c r="AG42" i="5"/>
  <c r="AG10" i="4"/>
  <c r="AG41" i="5"/>
  <c r="AG17" i="4"/>
  <c r="AG22" i="4"/>
  <c r="AG40" i="5"/>
  <c r="AG8" i="4"/>
  <c r="AG16" i="4"/>
  <c r="AG39" i="5"/>
  <c r="AG47" i="5"/>
  <c r="AG6" i="4"/>
  <c r="AG15" i="4"/>
  <c r="AG35" i="5"/>
  <c r="AG45" i="5"/>
  <c r="AG44" i="5"/>
  <c r="AG43" i="5"/>
  <c r="AG5" i="7" l="1"/>
  <c r="AH5" i="8"/>
  <c r="AG5" i="9"/>
  <c r="AG5" i="12"/>
  <c r="AG48" i="12" s="1"/>
  <c r="AG5" i="15"/>
  <c r="AG49" i="15" s="1"/>
  <c r="AG5" i="6"/>
  <c r="AG5" i="8"/>
  <c r="AG49" i="8" s="1"/>
  <c r="AH5" i="9"/>
  <c r="AH5" i="12"/>
  <c r="AH5" i="15"/>
  <c r="AG5" i="14"/>
  <c r="AH5" i="6"/>
  <c r="AG49" i="5"/>
  <c r="AH5" i="14"/>
  <c r="AI5" i="14"/>
  <c r="AG5" i="4" l="1"/>
  <c r="AF49" i="4" l="1"/>
  <c r="AE49" i="6"/>
  <c r="AF49" i="15"/>
  <c r="AE49" i="5"/>
  <c r="AF49" i="9"/>
  <c r="AF49" i="8"/>
  <c r="AF48" i="12"/>
  <c r="AF49" i="7"/>
  <c r="AE49" i="9" l="1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F49" i="6"/>
  <c r="AD49" i="6"/>
  <c r="AC49" i="6"/>
  <c r="AB49" i="6"/>
  <c r="AA49" i="6"/>
  <c r="Z49" i="6"/>
  <c r="Y49" i="6"/>
  <c r="X49" i="6"/>
  <c r="W49" i="6"/>
  <c r="V49" i="6"/>
  <c r="U49" i="6"/>
  <c r="T49" i="6"/>
  <c r="R49" i="6"/>
  <c r="S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E49" i="15"/>
  <c r="AE48" i="12"/>
  <c r="B48" i="12"/>
  <c r="M48" i="12"/>
  <c r="AC48" i="12"/>
  <c r="AA48" i="12"/>
  <c r="AE49" i="8"/>
  <c r="B49" i="8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AD48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L48" i="12"/>
  <c r="K48" i="12"/>
  <c r="J48" i="12"/>
  <c r="I48" i="12"/>
  <c r="H48" i="12"/>
  <c r="G48" i="12"/>
  <c r="F48" i="12"/>
  <c r="E48" i="12"/>
  <c r="D48" i="12"/>
  <c r="C48" i="12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F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E49" i="7"/>
  <c r="B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H49" i="6" l="1"/>
  <c r="AG49" i="7"/>
  <c r="AH49" i="8"/>
  <c r="AG49" i="9"/>
  <c r="AH49" i="15"/>
  <c r="AH48" i="12"/>
  <c r="AH49" i="9"/>
  <c r="AH49" i="5"/>
  <c r="AD49" i="4"/>
  <c r="AC49" i="4"/>
  <c r="AB49" i="4"/>
  <c r="Z49" i="4"/>
  <c r="Y49" i="4"/>
  <c r="X49" i="4"/>
  <c r="V49" i="4"/>
  <c r="U49" i="4"/>
  <c r="T49" i="4"/>
  <c r="R49" i="4"/>
  <c r="Q49" i="4"/>
  <c r="P49" i="4"/>
  <c r="N49" i="4"/>
  <c r="M49" i="4"/>
  <c r="L49" i="4"/>
  <c r="J49" i="4"/>
  <c r="I49" i="4"/>
  <c r="H49" i="4"/>
  <c r="F49" i="4"/>
  <c r="E49" i="4"/>
  <c r="D49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49" i="4" l="1"/>
  <c r="K49" i="4"/>
  <c r="O49" i="4"/>
  <c r="S49" i="4"/>
  <c r="W49" i="4"/>
  <c r="AA49" i="4"/>
  <c r="AE49" i="4"/>
  <c r="G49" i="4"/>
  <c r="H47" i="16"/>
  <c r="AG49" i="4" l="1"/>
  <c r="C3" i="14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</calcChain>
</file>

<file path=xl/sharedStrings.xml><?xml version="1.0" encoding="utf-8"?>
<sst xmlns="http://schemas.openxmlformats.org/spreadsheetml/2006/main" count="1788" uniqueCount="243">
  <si>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</si>
  <si>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</si>
  <si>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</si>
  <si>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</si>
  <si>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</si>
  <si>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</si>
  <si>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</si>
  <si>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</si>
  <si>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</si>
  <si>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</si>
  <si>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</si>
  <si>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</si>
  <si>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</si>
  <si>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</si>
  <si>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</si>
  <si>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</si>
  <si>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</si>
  <si>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</si>
  <si>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</si>
  <si>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</si>
  <si>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</si>
  <si>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>Sidrolândia</t>
  </si>
  <si>
    <t>Máxima Registrada</t>
  </si>
  <si>
    <t>Mês</t>
  </si>
  <si>
    <t>Média</t>
  </si>
  <si>
    <t>Máxima</t>
  </si>
  <si>
    <t>Mínima</t>
  </si>
  <si>
    <t>Total</t>
  </si>
  <si>
    <t>Água Clara</t>
  </si>
  <si>
    <t>Bela Vista</t>
  </si>
  <si>
    <t>Jardim</t>
  </si>
  <si>
    <t>Costa Rica</t>
  </si>
  <si>
    <t>Sonora</t>
  </si>
  <si>
    <t xml:space="preserve"> </t>
  </si>
  <si>
    <t>PCDs</t>
  </si>
  <si>
    <t>Código da estação</t>
  </si>
  <si>
    <t>Latitude         ( ° )</t>
  </si>
  <si>
    <t>Longitude  ( ° )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</si>
  <si>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</si>
  <si>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</si>
  <si>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</si>
  <si>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</si>
  <si>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</si>
  <si>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</si>
  <si>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</si>
  <si>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</si>
  <si>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</si>
  <si>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</si>
  <si>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</si>
  <si>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</si>
  <si>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Bataguassu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</si>
  <si>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</si>
  <si>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</si>
  <si>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</si>
  <si>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</si>
  <si>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</si>
  <si>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</si>
  <si>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</si>
  <si>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</si>
  <si>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</si>
  <si>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</si>
  <si>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</si>
  <si>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</si>
  <si>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</si>
  <si>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</si>
  <si>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</si>
  <si>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</si>
  <si>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</si>
  <si>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</si>
  <si>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</si>
  <si>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</si>
  <si>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</si>
  <si>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</si>
  <si>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</si>
  <si>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</si>
  <si>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</si>
  <si>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</si>
  <si>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</si>
  <si>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</si>
  <si>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</si>
  <si>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</si>
  <si>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</si>
  <si>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</si>
  <si>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Rodovia MS 306 – km 96 – Saída para Cassilândia (Conab)</t>
  </si>
  <si>
    <t>Rodovia BR 163 – km 541 – Zona Rural (Conab)</t>
  </si>
  <si>
    <t>PCDs DO INMET SEMAGRO</t>
  </si>
  <si>
    <t>Angélica</t>
  </si>
  <si>
    <t>SEMAGRO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</si>
  <si>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</si>
  <si>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</si>
  <si>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</si>
  <si>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</si>
  <si>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</si>
  <si>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Bandeirantes</t>
  </si>
  <si>
    <t>S 703</t>
  </si>
  <si>
    <t>BR 163 - KM 543 - Antigo IBC</t>
  </si>
  <si>
    <t>Bonito</t>
  </si>
  <si>
    <t>S 704</t>
  </si>
  <si>
    <t>06/082018</t>
  </si>
  <si>
    <t xml:space="preserve"> Rodovia MS,  178 - KM 33 - Aeroporto de Bonito</t>
  </si>
  <si>
    <t>Brasilândia</t>
  </si>
  <si>
    <t>S 705</t>
  </si>
  <si>
    <t>Escola Agrícola Rodovia MS 395</t>
  </si>
  <si>
    <t>Caarapó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</si>
  <si>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</si>
  <si>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</si>
  <si>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</si>
  <si>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</si>
  <si>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</si>
  <si>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</si>
  <si>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 730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</si>
  <si>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</si>
  <si>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</si>
  <si>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</si>
  <si>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</si>
  <si>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</si>
  <si>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</si>
  <si>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</si>
  <si>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</si>
  <si>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</si>
  <si>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</si>
  <si>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</si>
  <si>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</si>
  <si>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</si>
  <si>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</si>
  <si>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</si>
  <si>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Nova Andradina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</si>
  <si>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</si>
  <si>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</si>
  <si>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</si>
  <si>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</si>
  <si>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</si>
  <si>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</si>
  <si>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</si>
  <si>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</si>
  <si>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</si>
  <si>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</si>
  <si>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</si>
  <si>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</si>
  <si>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</si>
  <si>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</si>
  <si>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</si>
  <si>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</si>
  <si>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</si>
  <si>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 717</t>
  </si>
  <si>
    <t>Rua Jailda Candido Pereira Lote T - Qda11</t>
  </si>
  <si>
    <t>A 761</t>
  </si>
  <si>
    <t>A 704</t>
  </si>
  <si>
    <t>Aral Moreira</t>
  </si>
  <si>
    <t>Camapuã</t>
  </si>
  <si>
    <t>Fátima do Sul</t>
  </si>
  <si>
    <t>Iguatemi</t>
  </si>
  <si>
    <t>Itaporã</t>
  </si>
  <si>
    <t>Laguna Carapã</t>
  </si>
  <si>
    <t>Pedro Gomes</t>
  </si>
  <si>
    <t>Ribas do Rio Pardo</t>
  </si>
  <si>
    <t xml:space="preserve">1. Água Clara </t>
  </si>
  <si>
    <t>2. Amambai</t>
  </si>
  <si>
    <t>3.Aquidauana</t>
  </si>
  <si>
    <t>4.Angélica</t>
  </si>
  <si>
    <t>5.Aral Motreira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</si>
  <si>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</si>
  <si>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</si>
  <si>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</si>
  <si>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</si>
  <si>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</si>
  <si>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</si>
  <si>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</si>
  <si>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</si>
  <si>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</si>
  <si>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</si>
  <si>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</si>
  <si>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</si>
  <si>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</si>
  <si>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</si>
  <si>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</si>
  <si>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</si>
  <si>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</si>
  <si>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</si>
  <si>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</si>
  <si>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</si>
  <si>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</si>
  <si>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</si>
  <si>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</si>
  <si>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</si>
  <si>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</si>
  <si>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</si>
  <si>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</si>
  <si>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33.Paranaíba</t>
  </si>
  <si>
    <t>34.  Pedro Gomes</t>
  </si>
  <si>
    <t>35.Ponta Porã</t>
  </si>
  <si>
    <t>36.Porto Murtinho</t>
  </si>
  <si>
    <t>37.São Gabriel do Oeste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</si>
  <si>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</si>
  <si>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</si>
  <si>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</si>
  <si>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</si>
  <si>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</si>
  <si>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</si>
  <si>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</si>
  <si>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</si>
  <si>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</si>
  <si>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*</t>
  </si>
  <si>
    <t>Média Registrada</t>
  </si>
  <si>
    <t>Mínima Registrada</t>
  </si>
  <si>
    <t xml:space="preserve">  </t>
  </si>
  <si>
    <t>Fonte: INMET/SEMADESC/CEMTEC</t>
  </si>
  <si>
    <t xml:space="preserve">(*) Nenhuma Infotmação Disponivel pelo INMET </t>
  </si>
  <si>
    <t>Fonte: CEMADEN</t>
  </si>
  <si>
    <t>Fonte: EMBRAPA (Agropecuária Oeste)</t>
  </si>
  <si>
    <t>Temperatura Máxima (°C)</t>
  </si>
  <si>
    <t>Temperatura Instantânea (°C)</t>
  </si>
  <si>
    <t>Temperatura Mínima (°C)</t>
  </si>
  <si>
    <t>Umidade Instantânea (%)</t>
  </si>
  <si>
    <t>Umidade Máxima (%)</t>
  </si>
  <si>
    <t>Umidade Mínima (%)</t>
  </si>
  <si>
    <t>Velocidade do Vento Máxima (km/h)</t>
  </si>
  <si>
    <t>Rajada do Vento (km/h)</t>
  </si>
  <si>
    <t>Chuva (mm)</t>
  </si>
  <si>
    <t>Dias sem chuva</t>
  </si>
  <si>
    <t>Dourados (EMBRAPA)</t>
  </si>
  <si>
    <t>Dourados (EMBRAPA/UFGD)</t>
  </si>
  <si>
    <t>Ivinhema (EMBRAPA/ADECOAGRO)</t>
  </si>
  <si>
    <t>Rio Brilhante (EMBRAPA/Prefeitura)</t>
  </si>
  <si>
    <t>Campo Grande (UPA GONÇALVES)</t>
  </si>
  <si>
    <t>Campo Grande (Vila Sta.Luzia)</t>
  </si>
  <si>
    <t>Corguinho</t>
  </si>
  <si>
    <t>Itaquiraí</t>
  </si>
  <si>
    <t>Mundo Novo</t>
  </si>
  <si>
    <t>Rio Verde de Mato Grosso</t>
  </si>
  <si>
    <t>Nova Alvorada do Sul</t>
  </si>
  <si>
    <t>Nhumirim - Nhecolândia</t>
  </si>
  <si>
    <t>Corumbá (Cravo Vermelho)</t>
  </si>
  <si>
    <t>Corumbá (Fortaleza)</t>
  </si>
  <si>
    <t>Dois Irmãos do Buriti</t>
  </si>
  <si>
    <t>Campo Grande (Jardim Panamá)</t>
  </si>
  <si>
    <t>Rochedo</t>
  </si>
  <si>
    <t>Porto Murtinho (ANA)</t>
  </si>
  <si>
    <t>Fonte: AGÊNCIA NACIONAL DE ÁGUAS (ANA)</t>
  </si>
  <si>
    <t>Três Lagoas (São Carlos)</t>
  </si>
  <si>
    <t>Março/2025</t>
  </si>
  <si>
    <t>Ivinhemai</t>
  </si>
  <si>
    <t>Miranda (ANA)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</si>
</sst>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9"/>
      <color indexed="8"/>
      <name val="Arial"/>
      <family val="2"/>
    </font>
    <font>
      <b/>
      <sz val="20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b/>
      <i/>
      <sz val="9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C090"/>
        <bgColor rgb="FFFF99CC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7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9" fillId="6" borderId="1" xfId="0" applyNumberFormat="1" applyFont="1" applyFill="1" applyBorder="1" applyAlignment="1">
      <alignment horizontal="center" wrapText="1"/>
    </xf>
    <xf numFmtId="0" fontId="0" fillId="6" borderId="0" xfId="0" applyFill="1"/>
    <xf numFmtId="0" fontId="9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Fill="1"/>
    <xf numFmtId="0" fontId="0" fillId="6" borderId="1" xfId="0" applyNumberFormat="1" applyFill="1" applyBorder="1" applyAlignment="1">
      <alignment horizont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164" fontId="0" fillId="6" borderId="0" xfId="1" applyNumberFormat="1" applyFont="1" applyFill="1"/>
    <xf numFmtId="164" fontId="0" fillId="0" borderId="0" xfId="1" applyNumberFormat="1" applyFont="1" applyFill="1"/>
    <xf numFmtId="0" fontId="0" fillId="6" borderId="1" xfId="0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12" fillId="6" borderId="0" xfId="2" applyFont="1" applyFill="1" applyAlignment="1" applyProtection="1"/>
    <xf numFmtId="0" fontId="0" fillId="6" borderId="0" xfId="0" applyFill="1" applyBorder="1" applyAlignment="1"/>
    <xf numFmtId="0" fontId="12" fillId="6" borderId="0" xfId="2" applyFill="1" applyAlignment="1" applyProtection="1"/>
    <xf numFmtId="0" fontId="0" fillId="6" borderId="0" xfId="0" applyFill="1" applyAlignment="1"/>
    <xf numFmtId="0" fontId="0" fillId="0" borderId="0" xfId="0" applyAlignment="1"/>
    <xf numFmtId="0" fontId="0" fillId="0" borderId="0" xfId="0" applyFill="1" applyAlignment="1"/>
    <xf numFmtId="0" fontId="8" fillId="6" borderId="4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/>
    <xf numFmtId="0" fontId="4" fillId="0" borderId="1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0" fillId="6" borderId="7" xfId="0" applyNumberFormat="1" applyFill="1" applyBorder="1"/>
    <xf numFmtId="1" fontId="8" fillId="0" borderId="13" xfId="0" applyNumberFormat="1" applyFont="1" applyBorder="1" applyAlignment="1">
      <alignment horizontal="center"/>
    </xf>
    <xf numFmtId="2" fontId="9" fillId="6" borderId="1" xfId="0" applyNumberFormat="1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wrapText="1"/>
    </xf>
    <xf numFmtId="0" fontId="14" fillId="6" borderId="1" xfId="0" applyNumberFormat="1" applyFont="1" applyFill="1" applyBorder="1" applyAlignment="1">
      <alignment horizontal="center" wrapText="1"/>
    </xf>
    <xf numFmtId="14" fontId="14" fillId="6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0" fontId="15" fillId="6" borderId="0" xfId="0" applyFont="1" applyFill="1"/>
    <xf numFmtId="0" fontId="15" fillId="0" borderId="0" xfId="0" applyFont="1" applyFill="1"/>
    <xf numFmtId="3" fontId="0" fillId="6" borderId="1" xfId="0" applyNumberForma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49" fontId="0" fillId="6" borderId="8" xfId="0" applyNumberFormat="1" applyFill="1" applyBorder="1"/>
    <xf numFmtId="0" fontId="10" fillId="6" borderId="5" xfId="0" applyFont="1" applyFill="1" applyBorder="1" applyAlignment="1">
      <alignment horizontal="center" vertical="center"/>
    </xf>
    <xf numFmtId="0" fontId="0" fillId="6" borderId="8" xfId="0" applyFill="1" applyBorder="1"/>
    <xf numFmtId="2" fontId="3" fillId="0" borderId="0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1" fillId="6" borderId="4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2" fontId="22" fillId="5" borderId="13" xfId="0" applyNumberFormat="1" applyFont="1" applyFill="1" applyBorder="1" applyAlignment="1">
      <alignment horizontal="center" vertical="center"/>
    </xf>
    <xf numFmtId="2" fontId="22" fillId="5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5" borderId="13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4" fontId="7" fillId="3" borderId="1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4" fontId="3" fillId="0" borderId="24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4" fontId="16" fillId="0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left" vertical="center"/>
    </xf>
    <xf numFmtId="4" fontId="26" fillId="0" borderId="1" xfId="0" applyNumberFormat="1" applyFont="1" applyBorder="1" applyAlignment="1">
      <alignment horizontal="center" vertical="center"/>
    </xf>
    <xf numFmtId="0" fontId="27" fillId="11" borderId="0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" fontId="20" fillId="3" borderId="13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49" fontId="19" fillId="3" borderId="13" xfId="0" applyNumberFormat="1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17" fontId="19" fillId="3" borderId="3" xfId="0" applyNumberFormat="1" applyFont="1" applyFill="1" applyBorder="1" applyAlignment="1">
      <alignment horizontal="center" vertical="center"/>
    </xf>
    <xf numFmtId="17" fontId="19" fillId="3" borderId="12" xfId="0" applyNumberFormat="1" applyFont="1" applyFill="1" applyBorder="1" applyAlignment="1">
      <alignment horizontal="center" vertical="center"/>
    </xf>
    <xf numFmtId="1" fontId="20" fillId="3" borderId="25" xfId="0" applyNumberFormat="1" applyFont="1" applyFill="1" applyBorder="1" applyAlignment="1">
      <alignment horizontal="center" vertical="center"/>
    </xf>
    <xf numFmtId="1" fontId="20" fillId="3" borderId="19" xfId="0" applyNumberFormat="1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1" fontId="22" fillId="3" borderId="19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0" fontId="25" fillId="10" borderId="4" xfId="0" applyFont="1" applyFill="1" applyBorder="1" applyAlignment="1">
      <alignment horizontal="left" vertical="center"/>
    </xf>
    <xf numFmtId="0" fontId="25" fillId="10" borderId="0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14" fontId="22" fillId="3" borderId="18" xfId="0" applyNumberFormat="1" applyFont="1" applyFill="1" applyBorder="1" applyAlignment="1">
      <alignment horizontal="center" vertical="center" wrapText="1"/>
    </xf>
    <xf numFmtId="14" fontId="22" fillId="3" borderId="17" xfId="0" applyNumberFormat="1" applyFont="1" applyFill="1" applyBorder="1" applyAlignment="1">
      <alignment horizontal="center" vertical="center" wrapText="1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12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213736</xdr:colOff>
      <xdr:row>49</xdr:row>
      <xdr:rowOff>147016</xdr:rowOff>
    </xdr:from>
    <xdr:to>
      <xdr:col>31</xdr:col>
      <xdr:colOff>135792</xdr:colOff>
      <xdr:row>55</xdr:row>
      <xdr:rowOff>122767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8573" y="8046554"/>
          <a:ext cx="8256431" cy="969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21166</xdr:colOff>
      <xdr:row>49</xdr:row>
      <xdr:rowOff>127000</xdr:rowOff>
    </xdr:from>
    <xdr:to>
      <xdr:col>32</xdr:col>
      <xdr:colOff>17306</xdr:colOff>
      <xdr:row>55</xdr:row>
      <xdr:rowOff>102752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6" y="8456083"/>
          <a:ext cx="8198222" cy="928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84666</xdr:colOff>
      <xdr:row>49</xdr:row>
      <xdr:rowOff>95250</xdr:rowOff>
    </xdr:from>
    <xdr:to>
      <xdr:col>28</xdr:col>
      <xdr:colOff>129753</xdr:colOff>
      <xdr:row>55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3" y="8424333"/>
          <a:ext cx="8198222" cy="92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296333</xdr:colOff>
      <xdr:row>49</xdr:row>
      <xdr:rowOff>95250</xdr:rowOff>
    </xdr:from>
    <xdr:to>
      <xdr:col>26</xdr:col>
      <xdr:colOff>271305</xdr:colOff>
      <xdr:row>55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0" y="8424333"/>
          <a:ext cx="8198222" cy="928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10583</xdr:colOff>
      <xdr:row>49</xdr:row>
      <xdr:rowOff>127000</xdr:rowOff>
    </xdr:from>
    <xdr:to>
      <xdr:col>26</xdr:col>
      <xdr:colOff>303055</xdr:colOff>
      <xdr:row>55</xdr:row>
      <xdr:rowOff>102751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8456083"/>
          <a:ext cx="8198222" cy="928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</xdr:colOff>
      <xdr:row>49</xdr:row>
      <xdr:rowOff>84667</xdr:rowOff>
    </xdr:from>
    <xdr:to>
      <xdr:col>30</xdr:col>
      <xdr:colOff>345389</xdr:colOff>
      <xdr:row>55</xdr:row>
      <xdr:rowOff>60418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413750"/>
          <a:ext cx="8198222" cy="9282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253999</xdr:colOff>
      <xdr:row>48</xdr:row>
      <xdr:rowOff>105833</xdr:rowOff>
    </xdr:from>
    <xdr:to>
      <xdr:col>30</xdr:col>
      <xdr:colOff>176054</xdr:colOff>
      <xdr:row>54</xdr:row>
      <xdr:rowOff>81584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666" y="8434916"/>
          <a:ext cx="8198222" cy="9282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306917</xdr:colOff>
      <xdr:row>49</xdr:row>
      <xdr:rowOff>116417</xdr:rowOff>
    </xdr:from>
    <xdr:to>
      <xdr:col>29</xdr:col>
      <xdr:colOff>398305</xdr:colOff>
      <xdr:row>55</xdr:row>
      <xdr:rowOff>92168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7" y="8445500"/>
          <a:ext cx="8198222" cy="9282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179916</xdr:colOff>
      <xdr:row>76</xdr:row>
      <xdr:rowOff>84667</xdr:rowOff>
    </xdr:from>
    <xdr:to>
      <xdr:col>33</xdr:col>
      <xdr:colOff>313638</xdr:colOff>
      <xdr:row>82</xdr:row>
      <xdr:rowOff>60419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49" y="8413750"/>
          <a:ext cx="8198222" cy="928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&#193;guaClara%20_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arap&#243;_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mapu&#227;_2025%20(GOES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mpoGrande_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ssil&#226;ndia_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hapad&#227;oDoSul_2025%20(GOES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rumb&#225;_2025%20(GOES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staRica_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xim_2025%20(GOES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Dourados_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F&#225;timaDoSul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mambai_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guatemi_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tapor&#227;_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taquira&#237;_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vinhema_202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Jardim_202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Juti_202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LagunaCarap&#227;_2025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Maracaju_2025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Miranda_2025%20(GOES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humirim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ng&#233;lica_202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ovaAlvorada%20do%20Sul_202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ovaAndradina_202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arana&#237;ba_202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edroGomes_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ntaPor&#227;_202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rtoMurtinho_202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RibasdoRioPardo_202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RioBrilhante_202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antaRitadoPardo_2025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&#227;oGabriel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quidauana_2025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eteQuedas_202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idrol&#226;ndia_202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onora_2025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Tr&#234;sLagoas_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ralMoreira_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andeirantes_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ataguassu_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onito_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rasil&#226;ndia_2025%20(DEPRED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28.670833333333331</v>
          </cell>
          <cell r="C5">
            <v>36.9</v>
          </cell>
          <cell r="D5">
            <v>21.8</v>
          </cell>
          <cell r="E5">
            <v>68.666666666666671</v>
          </cell>
          <cell r="F5">
            <v>100</v>
          </cell>
          <cell r="G5">
            <v>33</v>
          </cell>
          <cell r="H5" t="str">
            <v>*</v>
          </cell>
          <cell r="J5" t="str">
            <v>*</v>
          </cell>
          <cell r="K5">
            <v>0</v>
          </cell>
        </row>
        <row r="6">
          <cell r="B6">
            <v>28.32083333333334</v>
          </cell>
          <cell r="C6">
            <v>38.1</v>
          </cell>
          <cell r="D6">
            <v>20.8</v>
          </cell>
          <cell r="E6">
            <v>67.666666666666671</v>
          </cell>
          <cell r="F6">
            <v>100</v>
          </cell>
          <cell r="G6">
            <v>30</v>
          </cell>
          <cell r="H6" t="str">
            <v>*</v>
          </cell>
          <cell r="J6" t="str">
            <v>*</v>
          </cell>
          <cell r="K6">
            <v>0</v>
          </cell>
        </row>
        <row r="7">
          <cell r="B7">
            <v>28.154166666666665</v>
          </cell>
          <cell r="C7">
            <v>36.5</v>
          </cell>
          <cell r="D7">
            <v>21.6</v>
          </cell>
          <cell r="E7">
            <v>67.041666666666671</v>
          </cell>
          <cell r="F7">
            <v>98</v>
          </cell>
          <cell r="G7">
            <v>32</v>
          </cell>
          <cell r="H7" t="str">
            <v>*</v>
          </cell>
          <cell r="J7" t="str">
            <v>*</v>
          </cell>
          <cell r="K7">
            <v>0</v>
          </cell>
        </row>
        <row r="8">
          <cell r="B8">
            <v>27.924999999999997</v>
          </cell>
          <cell r="C8">
            <v>37.6</v>
          </cell>
          <cell r="D8">
            <v>21.3</v>
          </cell>
          <cell r="E8">
            <v>69.541666666666671</v>
          </cell>
          <cell r="F8">
            <v>100</v>
          </cell>
          <cell r="G8">
            <v>31</v>
          </cell>
          <cell r="H8" t="str">
            <v>*</v>
          </cell>
          <cell r="J8" t="str">
            <v>*</v>
          </cell>
          <cell r="K8">
            <v>0</v>
          </cell>
        </row>
        <row r="9">
          <cell r="B9">
            <v>27.779166666666665</v>
          </cell>
          <cell r="C9">
            <v>36.299999999999997</v>
          </cell>
          <cell r="D9">
            <v>20.7</v>
          </cell>
          <cell r="E9">
            <v>65.583333333333329</v>
          </cell>
          <cell r="F9">
            <v>96</v>
          </cell>
          <cell r="G9">
            <v>32</v>
          </cell>
          <cell r="H9" t="str">
            <v>*</v>
          </cell>
          <cell r="J9" t="str">
            <v>*</v>
          </cell>
          <cell r="K9">
            <v>0</v>
          </cell>
        </row>
        <row r="10">
          <cell r="B10">
            <v>28.158333333333342</v>
          </cell>
          <cell r="C10">
            <v>37</v>
          </cell>
          <cell r="D10">
            <v>21.6</v>
          </cell>
          <cell r="E10">
            <v>65.208333333333329</v>
          </cell>
          <cell r="F10">
            <v>98</v>
          </cell>
          <cell r="G10">
            <v>31</v>
          </cell>
          <cell r="H10" t="str">
            <v>*</v>
          </cell>
          <cell r="J10" t="str">
            <v>*</v>
          </cell>
          <cell r="K10">
            <v>0.8</v>
          </cell>
        </row>
        <row r="11">
          <cell r="B11">
            <v>26.887499999999999</v>
          </cell>
          <cell r="C11">
            <v>36.799999999999997</v>
          </cell>
          <cell r="D11">
            <v>19.2</v>
          </cell>
          <cell r="E11">
            <v>63.875</v>
          </cell>
          <cell r="F11">
            <v>97</v>
          </cell>
          <cell r="G11">
            <v>30</v>
          </cell>
          <cell r="H11" t="str">
            <v>*</v>
          </cell>
          <cell r="J11" t="str">
            <v>*</v>
          </cell>
          <cell r="K11">
            <v>0</v>
          </cell>
        </row>
        <row r="12">
          <cell r="B12">
            <v>27.145833333333332</v>
          </cell>
          <cell r="C12">
            <v>38.9</v>
          </cell>
          <cell r="D12">
            <v>18.600000000000001</v>
          </cell>
          <cell r="E12">
            <v>64.291666666666671</v>
          </cell>
          <cell r="F12">
            <v>98</v>
          </cell>
          <cell r="G12">
            <v>23</v>
          </cell>
          <cell r="H12" t="str">
            <v>*</v>
          </cell>
          <cell r="J12" t="str">
            <v>*</v>
          </cell>
          <cell r="K12">
            <v>0</v>
          </cell>
        </row>
        <row r="13">
          <cell r="B13">
            <v>28.616666666666671</v>
          </cell>
          <cell r="C13">
            <v>37.5</v>
          </cell>
          <cell r="D13">
            <v>22.1</v>
          </cell>
          <cell r="E13">
            <v>64.25</v>
          </cell>
          <cell r="F13">
            <v>95</v>
          </cell>
          <cell r="G13">
            <v>26</v>
          </cell>
          <cell r="H13" t="str">
            <v>*</v>
          </cell>
          <cell r="J13" t="str">
            <v>*</v>
          </cell>
          <cell r="K13">
            <v>0</v>
          </cell>
        </row>
        <row r="14">
          <cell r="B14">
            <v>27.316666666666666</v>
          </cell>
          <cell r="C14">
            <v>36.5</v>
          </cell>
          <cell r="D14">
            <v>22.8</v>
          </cell>
          <cell r="E14">
            <v>68.333333333333329</v>
          </cell>
          <cell r="F14">
            <v>88</v>
          </cell>
          <cell r="G14">
            <v>31</v>
          </cell>
          <cell r="H14" t="str">
            <v>*</v>
          </cell>
          <cell r="J14" t="str">
            <v>*</v>
          </cell>
          <cell r="K14">
            <v>0.6</v>
          </cell>
        </row>
        <row r="15">
          <cell r="B15">
            <v>26.808333333333326</v>
          </cell>
          <cell r="C15">
            <v>35.1</v>
          </cell>
          <cell r="D15">
            <v>22.7</v>
          </cell>
          <cell r="E15">
            <v>76.25</v>
          </cell>
          <cell r="F15">
            <v>99</v>
          </cell>
          <cell r="G15">
            <v>30</v>
          </cell>
          <cell r="H15" t="str">
            <v>*</v>
          </cell>
          <cell r="J15" t="str">
            <v>*</v>
          </cell>
          <cell r="K15">
            <v>0.2</v>
          </cell>
        </row>
        <row r="16">
          <cell r="B16">
            <v>25.941666666666663</v>
          </cell>
          <cell r="C16">
            <v>32.9</v>
          </cell>
          <cell r="D16">
            <v>22</v>
          </cell>
          <cell r="E16">
            <v>81.125</v>
          </cell>
          <cell r="F16">
            <v>100</v>
          </cell>
          <cell r="G16">
            <v>49</v>
          </cell>
          <cell r="H16" t="str">
            <v>*</v>
          </cell>
          <cell r="J16" t="str">
            <v>*</v>
          </cell>
          <cell r="K16">
            <v>5.4</v>
          </cell>
        </row>
        <row r="17">
          <cell r="B17">
            <v>26.470833333333331</v>
          </cell>
          <cell r="C17">
            <v>34.299999999999997</v>
          </cell>
          <cell r="D17">
            <v>22.3</v>
          </cell>
          <cell r="E17">
            <v>79.25</v>
          </cell>
          <cell r="F17">
            <v>100</v>
          </cell>
          <cell r="G17">
            <v>45</v>
          </cell>
          <cell r="H17" t="str">
            <v>*</v>
          </cell>
          <cell r="J17" t="str">
            <v>*</v>
          </cell>
          <cell r="K17">
            <v>7</v>
          </cell>
        </row>
        <row r="18">
          <cell r="B18">
            <v>26.879166666666674</v>
          </cell>
          <cell r="C18">
            <v>35.200000000000003</v>
          </cell>
          <cell r="D18">
            <v>21.9</v>
          </cell>
          <cell r="E18">
            <v>79.708333333333329</v>
          </cell>
          <cell r="F18">
            <v>100</v>
          </cell>
          <cell r="G18">
            <v>40</v>
          </cell>
          <cell r="H18" t="str">
            <v>*</v>
          </cell>
          <cell r="J18" t="str">
            <v>*</v>
          </cell>
          <cell r="K18">
            <v>0.8</v>
          </cell>
        </row>
        <row r="19">
          <cell r="B19">
            <v>28.158333333333331</v>
          </cell>
          <cell r="C19">
            <v>36.6</v>
          </cell>
          <cell r="D19">
            <v>22.4</v>
          </cell>
          <cell r="E19">
            <v>71.625</v>
          </cell>
          <cell r="F19">
            <v>97</v>
          </cell>
          <cell r="G19">
            <v>35</v>
          </cell>
          <cell r="H19" t="str">
            <v>*</v>
          </cell>
          <cell r="J19" t="str">
            <v>*</v>
          </cell>
          <cell r="K19">
            <v>0</v>
          </cell>
        </row>
        <row r="20">
          <cell r="B20">
            <v>28.591666666666665</v>
          </cell>
          <cell r="C20">
            <v>37.1</v>
          </cell>
          <cell r="D20">
            <v>21.8</v>
          </cell>
          <cell r="E20">
            <v>65.375</v>
          </cell>
          <cell r="F20">
            <v>94</v>
          </cell>
          <cell r="G20">
            <v>34</v>
          </cell>
          <cell r="H20" t="str">
            <v>*</v>
          </cell>
          <cell r="J20" t="str">
            <v>*</v>
          </cell>
          <cell r="K20">
            <v>0</v>
          </cell>
        </row>
        <row r="21">
          <cell r="B21">
            <v>28.058333333333334</v>
          </cell>
          <cell r="C21">
            <v>35.299999999999997</v>
          </cell>
          <cell r="D21">
            <v>22.4</v>
          </cell>
          <cell r="E21">
            <v>73.208333333333329</v>
          </cell>
          <cell r="F21">
            <v>98</v>
          </cell>
          <cell r="G21">
            <v>44</v>
          </cell>
          <cell r="H21" t="str">
            <v>*</v>
          </cell>
          <cell r="J21" t="str">
            <v>*</v>
          </cell>
          <cell r="K21">
            <v>0</v>
          </cell>
        </row>
        <row r="22">
          <cell r="B22">
            <v>27.233333333333331</v>
          </cell>
          <cell r="C22">
            <v>35.6</v>
          </cell>
          <cell r="D22">
            <v>20.3</v>
          </cell>
          <cell r="E22">
            <v>74.833333333333329</v>
          </cell>
          <cell r="F22">
            <v>100</v>
          </cell>
          <cell r="G22">
            <v>38</v>
          </cell>
          <cell r="H22" t="str">
            <v>*</v>
          </cell>
          <cell r="J22" t="str">
            <v>*</v>
          </cell>
          <cell r="K22">
            <v>36.800000000000004</v>
          </cell>
        </row>
        <row r="23">
          <cell r="B23">
            <v>25.391666666666666</v>
          </cell>
          <cell r="C23">
            <v>33</v>
          </cell>
          <cell r="D23">
            <v>21.1</v>
          </cell>
          <cell r="E23">
            <v>84.333333333333329</v>
          </cell>
          <cell r="F23">
            <v>100</v>
          </cell>
          <cell r="G23">
            <v>50</v>
          </cell>
          <cell r="H23" t="str">
            <v>*</v>
          </cell>
          <cell r="J23" t="str">
            <v>*</v>
          </cell>
          <cell r="K23">
            <v>1.4</v>
          </cell>
        </row>
        <row r="24">
          <cell r="B24">
            <v>26.329166666666662</v>
          </cell>
          <cell r="C24">
            <v>34.1</v>
          </cell>
          <cell r="D24">
            <v>21</v>
          </cell>
          <cell r="E24">
            <v>78.708333333333329</v>
          </cell>
          <cell r="F24">
            <v>100</v>
          </cell>
          <cell r="G24">
            <v>44</v>
          </cell>
          <cell r="H24" t="str">
            <v>*</v>
          </cell>
          <cell r="J24" t="str">
            <v>*</v>
          </cell>
          <cell r="K24">
            <v>0</v>
          </cell>
        </row>
        <row r="25">
          <cell r="B25">
            <v>26.370833333333334</v>
          </cell>
          <cell r="C25">
            <v>34.5</v>
          </cell>
          <cell r="D25">
            <v>19.399999999999999</v>
          </cell>
          <cell r="E25">
            <v>72.083333333333329</v>
          </cell>
          <cell r="F25">
            <v>100</v>
          </cell>
          <cell r="G25">
            <v>32</v>
          </cell>
          <cell r="H25" t="str">
            <v>*</v>
          </cell>
          <cell r="J25" t="str">
            <v>*</v>
          </cell>
          <cell r="K25">
            <v>0</v>
          </cell>
        </row>
        <row r="26">
          <cell r="B26">
            <v>26.841666666666665</v>
          </cell>
          <cell r="C26">
            <v>36.799999999999997</v>
          </cell>
          <cell r="D26">
            <v>19.600000000000001</v>
          </cell>
          <cell r="E26">
            <v>69.583333333333329</v>
          </cell>
          <cell r="F26">
            <v>100</v>
          </cell>
          <cell r="G26">
            <v>32</v>
          </cell>
          <cell r="H26" t="str">
            <v>*</v>
          </cell>
          <cell r="J26" t="str">
            <v>*</v>
          </cell>
          <cell r="K26">
            <v>0</v>
          </cell>
        </row>
        <row r="27">
          <cell r="B27">
            <v>25.654166666666665</v>
          </cell>
          <cell r="C27">
            <v>31.8</v>
          </cell>
          <cell r="D27">
            <v>22.3</v>
          </cell>
          <cell r="E27">
            <v>77.833333333333329</v>
          </cell>
          <cell r="F27">
            <v>97</v>
          </cell>
          <cell r="G27">
            <v>55</v>
          </cell>
          <cell r="H27" t="str">
            <v>*</v>
          </cell>
          <cell r="J27" t="str">
            <v>*</v>
          </cell>
          <cell r="K27">
            <v>0</v>
          </cell>
        </row>
        <row r="28">
          <cell r="B28">
            <v>27.262499999999999</v>
          </cell>
          <cell r="C28">
            <v>35.700000000000003</v>
          </cell>
          <cell r="D28">
            <v>22.1</v>
          </cell>
          <cell r="E28">
            <v>74.791666666666671</v>
          </cell>
          <cell r="F28">
            <v>100</v>
          </cell>
          <cell r="G28">
            <v>33</v>
          </cell>
          <cell r="H28" t="str">
            <v>*</v>
          </cell>
          <cell r="J28" t="str">
            <v>*</v>
          </cell>
          <cell r="K28">
            <v>0</v>
          </cell>
        </row>
        <row r="29">
          <cell r="B29">
            <v>28.225000000000005</v>
          </cell>
          <cell r="C29">
            <v>35</v>
          </cell>
          <cell r="D29">
            <v>24.2</v>
          </cell>
          <cell r="E29">
            <v>72.875</v>
          </cell>
          <cell r="F29">
            <v>94</v>
          </cell>
          <cell r="G29">
            <v>43</v>
          </cell>
          <cell r="H29" t="str">
            <v>*</v>
          </cell>
          <cell r="J29" t="str">
            <v>*</v>
          </cell>
          <cell r="K29">
            <v>2.8000000000000003</v>
          </cell>
        </row>
        <row r="30">
          <cell r="B30">
            <v>27.779166666666665</v>
          </cell>
          <cell r="C30">
            <v>35.1</v>
          </cell>
          <cell r="D30">
            <v>23.4</v>
          </cell>
          <cell r="E30">
            <v>74.958333333333329</v>
          </cell>
          <cell r="F30">
            <v>94</v>
          </cell>
          <cell r="G30">
            <v>42</v>
          </cell>
          <cell r="H30" t="str">
            <v>*</v>
          </cell>
          <cell r="J30" t="str">
            <v>*</v>
          </cell>
          <cell r="K30">
            <v>0</v>
          </cell>
        </row>
        <row r="31">
          <cell r="B31">
            <v>28.05416666666666</v>
          </cell>
          <cell r="C31">
            <v>36</v>
          </cell>
          <cell r="D31">
            <v>21.5</v>
          </cell>
          <cell r="E31">
            <v>73.208333333333329</v>
          </cell>
          <cell r="F31">
            <v>100</v>
          </cell>
          <cell r="G31">
            <v>39</v>
          </cell>
          <cell r="H31" t="str">
            <v>*</v>
          </cell>
          <cell r="J31" t="str">
            <v>*</v>
          </cell>
          <cell r="K31">
            <v>0</v>
          </cell>
        </row>
        <row r="32">
          <cell r="B32">
            <v>29.045833333333334</v>
          </cell>
          <cell r="C32">
            <v>36.700000000000003</v>
          </cell>
          <cell r="D32">
            <v>23.4</v>
          </cell>
          <cell r="E32">
            <v>70.333333333333329</v>
          </cell>
          <cell r="F32">
            <v>97</v>
          </cell>
          <cell r="G32">
            <v>35</v>
          </cell>
          <cell r="H32" t="str">
            <v>*</v>
          </cell>
          <cell r="J32" t="str">
            <v>*</v>
          </cell>
          <cell r="K32">
            <v>0</v>
          </cell>
        </row>
        <row r="33">
          <cell r="B33">
            <v>27.929166666666671</v>
          </cell>
          <cell r="C33">
            <v>35</v>
          </cell>
          <cell r="D33">
            <v>22.6</v>
          </cell>
          <cell r="E33">
            <v>74.833333333333329</v>
          </cell>
          <cell r="F33">
            <v>99</v>
          </cell>
          <cell r="G33">
            <v>44</v>
          </cell>
          <cell r="H33" t="str">
            <v>*</v>
          </cell>
          <cell r="J33" t="str">
            <v>*</v>
          </cell>
          <cell r="K33">
            <v>0</v>
          </cell>
        </row>
        <row r="34">
          <cell r="B34">
            <v>26.229166666666671</v>
          </cell>
          <cell r="C34">
            <v>37.5</v>
          </cell>
          <cell r="D34">
            <v>22</v>
          </cell>
          <cell r="E34">
            <v>78.708333333333329</v>
          </cell>
          <cell r="F34">
            <v>98</v>
          </cell>
          <cell r="G34">
            <v>35</v>
          </cell>
          <cell r="H34" t="str">
            <v>*</v>
          </cell>
          <cell r="J34" t="str">
            <v>*</v>
          </cell>
          <cell r="K34">
            <v>14.4</v>
          </cell>
        </row>
        <row r="35">
          <cell r="B35">
            <v>24.258333333333336</v>
          </cell>
          <cell r="C35">
            <v>27.9</v>
          </cell>
          <cell r="D35">
            <v>22.2</v>
          </cell>
          <cell r="E35">
            <v>91.083333333333329</v>
          </cell>
          <cell r="F35">
            <v>100</v>
          </cell>
          <cell r="G35">
            <v>71</v>
          </cell>
          <cell r="H35" t="str">
            <v>*</v>
          </cell>
          <cell r="J35" t="str">
            <v>*</v>
          </cell>
          <cell r="K35">
            <v>3.8000000000000007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28.295833333333331</v>
          </cell>
          <cell r="C5">
            <v>35.4</v>
          </cell>
          <cell r="D5">
            <v>22.7</v>
          </cell>
          <cell r="E5">
            <v>67.791666666666671</v>
          </cell>
          <cell r="F5">
            <v>91</v>
          </cell>
          <cell r="G5">
            <v>36</v>
          </cell>
          <cell r="H5">
            <v>15.120000000000001</v>
          </cell>
          <cell r="J5">
            <v>33.480000000000004</v>
          </cell>
          <cell r="K5">
            <v>0</v>
          </cell>
        </row>
        <row r="6">
          <cell r="B6">
            <v>28.745833333333337</v>
          </cell>
          <cell r="C6">
            <v>36.200000000000003</v>
          </cell>
          <cell r="D6">
            <v>22</v>
          </cell>
          <cell r="E6">
            <v>63.25</v>
          </cell>
          <cell r="F6">
            <v>92</v>
          </cell>
          <cell r="G6">
            <v>35</v>
          </cell>
          <cell r="H6">
            <v>12.96</v>
          </cell>
          <cell r="J6">
            <v>27</v>
          </cell>
          <cell r="K6">
            <v>0</v>
          </cell>
        </row>
        <row r="7">
          <cell r="B7">
            <v>29.020833333333329</v>
          </cell>
          <cell r="C7">
            <v>35.1</v>
          </cell>
          <cell r="D7">
            <v>23.4</v>
          </cell>
          <cell r="E7">
            <v>58.25</v>
          </cell>
          <cell r="F7">
            <v>84</v>
          </cell>
          <cell r="G7">
            <v>39</v>
          </cell>
          <cell r="H7">
            <v>15.840000000000002</v>
          </cell>
          <cell r="J7">
            <v>30.240000000000002</v>
          </cell>
          <cell r="K7">
            <v>0</v>
          </cell>
        </row>
        <row r="8">
          <cell r="B8">
            <v>29.237499999999997</v>
          </cell>
          <cell r="C8">
            <v>36.1</v>
          </cell>
          <cell r="D8">
            <v>23.7</v>
          </cell>
          <cell r="E8">
            <v>59.875</v>
          </cell>
          <cell r="F8">
            <v>88</v>
          </cell>
          <cell r="G8">
            <v>33</v>
          </cell>
          <cell r="H8">
            <v>13.32</v>
          </cell>
          <cell r="J8">
            <v>30.96</v>
          </cell>
          <cell r="K8">
            <v>0.2</v>
          </cell>
        </row>
        <row r="9">
          <cell r="B9">
            <v>26.887500000000003</v>
          </cell>
          <cell r="C9">
            <v>33.6</v>
          </cell>
          <cell r="D9">
            <v>21.1</v>
          </cell>
          <cell r="E9">
            <v>64.458333333333329</v>
          </cell>
          <cell r="F9">
            <v>91</v>
          </cell>
          <cell r="G9">
            <v>41</v>
          </cell>
          <cell r="H9">
            <v>24.48</v>
          </cell>
          <cell r="J9">
            <v>49.32</v>
          </cell>
          <cell r="K9">
            <v>0.2</v>
          </cell>
        </row>
        <row r="10">
          <cell r="B10">
            <v>26.899999999999995</v>
          </cell>
          <cell r="C10">
            <v>35.200000000000003</v>
          </cell>
          <cell r="D10">
            <v>20.6</v>
          </cell>
          <cell r="E10">
            <v>69.375</v>
          </cell>
          <cell r="F10">
            <v>96</v>
          </cell>
          <cell r="G10">
            <v>35</v>
          </cell>
          <cell r="H10">
            <v>21.6</v>
          </cell>
          <cell r="J10">
            <v>41.04</v>
          </cell>
          <cell r="K10">
            <v>0</v>
          </cell>
        </row>
        <row r="11">
          <cell r="B11">
            <v>27.837500000000002</v>
          </cell>
          <cell r="C11">
            <v>35.700000000000003</v>
          </cell>
          <cell r="D11">
            <v>21.6</v>
          </cell>
          <cell r="E11">
            <v>60.625</v>
          </cell>
          <cell r="F11">
            <v>88</v>
          </cell>
          <cell r="G11">
            <v>28</v>
          </cell>
          <cell r="H11">
            <v>18.720000000000002</v>
          </cell>
          <cell r="J11">
            <v>38.880000000000003</v>
          </cell>
          <cell r="K11">
            <v>0</v>
          </cell>
        </row>
        <row r="12">
          <cell r="B12">
            <v>28.849999999999998</v>
          </cell>
          <cell r="C12">
            <v>36.1</v>
          </cell>
          <cell r="D12">
            <v>24</v>
          </cell>
          <cell r="E12">
            <v>51</v>
          </cell>
          <cell r="F12">
            <v>67</v>
          </cell>
          <cell r="G12">
            <v>29</v>
          </cell>
          <cell r="H12">
            <v>12.96</v>
          </cell>
          <cell r="J12">
            <v>27</v>
          </cell>
          <cell r="K12">
            <v>0</v>
          </cell>
        </row>
        <row r="13">
          <cell r="B13">
            <v>27.745833333333334</v>
          </cell>
          <cell r="C13">
            <v>36</v>
          </cell>
          <cell r="D13">
            <v>21.4</v>
          </cell>
          <cell r="E13">
            <v>57.708333333333336</v>
          </cell>
          <cell r="F13">
            <v>82</v>
          </cell>
          <cell r="G13">
            <v>33</v>
          </cell>
          <cell r="H13">
            <v>14.04</v>
          </cell>
          <cell r="J13">
            <v>57.6</v>
          </cell>
          <cell r="K13">
            <v>0</v>
          </cell>
        </row>
        <row r="14">
          <cell r="B14">
            <v>25.999999999999996</v>
          </cell>
          <cell r="C14">
            <v>33.799999999999997</v>
          </cell>
          <cell r="D14">
            <v>21</v>
          </cell>
          <cell r="E14">
            <v>70.75</v>
          </cell>
          <cell r="F14">
            <v>94</v>
          </cell>
          <cell r="G14">
            <v>42</v>
          </cell>
          <cell r="H14">
            <v>12.96</v>
          </cell>
          <cell r="J14">
            <v>35.64</v>
          </cell>
          <cell r="K14">
            <v>0</v>
          </cell>
        </row>
        <row r="15">
          <cell r="B15">
            <v>23.945833333333329</v>
          </cell>
          <cell r="C15">
            <v>30.2</v>
          </cell>
          <cell r="D15">
            <v>21</v>
          </cell>
          <cell r="E15">
            <v>83.625</v>
          </cell>
          <cell r="F15">
            <v>97</v>
          </cell>
          <cell r="G15">
            <v>56</v>
          </cell>
          <cell r="H15">
            <v>12.24</v>
          </cell>
          <cell r="J15">
            <v>43.2</v>
          </cell>
          <cell r="K15">
            <v>10.8</v>
          </cell>
        </row>
        <row r="16">
          <cell r="B16">
            <v>22.862499999999997</v>
          </cell>
          <cell r="C16">
            <v>26.7</v>
          </cell>
          <cell r="D16">
            <v>20.6</v>
          </cell>
          <cell r="E16">
            <v>88.666666666666671</v>
          </cell>
          <cell r="F16">
            <v>99</v>
          </cell>
          <cell r="G16">
            <v>67</v>
          </cell>
          <cell r="H16">
            <v>10.08</v>
          </cell>
          <cell r="J16">
            <v>24.840000000000003</v>
          </cell>
          <cell r="K16">
            <v>1.2</v>
          </cell>
        </row>
        <row r="17">
          <cell r="B17">
            <v>24.650000000000002</v>
          </cell>
          <cell r="C17">
            <v>30.4</v>
          </cell>
          <cell r="D17">
            <v>21.5</v>
          </cell>
          <cell r="E17">
            <v>82.833333333333329</v>
          </cell>
          <cell r="F17">
            <v>99</v>
          </cell>
          <cell r="G17">
            <v>52</v>
          </cell>
          <cell r="H17">
            <v>12.6</v>
          </cell>
          <cell r="J17">
            <v>25.56</v>
          </cell>
          <cell r="K17">
            <v>0</v>
          </cell>
        </row>
        <row r="18">
          <cell r="B18">
            <v>24.583333333333332</v>
          </cell>
          <cell r="C18">
            <v>31.9</v>
          </cell>
          <cell r="D18">
            <v>20</v>
          </cell>
          <cell r="E18">
            <v>78.208333333333329</v>
          </cell>
          <cell r="F18">
            <v>98</v>
          </cell>
          <cell r="G18">
            <v>45</v>
          </cell>
          <cell r="H18">
            <v>11.879999999999999</v>
          </cell>
          <cell r="J18">
            <v>20.88</v>
          </cell>
          <cell r="K18">
            <v>0</v>
          </cell>
        </row>
        <row r="19">
          <cell r="B19">
            <v>24.166666666666668</v>
          </cell>
          <cell r="C19">
            <v>29.6</v>
          </cell>
          <cell r="D19">
            <v>19.899999999999999</v>
          </cell>
          <cell r="E19">
            <v>66.875</v>
          </cell>
          <cell r="F19">
            <v>93</v>
          </cell>
          <cell r="G19">
            <v>38</v>
          </cell>
          <cell r="H19">
            <v>20.52</v>
          </cell>
          <cell r="J19">
            <v>34.56</v>
          </cell>
          <cell r="K19">
            <v>0</v>
          </cell>
        </row>
        <row r="20">
          <cell r="B20">
            <v>24.091666666666665</v>
          </cell>
          <cell r="C20">
            <v>33.9</v>
          </cell>
          <cell r="D20">
            <v>16.7</v>
          </cell>
          <cell r="E20">
            <v>72.833333333333329</v>
          </cell>
          <cell r="F20">
            <v>98</v>
          </cell>
          <cell r="G20">
            <v>43</v>
          </cell>
          <cell r="H20">
            <v>12.6</v>
          </cell>
          <cell r="J20">
            <v>26.64</v>
          </cell>
          <cell r="K20">
            <v>0</v>
          </cell>
        </row>
        <row r="21">
          <cell r="B21">
            <v>26.424999999999997</v>
          </cell>
          <cell r="C21">
            <v>34.5</v>
          </cell>
          <cell r="D21">
            <v>20.5</v>
          </cell>
          <cell r="E21">
            <v>71.166666666666671</v>
          </cell>
          <cell r="F21">
            <v>95</v>
          </cell>
          <cell r="G21">
            <v>43</v>
          </cell>
          <cell r="H21">
            <v>17.28</v>
          </cell>
          <cell r="J21">
            <v>49.32</v>
          </cell>
          <cell r="K21">
            <v>10</v>
          </cell>
        </row>
        <row r="22">
          <cell r="B22">
            <v>24.095833333333335</v>
          </cell>
          <cell r="C22">
            <v>31.3</v>
          </cell>
          <cell r="D22">
            <v>19.2</v>
          </cell>
          <cell r="E22">
            <v>79.375</v>
          </cell>
          <cell r="F22">
            <v>99</v>
          </cell>
          <cell r="G22">
            <v>46</v>
          </cell>
          <cell r="H22">
            <v>23.400000000000002</v>
          </cell>
          <cell r="J22">
            <v>48.6</v>
          </cell>
          <cell r="K22">
            <v>1</v>
          </cell>
        </row>
        <row r="23">
          <cell r="B23">
            <v>24.404166666666665</v>
          </cell>
          <cell r="C23">
            <v>32.1</v>
          </cell>
          <cell r="D23">
            <v>19</v>
          </cell>
          <cell r="E23">
            <v>75.375</v>
          </cell>
          <cell r="F23">
            <v>98</v>
          </cell>
          <cell r="G23">
            <v>37</v>
          </cell>
          <cell r="H23">
            <v>14.76</v>
          </cell>
          <cell r="J23">
            <v>28.8</v>
          </cell>
          <cell r="K23">
            <v>0.2</v>
          </cell>
        </row>
        <row r="24">
          <cell r="B24">
            <v>24.820833333333336</v>
          </cell>
          <cell r="C24">
            <v>33.299999999999997</v>
          </cell>
          <cell r="D24">
            <v>18</v>
          </cell>
          <cell r="E24">
            <v>68.708333333333329</v>
          </cell>
          <cell r="F24">
            <v>95</v>
          </cell>
          <cell r="G24">
            <v>36</v>
          </cell>
          <cell r="H24">
            <v>18</v>
          </cell>
          <cell r="J24">
            <v>35.64</v>
          </cell>
          <cell r="K24">
            <v>0</v>
          </cell>
        </row>
        <row r="25">
          <cell r="B25">
            <v>26.408333333333335</v>
          </cell>
          <cell r="C25">
            <v>33</v>
          </cell>
          <cell r="D25">
            <v>21.1</v>
          </cell>
          <cell r="E25">
            <v>56.833333333333336</v>
          </cell>
          <cell r="F25">
            <v>75</v>
          </cell>
          <cell r="G25">
            <v>34</v>
          </cell>
          <cell r="H25">
            <v>18</v>
          </cell>
          <cell r="J25">
            <v>37.440000000000005</v>
          </cell>
          <cell r="K25">
            <v>0</v>
          </cell>
        </row>
        <row r="26">
          <cell r="B26">
            <v>25.562500000000004</v>
          </cell>
          <cell r="C26">
            <v>33.799999999999997</v>
          </cell>
          <cell r="D26">
            <v>21.6</v>
          </cell>
          <cell r="E26">
            <v>52.958333333333336</v>
          </cell>
          <cell r="F26">
            <v>89</v>
          </cell>
          <cell r="G26">
            <v>35</v>
          </cell>
          <cell r="H26">
            <v>18.720000000000002</v>
          </cell>
          <cell r="J26">
            <v>39.96</v>
          </cell>
          <cell r="K26">
            <v>0</v>
          </cell>
        </row>
        <row r="27">
          <cell r="B27">
            <v>24.054166666666664</v>
          </cell>
          <cell r="C27">
            <v>30.6</v>
          </cell>
          <cell r="D27">
            <v>19.2</v>
          </cell>
          <cell r="E27">
            <v>76.125</v>
          </cell>
          <cell r="F27">
            <v>98</v>
          </cell>
          <cell r="G27">
            <v>44</v>
          </cell>
          <cell r="H27">
            <v>17.64</v>
          </cell>
          <cell r="J27">
            <v>33.480000000000004</v>
          </cell>
          <cell r="K27">
            <v>0</v>
          </cell>
        </row>
        <row r="28">
          <cell r="B28">
            <v>25.504166666666663</v>
          </cell>
          <cell r="C28">
            <v>33.1</v>
          </cell>
          <cell r="D28">
            <v>19</v>
          </cell>
          <cell r="E28">
            <v>69.041666666666671</v>
          </cell>
          <cell r="F28">
            <v>95</v>
          </cell>
          <cell r="G28">
            <v>47</v>
          </cell>
          <cell r="H28">
            <v>19.079999999999998</v>
          </cell>
          <cell r="J28">
            <v>30.96</v>
          </cell>
          <cell r="K28">
            <v>0</v>
          </cell>
        </row>
        <row r="29">
          <cell r="B29">
            <v>27.633333333333336</v>
          </cell>
          <cell r="C29">
            <v>35.299999999999997</v>
          </cell>
          <cell r="D29">
            <v>21.6</v>
          </cell>
          <cell r="E29">
            <v>69.5</v>
          </cell>
          <cell r="F29">
            <v>96</v>
          </cell>
          <cell r="G29">
            <v>40</v>
          </cell>
          <cell r="H29">
            <v>11.520000000000001</v>
          </cell>
          <cell r="J29">
            <v>27.720000000000002</v>
          </cell>
          <cell r="K29">
            <v>0</v>
          </cell>
        </row>
        <row r="30">
          <cell r="B30">
            <v>25.283333333333331</v>
          </cell>
          <cell r="C30">
            <v>32.9</v>
          </cell>
          <cell r="D30">
            <v>20.8</v>
          </cell>
          <cell r="E30">
            <v>81.125</v>
          </cell>
          <cell r="F30">
            <v>99</v>
          </cell>
          <cell r="G30">
            <v>50</v>
          </cell>
          <cell r="H30">
            <v>28.8</v>
          </cell>
          <cell r="J30">
            <v>56.88</v>
          </cell>
          <cell r="K30">
            <v>41.599999999999994</v>
          </cell>
        </row>
        <row r="31">
          <cell r="B31">
            <v>27.712499999999991</v>
          </cell>
          <cell r="C31">
            <v>34</v>
          </cell>
          <cell r="D31">
            <v>22.9</v>
          </cell>
          <cell r="E31">
            <v>69.666666666666671</v>
          </cell>
          <cell r="F31">
            <v>87</v>
          </cell>
          <cell r="G31">
            <v>48</v>
          </cell>
          <cell r="H31">
            <v>14.04</v>
          </cell>
          <cell r="J31">
            <v>34.200000000000003</v>
          </cell>
          <cell r="K31">
            <v>0</v>
          </cell>
        </row>
        <row r="32">
          <cell r="B32">
            <v>27.254166666666663</v>
          </cell>
          <cell r="C32">
            <v>34.5</v>
          </cell>
          <cell r="D32">
            <v>21.1</v>
          </cell>
          <cell r="E32">
            <v>75.25</v>
          </cell>
          <cell r="F32">
            <v>99</v>
          </cell>
          <cell r="G32">
            <v>47</v>
          </cell>
          <cell r="H32">
            <v>16.920000000000002</v>
          </cell>
          <cell r="J32">
            <v>31.680000000000003</v>
          </cell>
          <cell r="K32">
            <v>10.799999999999999</v>
          </cell>
        </row>
        <row r="33">
          <cell r="B33">
            <v>23.683333333333334</v>
          </cell>
          <cell r="C33">
            <v>28.6</v>
          </cell>
          <cell r="D33">
            <v>20.8</v>
          </cell>
          <cell r="E33">
            <v>87.375</v>
          </cell>
          <cell r="F33">
            <v>99</v>
          </cell>
          <cell r="G33">
            <v>61</v>
          </cell>
          <cell r="H33">
            <v>23.400000000000002</v>
          </cell>
          <cell r="J33">
            <v>39.96</v>
          </cell>
          <cell r="K33">
            <v>20.399999999999995</v>
          </cell>
        </row>
        <row r="34">
          <cell r="B34">
            <v>24.933333333333334</v>
          </cell>
          <cell r="C34">
            <v>31.3</v>
          </cell>
          <cell r="D34">
            <v>21.1</v>
          </cell>
          <cell r="E34">
            <v>82.958333333333329</v>
          </cell>
          <cell r="F34">
            <v>99</v>
          </cell>
          <cell r="G34">
            <v>60</v>
          </cell>
          <cell r="H34">
            <v>14.76</v>
          </cell>
          <cell r="J34">
            <v>26.28</v>
          </cell>
          <cell r="K34">
            <v>0</v>
          </cell>
        </row>
        <row r="35">
          <cell r="B35">
            <v>24.595833333333335</v>
          </cell>
          <cell r="C35">
            <v>28.7</v>
          </cell>
          <cell r="D35">
            <v>21.7</v>
          </cell>
          <cell r="E35">
            <v>79.791666666666671</v>
          </cell>
          <cell r="F35">
            <v>95</v>
          </cell>
          <cell r="G35">
            <v>63</v>
          </cell>
          <cell r="H35">
            <v>16.2</v>
          </cell>
          <cell r="J35">
            <v>37.080000000000005</v>
          </cell>
          <cell r="K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25.183333333333334</v>
          </cell>
          <cell r="C5">
            <v>34.299999999999997</v>
          </cell>
          <cell r="D5">
            <v>20.399999999999999</v>
          </cell>
          <cell r="E5">
            <v>77.125</v>
          </cell>
          <cell r="F5">
            <v>93</v>
          </cell>
          <cell r="G5">
            <v>41</v>
          </cell>
          <cell r="H5">
            <v>14.04</v>
          </cell>
          <cell r="J5">
            <v>43.56</v>
          </cell>
          <cell r="K5">
            <v>3.8000000000000003</v>
          </cell>
        </row>
        <row r="6">
          <cell r="B6">
            <v>25.630434782608692</v>
          </cell>
          <cell r="C6">
            <v>34.5</v>
          </cell>
          <cell r="D6">
            <v>20.7</v>
          </cell>
          <cell r="E6">
            <v>68.217391304347828</v>
          </cell>
          <cell r="F6">
            <v>91</v>
          </cell>
          <cell r="G6">
            <v>37</v>
          </cell>
          <cell r="H6">
            <v>16.920000000000002</v>
          </cell>
          <cell r="J6">
            <v>48.96</v>
          </cell>
          <cell r="K6">
            <v>0.4</v>
          </cell>
        </row>
        <row r="7">
          <cell r="B7">
            <v>24.854545454545448</v>
          </cell>
          <cell r="C7">
            <v>31.9</v>
          </cell>
          <cell r="D7">
            <v>21</v>
          </cell>
          <cell r="E7">
            <v>76.181818181818187</v>
          </cell>
          <cell r="F7">
            <v>92</v>
          </cell>
          <cell r="G7">
            <v>50</v>
          </cell>
          <cell r="H7">
            <v>10.44</v>
          </cell>
          <cell r="J7">
            <v>29.880000000000003</v>
          </cell>
          <cell r="K7">
            <v>0</v>
          </cell>
        </row>
        <row r="8">
          <cell r="B8">
            <v>26.418181818181822</v>
          </cell>
          <cell r="C8">
            <v>33.200000000000003</v>
          </cell>
          <cell r="D8">
            <v>19.600000000000001</v>
          </cell>
          <cell r="E8">
            <v>68.5</v>
          </cell>
          <cell r="F8">
            <v>93</v>
          </cell>
          <cell r="G8">
            <v>41</v>
          </cell>
          <cell r="H8">
            <v>14.4</v>
          </cell>
          <cell r="J8">
            <v>31.319999999999997</v>
          </cell>
          <cell r="K8">
            <v>0</v>
          </cell>
        </row>
        <row r="9">
          <cell r="B9">
            <v>24.587500000000002</v>
          </cell>
          <cell r="C9">
            <v>31.8</v>
          </cell>
          <cell r="D9">
            <v>20.5</v>
          </cell>
          <cell r="E9">
            <v>74.833333333333329</v>
          </cell>
          <cell r="F9">
            <v>92</v>
          </cell>
          <cell r="G9">
            <v>45</v>
          </cell>
          <cell r="H9">
            <v>14.4</v>
          </cell>
          <cell r="J9">
            <v>43.2</v>
          </cell>
          <cell r="K9">
            <v>8</v>
          </cell>
        </row>
        <row r="10">
          <cell r="B10">
            <v>24.96521739130435</v>
          </cell>
          <cell r="C10">
            <v>33.6</v>
          </cell>
          <cell r="D10">
            <v>19.7</v>
          </cell>
          <cell r="E10">
            <v>76.913043478260875</v>
          </cell>
          <cell r="F10">
            <v>93</v>
          </cell>
          <cell r="G10">
            <v>45</v>
          </cell>
          <cell r="H10">
            <v>12.6</v>
          </cell>
          <cell r="J10">
            <v>30.96</v>
          </cell>
          <cell r="K10">
            <v>7.4</v>
          </cell>
        </row>
        <row r="11">
          <cell r="B11">
            <v>26.11304347826087</v>
          </cell>
          <cell r="C11">
            <v>33.4</v>
          </cell>
          <cell r="D11">
            <v>20.2</v>
          </cell>
          <cell r="E11">
            <v>69.304347826086953</v>
          </cell>
          <cell r="F11">
            <v>92</v>
          </cell>
          <cell r="G11">
            <v>40</v>
          </cell>
          <cell r="H11">
            <v>16.2</v>
          </cell>
          <cell r="J11">
            <v>31.319999999999997</v>
          </cell>
          <cell r="K11">
            <v>0.2</v>
          </cell>
        </row>
        <row r="12">
          <cell r="B12">
            <v>26.522727272727273</v>
          </cell>
          <cell r="C12">
            <v>33.200000000000003</v>
          </cell>
          <cell r="D12">
            <v>21.5</v>
          </cell>
          <cell r="E12">
            <v>60.727272727272727</v>
          </cell>
          <cell r="F12">
            <v>84</v>
          </cell>
          <cell r="G12">
            <v>37</v>
          </cell>
          <cell r="H12">
            <v>11.16</v>
          </cell>
          <cell r="J12">
            <v>20.16</v>
          </cell>
          <cell r="K12">
            <v>0</v>
          </cell>
        </row>
        <row r="13">
          <cell r="B13">
            <v>25.033333333333331</v>
          </cell>
          <cell r="C13">
            <v>32.9</v>
          </cell>
          <cell r="D13">
            <v>21.5</v>
          </cell>
          <cell r="E13">
            <v>76.375</v>
          </cell>
          <cell r="F13">
            <v>94</v>
          </cell>
          <cell r="G13">
            <v>43</v>
          </cell>
          <cell r="H13">
            <v>15.840000000000002</v>
          </cell>
          <cell r="J13">
            <v>29.52</v>
          </cell>
          <cell r="K13">
            <v>0</v>
          </cell>
        </row>
        <row r="14">
          <cell r="B14">
            <v>24.395454545454541</v>
          </cell>
          <cell r="C14">
            <v>32.700000000000003</v>
          </cell>
          <cell r="D14">
            <v>20</v>
          </cell>
          <cell r="E14">
            <v>76.409090909090907</v>
          </cell>
          <cell r="F14">
            <v>93</v>
          </cell>
          <cell r="G14">
            <v>45</v>
          </cell>
          <cell r="H14">
            <v>16.2</v>
          </cell>
          <cell r="J14">
            <v>34.56</v>
          </cell>
          <cell r="K14">
            <v>0</v>
          </cell>
        </row>
        <row r="15">
          <cell r="B15">
            <v>24.599999999999998</v>
          </cell>
          <cell r="C15">
            <v>31.7</v>
          </cell>
          <cell r="D15">
            <v>21.4</v>
          </cell>
          <cell r="E15">
            <v>80.125</v>
          </cell>
          <cell r="F15">
            <v>94</v>
          </cell>
          <cell r="G15">
            <v>48</v>
          </cell>
          <cell r="H15">
            <v>11.16</v>
          </cell>
          <cell r="J15">
            <v>25.2</v>
          </cell>
          <cell r="K15">
            <v>4.8000000000000007</v>
          </cell>
        </row>
        <row r="16">
          <cell r="B16">
            <v>24.860869565217389</v>
          </cell>
          <cell r="C16">
            <v>32.200000000000003</v>
          </cell>
          <cell r="D16">
            <v>20</v>
          </cell>
          <cell r="E16">
            <v>76.913043478260875</v>
          </cell>
          <cell r="F16">
            <v>94</v>
          </cell>
          <cell r="G16">
            <v>41</v>
          </cell>
          <cell r="H16">
            <v>14.4</v>
          </cell>
          <cell r="J16">
            <v>87.48</v>
          </cell>
          <cell r="K16">
            <v>26.399999999999995</v>
          </cell>
        </row>
        <row r="17">
          <cell r="B17">
            <v>24.457142857142859</v>
          </cell>
          <cell r="C17">
            <v>30.3</v>
          </cell>
          <cell r="D17">
            <v>21.1</v>
          </cell>
          <cell r="E17">
            <v>80</v>
          </cell>
          <cell r="F17">
            <v>94</v>
          </cell>
          <cell r="G17">
            <v>54</v>
          </cell>
          <cell r="H17">
            <v>16.559999999999999</v>
          </cell>
          <cell r="J17">
            <v>42.480000000000004</v>
          </cell>
          <cell r="K17">
            <v>0.4</v>
          </cell>
        </row>
        <row r="18">
          <cell r="B18">
            <v>25.390476190476193</v>
          </cell>
          <cell r="C18">
            <v>33.1</v>
          </cell>
          <cell r="D18">
            <v>19.8</v>
          </cell>
          <cell r="E18">
            <v>74.38095238095238</v>
          </cell>
          <cell r="F18">
            <v>94</v>
          </cell>
          <cell r="G18">
            <v>46</v>
          </cell>
          <cell r="H18">
            <v>19.440000000000001</v>
          </cell>
          <cell r="J18">
            <v>34.200000000000003</v>
          </cell>
          <cell r="K18">
            <v>0</v>
          </cell>
        </row>
        <row r="19">
          <cell r="B19">
            <v>24.979166666666668</v>
          </cell>
          <cell r="C19">
            <v>34.4</v>
          </cell>
          <cell r="D19">
            <v>20.8</v>
          </cell>
          <cell r="E19">
            <v>77.583333333333329</v>
          </cell>
          <cell r="F19">
            <v>93</v>
          </cell>
          <cell r="G19">
            <v>43</v>
          </cell>
          <cell r="H19">
            <v>21.6</v>
          </cell>
          <cell r="J19">
            <v>37.080000000000005</v>
          </cell>
          <cell r="K19">
            <v>4</v>
          </cell>
        </row>
        <row r="20">
          <cell r="B20">
            <v>26.078260869565216</v>
          </cell>
          <cell r="C20">
            <v>33.700000000000003</v>
          </cell>
          <cell r="D20">
            <v>20.2</v>
          </cell>
          <cell r="E20">
            <v>72.826086956521735</v>
          </cell>
          <cell r="F20">
            <v>92</v>
          </cell>
          <cell r="G20">
            <v>43</v>
          </cell>
          <cell r="H20">
            <v>15.840000000000002</v>
          </cell>
          <cell r="J20">
            <v>25.56</v>
          </cell>
          <cell r="K20">
            <v>0</v>
          </cell>
        </row>
        <row r="21">
          <cell r="B21">
            <v>26.609523809523814</v>
          </cell>
          <cell r="C21">
            <v>33.5</v>
          </cell>
          <cell r="D21">
            <v>21.7</v>
          </cell>
          <cell r="E21">
            <v>73.666666666666671</v>
          </cell>
          <cell r="F21">
            <v>93</v>
          </cell>
          <cell r="G21">
            <v>44</v>
          </cell>
          <cell r="H21">
            <v>10.08</v>
          </cell>
          <cell r="J21">
            <v>24.840000000000003</v>
          </cell>
          <cell r="K21">
            <v>0</v>
          </cell>
        </row>
        <row r="22">
          <cell r="B22">
            <v>25.070833333333336</v>
          </cell>
          <cell r="C22">
            <v>32.6</v>
          </cell>
          <cell r="D22">
            <v>20.9</v>
          </cell>
          <cell r="E22">
            <v>79.791666666666671</v>
          </cell>
          <cell r="F22">
            <v>93</v>
          </cell>
          <cell r="G22">
            <v>51</v>
          </cell>
          <cell r="H22">
            <v>19.440000000000001</v>
          </cell>
          <cell r="J22">
            <v>44.64</v>
          </cell>
          <cell r="K22">
            <v>6.2</v>
          </cell>
        </row>
        <row r="23">
          <cell r="B23">
            <v>24.041666666666668</v>
          </cell>
          <cell r="C23">
            <v>31.6</v>
          </cell>
          <cell r="D23">
            <v>19.899999999999999</v>
          </cell>
          <cell r="E23">
            <v>78.5</v>
          </cell>
          <cell r="F23">
            <v>94</v>
          </cell>
          <cell r="G23">
            <v>50</v>
          </cell>
          <cell r="H23">
            <v>15.840000000000002</v>
          </cell>
          <cell r="J23">
            <v>33.119999999999997</v>
          </cell>
          <cell r="K23">
            <v>1</v>
          </cell>
        </row>
        <row r="24">
          <cell r="B24">
            <v>24.991666666666671</v>
          </cell>
          <cell r="C24">
            <v>32.4</v>
          </cell>
          <cell r="D24">
            <v>19.600000000000001</v>
          </cell>
          <cell r="E24">
            <v>73.833333333333329</v>
          </cell>
          <cell r="F24">
            <v>94</v>
          </cell>
          <cell r="G24">
            <v>41</v>
          </cell>
          <cell r="H24">
            <v>12.24</v>
          </cell>
          <cell r="J24">
            <v>23.040000000000003</v>
          </cell>
          <cell r="K24">
            <v>0</v>
          </cell>
        </row>
        <row r="25">
          <cell r="B25">
            <v>26.304166666666671</v>
          </cell>
          <cell r="C25">
            <v>33.799999999999997</v>
          </cell>
          <cell r="D25">
            <v>20.8</v>
          </cell>
          <cell r="E25">
            <v>65.166666666666671</v>
          </cell>
          <cell r="F25">
            <v>86</v>
          </cell>
          <cell r="G25">
            <v>38</v>
          </cell>
          <cell r="H25">
            <v>16.2</v>
          </cell>
          <cell r="J25">
            <v>34.56</v>
          </cell>
          <cell r="K25">
            <v>0</v>
          </cell>
        </row>
        <row r="26">
          <cell r="B26">
            <v>25.212499999999995</v>
          </cell>
          <cell r="C26">
            <v>32.700000000000003</v>
          </cell>
          <cell r="D26">
            <v>19.600000000000001</v>
          </cell>
          <cell r="E26">
            <v>69.125</v>
          </cell>
          <cell r="F26">
            <v>91</v>
          </cell>
          <cell r="G26">
            <v>45</v>
          </cell>
          <cell r="H26">
            <v>19.079999999999998</v>
          </cell>
          <cell r="J26">
            <v>41.04</v>
          </cell>
          <cell r="K26">
            <v>0</v>
          </cell>
        </row>
        <row r="27">
          <cell r="B27">
            <v>24.666666666666668</v>
          </cell>
          <cell r="C27">
            <v>30.6</v>
          </cell>
          <cell r="D27">
            <v>20.5</v>
          </cell>
          <cell r="E27">
            <v>75.833333333333329</v>
          </cell>
          <cell r="F27">
            <v>92</v>
          </cell>
          <cell r="G27">
            <v>57</v>
          </cell>
          <cell r="H27">
            <v>15.840000000000002</v>
          </cell>
          <cell r="J27">
            <v>33.119999999999997</v>
          </cell>
          <cell r="K27">
            <v>0</v>
          </cell>
        </row>
        <row r="28">
          <cell r="B28">
            <v>25.163636363636364</v>
          </cell>
          <cell r="C28">
            <v>31.8</v>
          </cell>
          <cell r="D28">
            <v>21.1</v>
          </cell>
          <cell r="E28">
            <v>76.318181818181813</v>
          </cell>
          <cell r="F28">
            <v>92</v>
          </cell>
          <cell r="G28">
            <v>48</v>
          </cell>
          <cell r="H28">
            <v>15.120000000000001</v>
          </cell>
          <cell r="J28">
            <v>28.8</v>
          </cell>
          <cell r="K28">
            <v>0</v>
          </cell>
        </row>
        <row r="29">
          <cell r="B29">
            <v>25.137499999999999</v>
          </cell>
          <cell r="C29">
            <v>32.700000000000003</v>
          </cell>
          <cell r="D29">
            <v>21.8</v>
          </cell>
          <cell r="E29">
            <v>79.916666666666671</v>
          </cell>
          <cell r="F29">
            <v>93</v>
          </cell>
          <cell r="G29">
            <v>48</v>
          </cell>
          <cell r="H29">
            <v>13.68</v>
          </cell>
          <cell r="J29">
            <v>28.8</v>
          </cell>
          <cell r="K29">
            <v>0</v>
          </cell>
        </row>
        <row r="30">
          <cell r="B30">
            <v>24.620833333333334</v>
          </cell>
          <cell r="C30">
            <v>32.299999999999997</v>
          </cell>
          <cell r="D30">
            <v>21.7</v>
          </cell>
          <cell r="E30">
            <v>82</v>
          </cell>
          <cell r="F30">
            <v>93</v>
          </cell>
          <cell r="G30">
            <v>51</v>
          </cell>
          <cell r="H30">
            <v>16.2</v>
          </cell>
          <cell r="J30">
            <v>32.76</v>
          </cell>
          <cell r="K30">
            <v>8</v>
          </cell>
        </row>
        <row r="31">
          <cell r="B31">
            <v>25.920833333333334</v>
          </cell>
          <cell r="C31">
            <v>33.4</v>
          </cell>
          <cell r="D31">
            <v>20.6</v>
          </cell>
          <cell r="E31">
            <v>73.708333333333329</v>
          </cell>
          <cell r="F31">
            <v>94</v>
          </cell>
          <cell r="G31">
            <v>44</v>
          </cell>
          <cell r="H31">
            <v>11.520000000000001</v>
          </cell>
          <cell r="J31">
            <v>25.92</v>
          </cell>
          <cell r="K31">
            <v>0.2</v>
          </cell>
        </row>
        <row r="32">
          <cell r="B32">
            <v>26.629166666666663</v>
          </cell>
          <cell r="C32">
            <v>33.299999999999997</v>
          </cell>
          <cell r="D32">
            <v>21.7</v>
          </cell>
          <cell r="E32">
            <v>74.166666666666671</v>
          </cell>
          <cell r="F32">
            <v>91</v>
          </cell>
          <cell r="G32">
            <v>49</v>
          </cell>
          <cell r="H32">
            <v>15.120000000000001</v>
          </cell>
          <cell r="J32">
            <v>32.4</v>
          </cell>
          <cell r="K32">
            <v>5.4</v>
          </cell>
        </row>
        <row r="33">
          <cell r="B33">
            <v>25.979166666666668</v>
          </cell>
          <cell r="C33">
            <v>31.9</v>
          </cell>
          <cell r="D33">
            <v>22.6</v>
          </cell>
          <cell r="E33">
            <v>78</v>
          </cell>
          <cell r="F33">
            <v>93</v>
          </cell>
          <cell r="G33">
            <v>50</v>
          </cell>
          <cell r="H33">
            <v>11.520000000000001</v>
          </cell>
          <cell r="J33">
            <v>38.159999999999997</v>
          </cell>
          <cell r="K33">
            <v>0.8</v>
          </cell>
        </row>
        <row r="34">
          <cell r="B34">
            <v>25.082608695652173</v>
          </cell>
          <cell r="C34">
            <v>34.1</v>
          </cell>
          <cell r="D34">
            <v>21.1</v>
          </cell>
          <cell r="E34">
            <v>77.695652173913047</v>
          </cell>
          <cell r="F34">
            <v>90</v>
          </cell>
          <cell r="G34">
            <v>47</v>
          </cell>
          <cell r="H34">
            <v>20.16</v>
          </cell>
          <cell r="J34">
            <v>57.24</v>
          </cell>
          <cell r="K34">
            <v>28.2</v>
          </cell>
        </row>
        <row r="35">
          <cell r="B35">
            <v>23.070833333333336</v>
          </cell>
          <cell r="C35">
            <v>28.2</v>
          </cell>
          <cell r="D35">
            <v>19.8</v>
          </cell>
          <cell r="E35">
            <v>87.916666666666671</v>
          </cell>
          <cell r="F35">
            <v>94</v>
          </cell>
          <cell r="G35">
            <v>68</v>
          </cell>
          <cell r="H35">
            <v>19.079999999999998</v>
          </cell>
          <cell r="J35">
            <v>69.12</v>
          </cell>
          <cell r="K35">
            <v>55.2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>
        <row r="5">
          <cell r="B5">
            <v>25.508333333333336</v>
          </cell>
          <cell r="C5">
            <v>33.5</v>
          </cell>
          <cell r="D5">
            <v>20.8</v>
          </cell>
          <cell r="E5">
            <v>72.708333333333329</v>
          </cell>
          <cell r="F5">
            <v>91</v>
          </cell>
          <cell r="G5">
            <v>38</v>
          </cell>
          <cell r="H5">
            <v>16.2</v>
          </cell>
          <cell r="J5">
            <v>36.36</v>
          </cell>
          <cell r="K5">
            <v>0.2</v>
          </cell>
        </row>
        <row r="6">
          <cell r="B6">
            <v>26.629166666666663</v>
          </cell>
          <cell r="C6">
            <v>34.299999999999997</v>
          </cell>
          <cell r="D6">
            <v>20.9</v>
          </cell>
          <cell r="E6">
            <v>65.333333333333329</v>
          </cell>
          <cell r="F6">
            <v>89</v>
          </cell>
          <cell r="G6">
            <v>32</v>
          </cell>
          <cell r="H6">
            <v>18</v>
          </cell>
          <cell r="J6">
            <v>36</v>
          </cell>
          <cell r="K6">
            <v>0.2</v>
          </cell>
        </row>
        <row r="7">
          <cell r="B7">
            <v>25.579166666666666</v>
          </cell>
          <cell r="C7">
            <v>31.8</v>
          </cell>
          <cell r="D7">
            <v>21.4</v>
          </cell>
          <cell r="E7">
            <v>68.333333333333329</v>
          </cell>
          <cell r="F7">
            <v>86</v>
          </cell>
          <cell r="G7">
            <v>45</v>
          </cell>
          <cell r="H7">
            <v>13.32</v>
          </cell>
          <cell r="J7">
            <v>26.64</v>
          </cell>
          <cell r="K7">
            <v>1</v>
          </cell>
        </row>
        <row r="8">
          <cell r="B8">
            <v>27.020833333333332</v>
          </cell>
          <cell r="C8">
            <v>34.4</v>
          </cell>
          <cell r="D8">
            <v>21.4</v>
          </cell>
          <cell r="E8">
            <v>64.125</v>
          </cell>
          <cell r="F8">
            <v>88</v>
          </cell>
          <cell r="G8">
            <v>33</v>
          </cell>
          <cell r="H8">
            <v>16.920000000000002</v>
          </cell>
          <cell r="J8">
            <v>36.36</v>
          </cell>
          <cell r="K8">
            <v>0.2</v>
          </cell>
        </row>
        <row r="9">
          <cell r="B9">
            <v>24.212499999999995</v>
          </cell>
          <cell r="C9">
            <v>29.7</v>
          </cell>
          <cell r="D9">
            <v>20.100000000000001</v>
          </cell>
          <cell r="E9">
            <v>73.791666666666671</v>
          </cell>
          <cell r="F9">
            <v>88</v>
          </cell>
          <cell r="G9">
            <v>53</v>
          </cell>
          <cell r="H9">
            <v>11.16</v>
          </cell>
          <cell r="J9">
            <v>48.24</v>
          </cell>
          <cell r="K9">
            <v>1.4</v>
          </cell>
        </row>
        <row r="10">
          <cell r="B10">
            <v>25.812500000000004</v>
          </cell>
          <cell r="C10">
            <v>32.6</v>
          </cell>
          <cell r="D10">
            <v>20.9</v>
          </cell>
          <cell r="E10">
            <v>68.541666666666671</v>
          </cell>
          <cell r="F10">
            <v>88</v>
          </cell>
          <cell r="G10">
            <v>43</v>
          </cell>
          <cell r="H10">
            <v>18.36</v>
          </cell>
          <cell r="J10">
            <v>31.680000000000003</v>
          </cell>
          <cell r="K10">
            <v>0.60000000000000009</v>
          </cell>
        </row>
        <row r="11">
          <cell r="B11">
            <v>26.208333333333332</v>
          </cell>
          <cell r="C11">
            <v>33.799999999999997</v>
          </cell>
          <cell r="D11">
            <v>20.6</v>
          </cell>
          <cell r="E11">
            <v>65.083333333333329</v>
          </cell>
          <cell r="F11">
            <v>89</v>
          </cell>
          <cell r="G11">
            <v>35</v>
          </cell>
          <cell r="H11">
            <v>16.559999999999999</v>
          </cell>
          <cell r="J11">
            <v>46.440000000000005</v>
          </cell>
          <cell r="K11">
            <v>2.4000000000000004</v>
          </cell>
        </row>
        <row r="12">
          <cell r="B12">
            <v>27.729166666666661</v>
          </cell>
          <cell r="C12">
            <v>32.6</v>
          </cell>
          <cell r="D12">
            <v>23.1</v>
          </cell>
          <cell r="E12">
            <v>51.791666666666664</v>
          </cell>
          <cell r="F12">
            <v>68</v>
          </cell>
          <cell r="G12">
            <v>35</v>
          </cell>
          <cell r="H12">
            <v>14.04</v>
          </cell>
          <cell r="J12">
            <v>29.52</v>
          </cell>
          <cell r="K12">
            <v>0</v>
          </cell>
        </row>
        <row r="13">
          <cell r="B13">
            <v>25.662500000000005</v>
          </cell>
          <cell r="C13">
            <v>31.9</v>
          </cell>
          <cell r="D13">
            <v>20.9</v>
          </cell>
          <cell r="E13">
            <v>69.666666666666671</v>
          </cell>
          <cell r="F13">
            <v>89</v>
          </cell>
          <cell r="G13">
            <v>45</v>
          </cell>
          <cell r="H13">
            <v>12.6</v>
          </cell>
          <cell r="J13">
            <v>24.12</v>
          </cell>
          <cell r="K13">
            <v>0</v>
          </cell>
        </row>
        <row r="14">
          <cell r="B14">
            <v>25.425000000000001</v>
          </cell>
          <cell r="C14">
            <v>32.700000000000003</v>
          </cell>
          <cell r="D14">
            <v>21.6</v>
          </cell>
          <cell r="E14">
            <v>67.625</v>
          </cell>
          <cell r="F14">
            <v>84</v>
          </cell>
          <cell r="G14">
            <v>37</v>
          </cell>
          <cell r="H14">
            <v>16.2</v>
          </cell>
          <cell r="J14">
            <v>41.76</v>
          </cell>
          <cell r="K14">
            <v>0</v>
          </cell>
        </row>
        <row r="15">
          <cell r="B15">
            <v>25.483333333333334</v>
          </cell>
          <cell r="C15">
            <v>32.6</v>
          </cell>
          <cell r="D15">
            <v>20.6</v>
          </cell>
          <cell r="E15">
            <v>69.375</v>
          </cell>
          <cell r="F15">
            <v>93</v>
          </cell>
          <cell r="G15">
            <v>35</v>
          </cell>
          <cell r="H15">
            <v>15.840000000000002</v>
          </cell>
          <cell r="J15">
            <v>34.56</v>
          </cell>
          <cell r="K15">
            <v>24.6</v>
          </cell>
        </row>
        <row r="16">
          <cell r="B16">
            <v>24.395833333333339</v>
          </cell>
          <cell r="C16">
            <v>30.3</v>
          </cell>
          <cell r="D16">
            <v>20.2</v>
          </cell>
          <cell r="E16">
            <v>74.583333333333329</v>
          </cell>
          <cell r="F16">
            <v>93</v>
          </cell>
          <cell r="G16">
            <v>48</v>
          </cell>
          <cell r="H16">
            <v>13.32</v>
          </cell>
          <cell r="J16">
            <v>25.92</v>
          </cell>
          <cell r="K16">
            <v>6.8</v>
          </cell>
        </row>
        <row r="17">
          <cell r="B17">
            <v>24.258333333333329</v>
          </cell>
          <cell r="C17">
            <v>30.4</v>
          </cell>
          <cell r="D17">
            <v>21.5</v>
          </cell>
          <cell r="E17">
            <v>78.208333333333329</v>
          </cell>
          <cell r="F17">
            <v>91</v>
          </cell>
          <cell r="G17">
            <v>51</v>
          </cell>
          <cell r="H17">
            <v>16.559999999999999</v>
          </cell>
          <cell r="J17">
            <v>38.880000000000003</v>
          </cell>
          <cell r="K17">
            <v>4.5999999999999996</v>
          </cell>
        </row>
        <row r="18">
          <cell r="B18">
            <v>25.258333333333336</v>
          </cell>
          <cell r="C18">
            <v>31.4</v>
          </cell>
          <cell r="D18">
            <v>20.399999999999999</v>
          </cell>
          <cell r="E18">
            <v>73.083333333333329</v>
          </cell>
          <cell r="F18">
            <v>93</v>
          </cell>
          <cell r="G18">
            <v>45</v>
          </cell>
          <cell r="H18">
            <v>9.7200000000000006</v>
          </cell>
          <cell r="J18">
            <v>23.759999999999998</v>
          </cell>
          <cell r="K18">
            <v>0</v>
          </cell>
        </row>
        <row r="19">
          <cell r="B19">
            <v>26.341666666666669</v>
          </cell>
          <cell r="C19">
            <v>32.5</v>
          </cell>
          <cell r="D19">
            <v>21.5</v>
          </cell>
          <cell r="E19">
            <v>68.041666666666671</v>
          </cell>
          <cell r="F19">
            <v>89</v>
          </cell>
          <cell r="G19">
            <v>40</v>
          </cell>
          <cell r="H19">
            <v>10.08</v>
          </cell>
          <cell r="J19">
            <v>22.68</v>
          </cell>
          <cell r="K19">
            <v>0</v>
          </cell>
        </row>
        <row r="20">
          <cell r="B20">
            <v>26.791666666666668</v>
          </cell>
          <cell r="C20">
            <v>33.799999999999997</v>
          </cell>
          <cell r="D20">
            <v>20.5</v>
          </cell>
          <cell r="E20">
            <v>57.041666666666664</v>
          </cell>
          <cell r="F20">
            <v>74</v>
          </cell>
          <cell r="G20">
            <v>35</v>
          </cell>
          <cell r="H20">
            <v>14.4</v>
          </cell>
          <cell r="J20">
            <v>27.36</v>
          </cell>
          <cell r="K20">
            <v>0</v>
          </cell>
        </row>
        <row r="21">
          <cell r="B21">
            <v>26.970833333333335</v>
          </cell>
          <cell r="C21">
            <v>33.4</v>
          </cell>
          <cell r="D21">
            <v>22.4</v>
          </cell>
          <cell r="E21">
            <v>63.541666666666664</v>
          </cell>
          <cell r="F21">
            <v>82</v>
          </cell>
          <cell r="G21">
            <v>36</v>
          </cell>
          <cell r="H21">
            <v>17.64</v>
          </cell>
          <cell r="J21">
            <v>48.6</v>
          </cell>
          <cell r="K21">
            <v>0.6</v>
          </cell>
        </row>
        <row r="22">
          <cell r="B22">
            <v>23.774999999999991</v>
          </cell>
          <cell r="C22">
            <v>30</v>
          </cell>
          <cell r="D22">
            <v>19.2</v>
          </cell>
          <cell r="E22">
            <v>81.625</v>
          </cell>
          <cell r="F22">
            <v>94</v>
          </cell>
          <cell r="G22">
            <v>59</v>
          </cell>
          <cell r="H22">
            <v>25.56</v>
          </cell>
          <cell r="J22">
            <v>46.800000000000004</v>
          </cell>
          <cell r="K22">
            <v>64.2</v>
          </cell>
        </row>
        <row r="23">
          <cell r="B23">
            <v>24.670833333333331</v>
          </cell>
          <cell r="C23">
            <v>31.3</v>
          </cell>
          <cell r="D23">
            <v>19.7</v>
          </cell>
          <cell r="E23">
            <v>71.416666666666671</v>
          </cell>
          <cell r="F23">
            <v>91</v>
          </cell>
          <cell r="G23">
            <v>41</v>
          </cell>
          <cell r="H23">
            <v>14.04</v>
          </cell>
          <cell r="J23">
            <v>25.56</v>
          </cell>
          <cell r="K23">
            <v>0</v>
          </cell>
        </row>
        <row r="24">
          <cell r="B24">
            <v>25.795833333333331</v>
          </cell>
          <cell r="C24">
            <v>32.1</v>
          </cell>
          <cell r="D24">
            <v>20.2</v>
          </cell>
          <cell r="E24">
            <v>63.916666666666664</v>
          </cell>
          <cell r="F24">
            <v>85</v>
          </cell>
          <cell r="G24">
            <v>39</v>
          </cell>
          <cell r="H24">
            <v>17.28</v>
          </cell>
          <cell r="J24">
            <v>30.240000000000002</v>
          </cell>
          <cell r="K24">
            <v>1</v>
          </cell>
        </row>
        <row r="25">
          <cell r="B25">
            <v>26.637500000000003</v>
          </cell>
          <cell r="C25">
            <v>32.799999999999997</v>
          </cell>
          <cell r="D25">
            <v>22.8</v>
          </cell>
          <cell r="E25">
            <v>59.916666666666664</v>
          </cell>
          <cell r="F25">
            <v>75</v>
          </cell>
          <cell r="G25">
            <v>35</v>
          </cell>
          <cell r="H25">
            <v>19.079999999999998</v>
          </cell>
          <cell r="J25">
            <v>37.080000000000005</v>
          </cell>
          <cell r="K25">
            <v>0</v>
          </cell>
        </row>
        <row r="26">
          <cell r="B26">
            <v>26.679166666666674</v>
          </cell>
          <cell r="C26">
            <v>32.299999999999997</v>
          </cell>
          <cell r="D26">
            <v>22.5</v>
          </cell>
          <cell r="E26">
            <v>58.791666666666664</v>
          </cell>
          <cell r="F26">
            <v>77</v>
          </cell>
          <cell r="G26">
            <v>33</v>
          </cell>
          <cell r="H26">
            <v>18</v>
          </cell>
          <cell r="J26">
            <v>30.96</v>
          </cell>
          <cell r="K26">
            <v>0</v>
          </cell>
        </row>
        <row r="27">
          <cell r="B27">
            <v>23.570833333333336</v>
          </cell>
          <cell r="C27">
            <v>26.2</v>
          </cell>
          <cell r="D27">
            <v>21.1</v>
          </cell>
          <cell r="E27">
            <v>78.291666666666671</v>
          </cell>
          <cell r="F27">
            <v>86</v>
          </cell>
          <cell r="G27">
            <v>62</v>
          </cell>
          <cell r="H27">
            <v>12.24</v>
          </cell>
          <cell r="J27">
            <v>33.480000000000004</v>
          </cell>
          <cell r="K27">
            <v>0</v>
          </cell>
        </row>
        <row r="28">
          <cell r="B28">
            <v>23.245833333333337</v>
          </cell>
          <cell r="C28">
            <v>27.9</v>
          </cell>
          <cell r="D28">
            <v>20.3</v>
          </cell>
          <cell r="E28">
            <v>81.5</v>
          </cell>
          <cell r="F28">
            <v>90</v>
          </cell>
          <cell r="G28">
            <v>60</v>
          </cell>
          <cell r="H28">
            <v>12.6</v>
          </cell>
          <cell r="J28">
            <v>25.2</v>
          </cell>
          <cell r="K28">
            <v>1.6</v>
          </cell>
        </row>
        <row r="29">
          <cell r="B29">
            <v>25.333333333333339</v>
          </cell>
          <cell r="C29">
            <v>31.9</v>
          </cell>
          <cell r="D29">
            <v>21.2</v>
          </cell>
          <cell r="E29">
            <v>75.75</v>
          </cell>
          <cell r="F29">
            <v>90</v>
          </cell>
          <cell r="G29">
            <v>46</v>
          </cell>
          <cell r="H29">
            <v>10.44</v>
          </cell>
          <cell r="J29">
            <v>22.32</v>
          </cell>
          <cell r="K29">
            <v>0.4</v>
          </cell>
        </row>
        <row r="30">
          <cell r="B30">
            <v>24.891666666666666</v>
          </cell>
          <cell r="C30">
            <v>32.299999999999997</v>
          </cell>
          <cell r="D30">
            <v>21.3</v>
          </cell>
          <cell r="E30">
            <v>79.625</v>
          </cell>
          <cell r="F30">
            <v>93</v>
          </cell>
          <cell r="G30">
            <v>46</v>
          </cell>
          <cell r="H30">
            <v>16.920000000000002</v>
          </cell>
          <cell r="J30">
            <v>54.72</v>
          </cell>
          <cell r="K30">
            <v>34.6</v>
          </cell>
        </row>
        <row r="31">
          <cell r="B31">
            <v>25.829166666666662</v>
          </cell>
          <cell r="C31">
            <v>32</v>
          </cell>
          <cell r="D31">
            <v>21.3</v>
          </cell>
          <cell r="E31">
            <v>74.541666666666671</v>
          </cell>
          <cell r="F31">
            <v>92</v>
          </cell>
          <cell r="G31">
            <v>48</v>
          </cell>
          <cell r="H31">
            <v>12.24</v>
          </cell>
          <cell r="J31">
            <v>22.68</v>
          </cell>
          <cell r="K31">
            <v>0.2</v>
          </cell>
        </row>
        <row r="32">
          <cell r="B32">
            <v>26.570833333333336</v>
          </cell>
          <cell r="C32">
            <v>32.9</v>
          </cell>
          <cell r="D32">
            <v>22.1</v>
          </cell>
          <cell r="E32">
            <v>73.583333333333329</v>
          </cell>
          <cell r="F32">
            <v>90</v>
          </cell>
          <cell r="G32">
            <v>46</v>
          </cell>
          <cell r="H32">
            <v>18.36</v>
          </cell>
          <cell r="J32">
            <v>32.76</v>
          </cell>
          <cell r="K32">
            <v>0.6</v>
          </cell>
        </row>
        <row r="33">
          <cell r="B33">
            <v>24.775000000000002</v>
          </cell>
          <cell r="C33">
            <v>30.7</v>
          </cell>
          <cell r="D33">
            <v>21.7</v>
          </cell>
          <cell r="E33">
            <v>77.916666666666671</v>
          </cell>
          <cell r="F33">
            <v>92</v>
          </cell>
          <cell r="G33">
            <v>53</v>
          </cell>
          <cell r="H33">
            <v>15.48</v>
          </cell>
          <cell r="J33">
            <v>28.8</v>
          </cell>
          <cell r="K33">
            <v>1.8</v>
          </cell>
        </row>
        <row r="34">
          <cell r="B34">
            <v>26.079166666666666</v>
          </cell>
          <cell r="C34">
            <v>33.200000000000003</v>
          </cell>
          <cell r="D34">
            <v>20.399999999999999</v>
          </cell>
          <cell r="E34">
            <v>71.291666666666671</v>
          </cell>
          <cell r="F34">
            <v>92</v>
          </cell>
          <cell r="G34">
            <v>42</v>
          </cell>
          <cell r="H34">
            <v>19.079999999999998</v>
          </cell>
          <cell r="J34">
            <v>40.32</v>
          </cell>
          <cell r="K34">
            <v>10.6</v>
          </cell>
        </row>
        <row r="35">
          <cell r="B35">
            <v>23.025000000000002</v>
          </cell>
          <cell r="C35">
            <v>27</v>
          </cell>
          <cell r="D35">
            <v>20.6</v>
          </cell>
          <cell r="E35">
            <v>84.916666666666671</v>
          </cell>
          <cell r="F35">
            <v>93</v>
          </cell>
          <cell r="G35">
            <v>72</v>
          </cell>
          <cell r="H35">
            <v>12.6</v>
          </cell>
          <cell r="J35">
            <v>30.240000000000002</v>
          </cell>
          <cell r="K35">
            <v>33.200000000000003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26.504166666666663</v>
          </cell>
          <cell r="C5">
            <v>33.4</v>
          </cell>
          <cell r="D5">
            <v>21</v>
          </cell>
          <cell r="E5">
            <v>58.2</v>
          </cell>
          <cell r="F5">
            <v>100</v>
          </cell>
          <cell r="G5">
            <v>37</v>
          </cell>
          <cell r="J5">
            <v>33.480000000000004</v>
          </cell>
        </row>
        <row r="6">
          <cell r="B6">
            <v>26.183333333333326</v>
          </cell>
          <cell r="C6">
            <v>31.5</v>
          </cell>
          <cell r="D6">
            <v>21.6</v>
          </cell>
          <cell r="E6">
            <v>72.208333333333329</v>
          </cell>
          <cell r="F6">
            <v>100</v>
          </cell>
          <cell r="G6">
            <v>50</v>
          </cell>
          <cell r="J6">
            <v>29.16</v>
          </cell>
        </row>
        <row r="7">
          <cell r="B7">
            <v>26.620833333333337</v>
          </cell>
          <cell r="C7">
            <v>33.299999999999997</v>
          </cell>
          <cell r="D7">
            <v>21.2</v>
          </cell>
          <cell r="E7">
            <v>68.047619047619051</v>
          </cell>
          <cell r="F7">
            <v>100</v>
          </cell>
          <cell r="G7">
            <v>35</v>
          </cell>
          <cell r="J7">
            <v>35.64</v>
          </cell>
        </row>
        <row r="8">
          <cell r="B8">
            <v>25.033333333333342</v>
          </cell>
          <cell r="C8">
            <v>31.4</v>
          </cell>
          <cell r="D8">
            <v>21.1</v>
          </cell>
          <cell r="E8">
            <v>76.909090909090907</v>
          </cell>
          <cell r="F8">
            <v>100</v>
          </cell>
          <cell r="G8">
            <v>54</v>
          </cell>
          <cell r="J8">
            <v>29.16</v>
          </cell>
        </row>
        <row r="9">
          <cell r="B9">
            <v>26.087500000000002</v>
          </cell>
          <cell r="C9">
            <v>32.799999999999997</v>
          </cell>
          <cell r="D9">
            <v>20.7</v>
          </cell>
          <cell r="E9">
            <v>62.941176470588232</v>
          </cell>
          <cell r="F9">
            <v>100</v>
          </cell>
          <cell r="G9">
            <v>35</v>
          </cell>
          <cell r="J9">
            <v>31.680000000000003</v>
          </cell>
        </row>
        <row r="10">
          <cell r="B10">
            <v>26.362500000000008</v>
          </cell>
          <cell r="C10">
            <v>33.5</v>
          </cell>
          <cell r="D10">
            <v>20</v>
          </cell>
          <cell r="E10">
            <v>65.285714285714292</v>
          </cell>
          <cell r="F10">
            <v>100</v>
          </cell>
          <cell r="G10">
            <v>37</v>
          </cell>
          <cell r="J10">
            <v>41.76</v>
          </cell>
        </row>
        <row r="11">
          <cell r="B11">
            <v>26.545833333333334</v>
          </cell>
          <cell r="C11">
            <v>33.6</v>
          </cell>
          <cell r="D11">
            <v>20.6</v>
          </cell>
          <cell r="E11">
            <v>63.761904761904759</v>
          </cell>
          <cell r="F11">
            <v>100</v>
          </cell>
          <cell r="G11">
            <v>32</v>
          </cell>
          <cell r="J11">
            <v>33.119999999999997</v>
          </cell>
        </row>
        <row r="12">
          <cell r="B12">
            <v>26.450000000000003</v>
          </cell>
          <cell r="C12">
            <v>34.6</v>
          </cell>
          <cell r="D12">
            <v>19</v>
          </cell>
          <cell r="E12">
            <v>60.458333333333336</v>
          </cell>
          <cell r="F12">
            <v>99</v>
          </cell>
          <cell r="G12">
            <v>26</v>
          </cell>
          <cell r="J12">
            <v>32.4</v>
          </cell>
        </row>
        <row r="13">
          <cell r="B13">
            <v>26.345833333333331</v>
          </cell>
          <cell r="C13">
            <v>34.1</v>
          </cell>
          <cell r="D13">
            <v>20.399999999999999</v>
          </cell>
          <cell r="E13">
            <v>66</v>
          </cell>
          <cell r="F13">
            <v>100</v>
          </cell>
          <cell r="G13">
            <v>26</v>
          </cell>
          <cell r="J13">
            <v>15.840000000000002</v>
          </cell>
        </row>
        <row r="14">
          <cell r="B14">
            <v>26.795833333333338</v>
          </cell>
          <cell r="C14">
            <v>34.5</v>
          </cell>
          <cell r="D14">
            <v>21.4</v>
          </cell>
          <cell r="E14">
            <v>67.375</v>
          </cell>
          <cell r="F14">
            <v>100</v>
          </cell>
          <cell r="G14">
            <v>35</v>
          </cell>
          <cell r="J14">
            <v>27.36</v>
          </cell>
        </row>
        <row r="15">
          <cell r="B15">
            <v>26.220833333333331</v>
          </cell>
          <cell r="C15">
            <v>33.1</v>
          </cell>
          <cell r="D15">
            <v>21.5</v>
          </cell>
          <cell r="E15">
            <v>70.5</v>
          </cell>
          <cell r="F15">
            <v>98</v>
          </cell>
          <cell r="G15">
            <v>38</v>
          </cell>
          <cell r="J15">
            <v>34.200000000000003</v>
          </cell>
        </row>
        <row r="16">
          <cell r="B16">
            <v>25.870833333333334</v>
          </cell>
          <cell r="C16">
            <v>33.4</v>
          </cell>
          <cell r="D16">
            <v>20.6</v>
          </cell>
          <cell r="E16">
            <v>69.277777777777771</v>
          </cell>
          <cell r="F16">
            <v>100</v>
          </cell>
          <cell r="G16">
            <v>42</v>
          </cell>
          <cell r="J16">
            <v>32.04</v>
          </cell>
        </row>
        <row r="17">
          <cell r="B17">
            <v>25.158333333333331</v>
          </cell>
          <cell r="C17">
            <v>32.5</v>
          </cell>
          <cell r="D17">
            <v>21.4</v>
          </cell>
          <cell r="E17">
            <v>76.444444444444443</v>
          </cell>
          <cell r="F17">
            <v>100</v>
          </cell>
          <cell r="G17">
            <v>45</v>
          </cell>
          <cell r="J17">
            <v>52.56</v>
          </cell>
        </row>
        <row r="18">
          <cell r="B18">
            <v>25.704166666666669</v>
          </cell>
          <cell r="C18">
            <v>33</v>
          </cell>
          <cell r="D18">
            <v>21.4</v>
          </cell>
          <cell r="E18">
            <v>62.153846153846153</v>
          </cell>
          <cell r="F18">
            <v>96</v>
          </cell>
          <cell r="G18">
            <v>43</v>
          </cell>
          <cell r="J18">
            <v>23.759999999999998</v>
          </cell>
        </row>
        <row r="19">
          <cell r="B19">
            <v>26.44583333333334</v>
          </cell>
          <cell r="C19">
            <v>33.4</v>
          </cell>
          <cell r="D19">
            <v>21.9</v>
          </cell>
          <cell r="E19">
            <v>70.5625</v>
          </cell>
          <cell r="F19">
            <v>100</v>
          </cell>
          <cell r="G19">
            <v>43</v>
          </cell>
          <cell r="J19">
            <v>44.64</v>
          </cell>
        </row>
        <row r="20">
          <cell r="B20">
            <v>27.141666666666662</v>
          </cell>
          <cell r="C20">
            <v>34.6</v>
          </cell>
          <cell r="D20">
            <v>21.6</v>
          </cell>
          <cell r="E20">
            <v>65.666666666666671</v>
          </cell>
          <cell r="F20">
            <v>100</v>
          </cell>
          <cell r="G20">
            <v>39</v>
          </cell>
          <cell r="J20">
            <v>20.88</v>
          </cell>
        </row>
        <row r="21">
          <cell r="B21">
            <v>26.045833333333338</v>
          </cell>
          <cell r="C21">
            <v>32.700000000000003</v>
          </cell>
          <cell r="D21">
            <v>21</v>
          </cell>
          <cell r="E21">
            <v>68.1875</v>
          </cell>
          <cell r="F21">
            <v>93</v>
          </cell>
          <cell r="G21">
            <v>46</v>
          </cell>
          <cell r="J21">
            <v>29.16</v>
          </cell>
        </row>
        <row r="22">
          <cell r="B22">
            <v>24.970833333333331</v>
          </cell>
          <cell r="C22">
            <v>33</v>
          </cell>
          <cell r="D22">
            <v>20.6</v>
          </cell>
          <cell r="E22">
            <v>75.285714285714292</v>
          </cell>
          <cell r="F22">
            <v>100</v>
          </cell>
          <cell r="G22">
            <v>49</v>
          </cell>
          <cell r="J22">
            <v>41.76</v>
          </cell>
        </row>
        <row r="23">
          <cell r="B23">
            <v>24</v>
          </cell>
          <cell r="C23">
            <v>30</v>
          </cell>
          <cell r="D23">
            <v>20.399999999999999</v>
          </cell>
          <cell r="E23">
            <v>71.230769230769226</v>
          </cell>
          <cell r="F23">
            <v>100</v>
          </cell>
          <cell r="G23">
            <v>53</v>
          </cell>
          <cell r="J23">
            <v>39.24</v>
          </cell>
        </row>
        <row r="24">
          <cell r="B24">
            <v>25.308333333333334</v>
          </cell>
          <cell r="C24">
            <v>31.7</v>
          </cell>
          <cell r="D24">
            <v>20.399999999999999</v>
          </cell>
          <cell r="E24">
            <v>62.25</v>
          </cell>
          <cell r="F24">
            <v>100</v>
          </cell>
          <cell r="G24">
            <v>46</v>
          </cell>
          <cell r="J24">
            <v>25.92</v>
          </cell>
        </row>
        <row r="25">
          <cell r="B25">
            <v>25.454166666666669</v>
          </cell>
          <cell r="C25">
            <v>32.299999999999997</v>
          </cell>
          <cell r="D25">
            <v>19.899999999999999</v>
          </cell>
          <cell r="E25">
            <v>71</v>
          </cell>
          <cell r="F25">
            <v>100</v>
          </cell>
          <cell r="G25">
            <v>45</v>
          </cell>
          <cell r="J25">
            <v>41.76</v>
          </cell>
        </row>
        <row r="26">
          <cell r="B26">
            <v>25.099999999999998</v>
          </cell>
          <cell r="C26">
            <v>32.1</v>
          </cell>
          <cell r="D26">
            <v>21.4</v>
          </cell>
          <cell r="E26">
            <v>77.650000000000006</v>
          </cell>
          <cell r="F26">
            <v>100</v>
          </cell>
          <cell r="G26">
            <v>51</v>
          </cell>
          <cell r="J26">
            <v>26.64</v>
          </cell>
        </row>
        <row r="27">
          <cell r="B27">
            <v>25.174999999999997</v>
          </cell>
          <cell r="C27">
            <v>34</v>
          </cell>
          <cell r="D27">
            <v>21</v>
          </cell>
          <cell r="E27">
            <v>58.8</v>
          </cell>
          <cell r="F27">
            <v>100</v>
          </cell>
          <cell r="G27">
            <v>41</v>
          </cell>
          <cell r="J27">
            <v>45</v>
          </cell>
        </row>
        <row r="28">
          <cell r="B28">
            <v>24.729166666666668</v>
          </cell>
          <cell r="C28">
            <v>33.299999999999997</v>
          </cell>
          <cell r="D28">
            <v>21.4</v>
          </cell>
          <cell r="E28">
            <v>70.090909090909093</v>
          </cell>
          <cell r="F28">
            <v>100</v>
          </cell>
          <cell r="G28">
            <v>44</v>
          </cell>
          <cell r="J28">
            <v>30.96</v>
          </cell>
        </row>
        <row r="29">
          <cell r="B29">
            <v>26.566666666666663</v>
          </cell>
          <cell r="C29">
            <v>32.9</v>
          </cell>
          <cell r="D29">
            <v>22.5</v>
          </cell>
          <cell r="E29">
            <v>61.166666666666664</v>
          </cell>
          <cell r="F29">
            <v>88</v>
          </cell>
          <cell r="G29">
            <v>43</v>
          </cell>
          <cell r="J29">
            <v>23.759999999999998</v>
          </cell>
        </row>
        <row r="30">
          <cell r="B30">
            <v>25.683333333333334</v>
          </cell>
          <cell r="C30">
            <v>32.5</v>
          </cell>
          <cell r="D30">
            <v>22.7</v>
          </cell>
          <cell r="E30">
            <v>76.86666666666666</v>
          </cell>
          <cell r="F30">
            <v>100</v>
          </cell>
          <cell r="G30">
            <v>53</v>
          </cell>
          <cell r="J30">
            <v>30.240000000000002</v>
          </cell>
        </row>
        <row r="31">
          <cell r="B31">
            <v>26.179166666666664</v>
          </cell>
          <cell r="C31">
            <v>33.5</v>
          </cell>
          <cell r="D31">
            <v>20.8</v>
          </cell>
          <cell r="E31">
            <v>57.333333333333336</v>
          </cell>
          <cell r="F31">
            <v>100</v>
          </cell>
          <cell r="G31">
            <v>44</v>
          </cell>
          <cell r="J31">
            <v>23.040000000000003</v>
          </cell>
        </row>
        <row r="32">
          <cell r="B32">
            <v>26.808333333333334</v>
          </cell>
          <cell r="C32">
            <v>34.5</v>
          </cell>
          <cell r="D32">
            <v>20.8</v>
          </cell>
          <cell r="E32">
            <v>64.875</v>
          </cell>
          <cell r="F32">
            <v>100</v>
          </cell>
          <cell r="G32">
            <v>41</v>
          </cell>
          <cell r="J32">
            <v>17.64</v>
          </cell>
        </row>
        <row r="33">
          <cell r="B33">
            <v>26.533333333333331</v>
          </cell>
          <cell r="C33">
            <v>34</v>
          </cell>
          <cell r="D33">
            <v>20.2</v>
          </cell>
          <cell r="E33">
            <v>69.84210526315789</v>
          </cell>
          <cell r="F33">
            <v>100</v>
          </cell>
          <cell r="G33">
            <v>40</v>
          </cell>
          <cell r="J33">
            <v>29.16</v>
          </cell>
        </row>
        <row r="34">
          <cell r="B34">
            <v>26.708333333333339</v>
          </cell>
          <cell r="C34">
            <v>34.299999999999997</v>
          </cell>
          <cell r="D34">
            <v>22.6</v>
          </cell>
          <cell r="E34">
            <v>72.5</v>
          </cell>
          <cell r="F34">
            <v>100</v>
          </cell>
          <cell r="G34">
            <v>41</v>
          </cell>
          <cell r="J34">
            <v>34.200000000000003</v>
          </cell>
        </row>
        <row r="35">
          <cell r="B35">
            <v>25.279166666666669</v>
          </cell>
          <cell r="C35">
            <v>29.2</v>
          </cell>
          <cell r="D35">
            <v>23.3</v>
          </cell>
          <cell r="E35">
            <v>82.681818181818187</v>
          </cell>
          <cell r="F35">
            <v>100</v>
          </cell>
          <cell r="G35">
            <v>64</v>
          </cell>
          <cell r="J35">
            <v>25.2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28.154166666666669</v>
          </cell>
          <cell r="C5">
            <v>34.799999999999997</v>
          </cell>
          <cell r="D5">
            <v>23.6</v>
          </cell>
          <cell r="E5">
            <v>68.25</v>
          </cell>
          <cell r="F5">
            <v>85</v>
          </cell>
          <cell r="G5">
            <v>42</v>
          </cell>
          <cell r="H5">
            <v>0</v>
          </cell>
          <cell r="J5">
            <v>1.4400000000000002</v>
          </cell>
          <cell r="K5">
            <v>0.2</v>
          </cell>
        </row>
        <row r="6">
          <cell r="B6">
            <v>28.362500000000001</v>
          </cell>
          <cell r="C6">
            <v>36</v>
          </cell>
          <cell r="D6">
            <v>23.3</v>
          </cell>
          <cell r="E6">
            <v>69.666666666666671</v>
          </cell>
          <cell r="F6">
            <v>88</v>
          </cell>
          <cell r="G6">
            <v>39</v>
          </cell>
          <cell r="H6">
            <v>0</v>
          </cell>
          <cell r="J6">
            <v>9.7200000000000006</v>
          </cell>
          <cell r="K6">
            <v>13.6</v>
          </cell>
        </row>
        <row r="7">
          <cell r="B7">
            <v>27.1875</v>
          </cell>
          <cell r="C7">
            <v>32.9</v>
          </cell>
          <cell r="D7">
            <v>23</v>
          </cell>
          <cell r="E7">
            <v>67.333333333333329</v>
          </cell>
          <cell r="F7">
            <v>86</v>
          </cell>
          <cell r="G7">
            <v>39</v>
          </cell>
          <cell r="H7">
            <v>0.36000000000000004</v>
          </cell>
          <cell r="J7">
            <v>4.6800000000000006</v>
          </cell>
          <cell r="K7">
            <v>2</v>
          </cell>
        </row>
        <row r="8">
          <cell r="B8">
            <v>28.058333333333337</v>
          </cell>
          <cell r="C8">
            <v>32.9</v>
          </cell>
          <cell r="D8">
            <v>24.5</v>
          </cell>
          <cell r="E8">
            <v>67.5</v>
          </cell>
          <cell r="F8">
            <v>86</v>
          </cell>
          <cell r="G8">
            <v>46</v>
          </cell>
          <cell r="H8">
            <v>0</v>
          </cell>
          <cell r="J8">
            <v>7.5600000000000005</v>
          </cell>
          <cell r="K8">
            <v>2.2000000000000002</v>
          </cell>
        </row>
        <row r="9">
          <cell r="B9">
            <v>26.770833333333343</v>
          </cell>
          <cell r="C9">
            <v>31.1</v>
          </cell>
          <cell r="D9">
            <v>23.5</v>
          </cell>
          <cell r="E9">
            <v>71.125</v>
          </cell>
          <cell r="F9">
            <v>89</v>
          </cell>
          <cell r="G9">
            <v>45</v>
          </cell>
          <cell r="H9">
            <v>0</v>
          </cell>
          <cell r="J9">
            <v>3.6</v>
          </cell>
          <cell r="K9">
            <v>0.2</v>
          </cell>
        </row>
        <row r="10">
          <cell r="B10">
            <v>28.266666666666669</v>
          </cell>
          <cell r="C10">
            <v>34.9</v>
          </cell>
          <cell r="D10">
            <v>23.8</v>
          </cell>
          <cell r="E10">
            <v>63.541666666666664</v>
          </cell>
          <cell r="F10">
            <v>81</v>
          </cell>
          <cell r="G10">
            <v>42</v>
          </cell>
          <cell r="H10">
            <v>0</v>
          </cell>
          <cell r="J10">
            <v>2.52</v>
          </cell>
          <cell r="K10">
            <v>0</v>
          </cell>
        </row>
        <row r="11">
          <cell r="B11">
            <v>28.962499999999995</v>
          </cell>
          <cell r="C11">
            <v>36.1</v>
          </cell>
          <cell r="D11">
            <v>24.7</v>
          </cell>
          <cell r="E11">
            <v>64.291666666666671</v>
          </cell>
          <cell r="F11">
            <v>87</v>
          </cell>
          <cell r="G11">
            <v>37</v>
          </cell>
          <cell r="H11">
            <v>0</v>
          </cell>
          <cell r="J11">
            <v>1.8</v>
          </cell>
          <cell r="K11">
            <v>0</v>
          </cell>
        </row>
        <row r="12">
          <cell r="B12">
            <v>26.608333333333331</v>
          </cell>
          <cell r="C12">
            <v>34.1</v>
          </cell>
          <cell r="D12">
            <v>24</v>
          </cell>
          <cell r="E12">
            <v>74.166666666666671</v>
          </cell>
          <cell r="F12">
            <v>88</v>
          </cell>
          <cell r="G12">
            <v>48</v>
          </cell>
          <cell r="H12">
            <v>0.36000000000000004</v>
          </cell>
          <cell r="J12">
            <v>5.04</v>
          </cell>
          <cell r="K12">
            <v>1</v>
          </cell>
        </row>
        <row r="13">
          <cell r="B13">
            <v>26.729166666666671</v>
          </cell>
          <cell r="C13">
            <v>32.200000000000003</v>
          </cell>
          <cell r="D13">
            <v>23.6</v>
          </cell>
          <cell r="E13">
            <v>70.333333333333329</v>
          </cell>
          <cell r="F13">
            <v>86</v>
          </cell>
          <cell r="G13">
            <v>45</v>
          </cell>
          <cell r="H13">
            <v>0</v>
          </cell>
          <cell r="J13">
            <v>1.08</v>
          </cell>
          <cell r="K13">
            <v>0</v>
          </cell>
        </row>
        <row r="14">
          <cell r="B14">
            <v>26.883333333333336</v>
          </cell>
          <cell r="C14">
            <v>30.1</v>
          </cell>
          <cell r="D14">
            <v>24.1</v>
          </cell>
          <cell r="E14">
            <v>70.958333333333329</v>
          </cell>
          <cell r="F14">
            <v>83</v>
          </cell>
          <cell r="G14">
            <v>59</v>
          </cell>
          <cell r="H14">
            <v>0</v>
          </cell>
          <cell r="J14">
            <v>4.6800000000000006</v>
          </cell>
          <cell r="K14">
            <v>0</v>
          </cell>
        </row>
        <row r="15">
          <cell r="B15">
            <v>26.11666666666666</v>
          </cell>
          <cell r="C15">
            <v>33.799999999999997</v>
          </cell>
          <cell r="D15">
            <v>23.3</v>
          </cell>
          <cell r="E15">
            <v>77.291666666666671</v>
          </cell>
          <cell r="F15">
            <v>90</v>
          </cell>
          <cell r="G15">
            <v>47</v>
          </cell>
          <cell r="H15">
            <v>0</v>
          </cell>
          <cell r="J15">
            <v>3.24</v>
          </cell>
          <cell r="K15">
            <v>34.6</v>
          </cell>
        </row>
        <row r="16">
          <cell r="B16">
            <v>26.466666666666669</v>
          </cell>
          <cell r="C16">
            <v>32.200000000000003</v>
          </cell>
          <cell r="D16">
            <v>23.9</v>
          </cell>
          <cell r="E16">
            <v>74.083333333333329</v>
          </cell>
          <cell r="F16">
            <v>87</v>
          </cell>
          <cell r="G16">
            <v>51</v>
          </cell>
          <cell r="H16">
            <v>0.36000000000000004</v>
          </cell>
          <cell r="J16">
            <v>2.52</v>
          </cell>
          <cell r="K16">
            <v>0</v>
          </cell>
        </row>
        <row r="17">
          <cell r="B17">
            <v>25.566666666666674</v>
          </cell>
          <cell r="C17">
            <v>29.7</v>
          </cell>
          <cell r="D17">
            <v>22.9</v>
          </cell>
          <cell r="E17">
            <v>78.833333333333329</v>
          </cell>
          <cell r="F17">
            <v>90</v>
          </cell>
          <cell r="G17">
            <v>56</v>
          </cell>
          <cell r="H17">
            <v>0</v>
          </cell>
          <cell r="J17">
            <v>3.24</v>
          </cell>
          <cell r="K17">
            <v>1</v>
          </cell>
        </row>
        <row r="18">
          <cell r="B18">
            <v>27.024999999999995</v>
          </cell>
          <cell r="C18">
            <v>33</v>
          </cell>
          <cell r="D18">
            <v>22.7</v>
          </cell>
          <cell r="E18">
            <v>70.708333333333329</v>
          </cell>
          <cell r="F18">
            <v>89</v>
          </cell>
          <cell r="G18">
            <v>42</v>
          </cell>
          <cell r="H18">
            <v>0</v>
          </cell>
          <cell r="J18">
            <v>2.16</v>
          </cell>
          <cell r="K18">
            <v>0</v>
          </cell>
        </row>
        <row r="19">
          <cell r="B19">
            <v>27.970833333333328</v>
          </cell>
          <cell r="C19">
            <v>35.5</v>
          </cell>
          <cell r="D19">
            <v>24.1</v>
          </cell>
          <cell r="E19">
            <v>69.625</v>
          </cell>
          <cell r="F19">
            <v>87</v>
          </cell>
          <cell r="G19">
            <v>39</v>
          </cell>
          <cell r="H19">
            <v>0</v>
          </cell>
          <cell r="J19">
            <v>8.64</v>
          </cell>
          <cell r="K19">
            <v>6.8</v>
          </cell>
        </row>
        <row r="20">
          <cell r="B20">
            <v>28.712499999999995</v>
          </cell>
          <cell r="C20">
            <v>36.1</v>
          </cell>
          <cell r="D20">
            <v>23.4</v>
          </cell>
          <cell r="E20">
            <v>68.833333333333329</v>
          </cell>
          <cell r="F20">
            <v>90</v>
          </cell>
          <cell r="G20">
            <v>36</v>
          </cell>
          <cell r="H20">
            <v>0</v>
          </cell>
          <cell r="J20">
            <v>10.8</v>
          </cell>
          <cell r="K20">
            <v>0</v>
          </cell>
        </row>
        <row r="21">
          <cell r="B21">
            <v>29.366666666666664</v>
          </cell>
          <cell r="C21">
            <v>36</v>
          </cell>
          <cell r="D21">
            <v>24.3</v>
          </cell>
          <cell r="E21">
            <v>65.208333333333329</v>
          </cell>
          <cell r="F21">
            <v>89</v>
          </cell>
          <cell r="G21">
            <v>39</v>
          </cell>
          <cell r="H21">
            <v>0</v>
          </cell>
          <cell r="J21">
            <v>3.9600000000000004</v>
          </cell>
          <cell r="K21">
            <v>0</v>
          </cell>
        </row>
        <row r="22">
          <cell r="B22">
            <v>28.091666666666658</v>
          </cell>
          <cell r="C22">
            <v>36.700000000000003</v>
          </cell>
          <cell r="D22">
            <v>23.1</v>
          </cell>
          <cell r="E22">
            <v>72.833333333333329</v>
          </cell>
          <cell r="F22">
            <v>90</v>
          </cell>
          <cell r="G22">
            <v>33</v>
          </cell>
          <cell r="H22">
            <v>0</v>
          </cell>
          <cell r="J22">
            <v>3.9600000000000004</v>
          </cell>
          <cell r="K22">
            <v>40.200000000000003</v>
          </cell>
        </row>
        <row r="23">
          <cell r="B23">
            <v>26.3125</v>
          </cell>
          <cell r="C23">
            <v>32</v>
          </cell>
          <cell r="D23">
            <v>22.3</v>
          </cell>
          <cell r="E23">
            <v>70.791666666666671</v>
          </cell>
          <cell r="F23">
            <v>89</v>
          </cell>
          <cell r="G23">
            <v>44</v>
          </cell>
          <cell r="H23">
            <v>0</v>
          </cell>
          <cell r="J23">
            <v>4.6800000000000006</v>
          </cell>
          <cell r="K23">
            <v>0.4</v>
          </cell>
        </row>
        <row r="24">
          <cell r="B24">
            <v>28.63333333333334</v>
          </cell>
          <cell r="C24">
            <v>34.9</v>
          </cell>
          <cell r="D24">
            <v>23.4</v>
          </cell>
          <cell r="E24">
            <v>62.958333333333336</v>
          </cell>
          <cell r="F24">
            <v>86</v>
          </cell>
          <cell r="G24">
            <v>32</v>
          </cell>
          <cell r="H24">
            <v>0</v>
          </cell>
          <cell r="J24">
            <v>0.36000000000000004</v>
          </cell>
          <cell r="K24">
            <v>0</v>
          </cell>
        </row>
        <row r="25">
          <cell r="B25">
            <v>29.595833333333331</v>
          </cell>
          <cell r="C25">
            <v>36.299999999999997</v>
          </cell>
          <cell r="D25">
            <v>23.3</v>
          </cell>
          <cell r="E25">
            <v>59.041666666666664</v>
          </cell>
          <cell r="F25">
            <v>87</v>
          </cell>
          <cell r="G25">
            <v>34</v>
          </cell>
          <cell r="H25">
            <v>0</v>
          </cell>
          <cell r="J25">
            <v>3.24</v>
          </cell>
          <cell r="K25">
            <v>0</v>
          </cell>
        </row>
        <row r="26">
          <cell r="B26">
            <v>29.570833333333336</v>
          </cell>
          <cell r="C26">
            <v>35.9</v>
          </cell>
          <cell r="D26">
            <v>25.7</v>
          </cell>
          <cell r="E26">
            <v>62.833333333333336</v>
          </cell>
          <cell r="F26">
            <v>82</v>
          </cell>
          <cell r="G26">
            <v>43</v>
          </cell>
          <cell r="H26">
            <v>0</v>
          </cell>
          <cell r="J26">
            <v>9.3600000000000012</v>
          </cell>
          <cell r="K26">
            <v>0</v>
          </cell>
        </row>
        <row r="27">
          <cell r="B27">
            <v>25.929166666666664</v>
          </cell>
          <cell r="C27">
            <v>32.1</v>
          </cell>
          <cell r="D27">
            <v>23</v>
          </cell>
          <cell r="E27">
            <v>77.625</v>
          </cell>
          <cell r="F27">
            <v>88</v>
          </cell>
          <cell r="G27">
            <v>56</v>
          </cell>
          <cell r="H27">
            <v>0.36000000000000004</v>
          </cell>
          <cell r="J27">
            <v>4.32</v>
          </cell>
          <cell r="K27">
            <v>5.2</v>
          </cell>
        </row>
        <row r="28">
          <cell r="B28">
            <v>25.591666666666669</v>
          </cell>
          <cell r="C28">
            <v>30.5</v>
          </cell>
          <cell r="D28">
            <v>23.2</v>
          </cell>
          <cell r="E28">
            <v>81.416666666666671</v>
          </cell>
          <cell r="F28">
            <v>89</v>
          </cell>
          <cell r="G28">
            <v>65</v>
          </cell>
          <cell r="H28">
            <v>0</v>
          </cell>
          <cell r="J28">
            <v>1.08</v>
          </cell>
          <cell r="K28">
            <v>0.4</v>
          </cell>
        </row>
        <row r="29">
          <cell r="B29">
            <v>27.945833333333329</v>
          </cell>
          <cell r="C29">
            <v>34</v>
          </cell>
          <cell r="D29">
            <v>25.4</v>
          </cell>
          <cell r="E29">
            <v>76.75</v>
          </cell>
          <cell r="F29">
            <v>89</v>
          </cell>
          <cell r="G29">
            <v>47</v>
          </cell>
          <cell r="H29">
            <v>0</v>
          </cell>
          <cell r="J29">
            <v>4.32</v>
          </cell>
          <cell r="K29">
            <v>0.2</v>
          </cell>
        </row>
        <row r="30">
          <cell r="B30">
            <v>27.8125</v>
          </cell>
          <cell r="C30">
            <v>33.299999999999997</v>
          </cell>
          <cell r="D30">
            <v>24.4</v>
          </cell>
          <cell r="E30">
            <v>75.708333333333329</v>
          </cell>
          <cell r="F30">
            <v>90</v>
          </cell>
          <cell r="G30">
            <v>51</v>
          </cell>
          <cell r="H30">
            <v>0</v>
          </cell>
          <cell r="J30">
            <v>6.84</v>
          </cell>
          <cell r="K30">
            <v>0.2</v>
          </cell>
        </row>
        <row r="31">
          <cell r="B31">
            <v>28.737500000000001</v>
          </cell>
          <cell r="C31">
            <v>34.5</v>
          </cell>
          <cell r="D31">
            <v>25.7</v>
          </cell>
          <cell r="E31">
            <v>71.333333333333329</v>
          </cell>
          <cell r="F31">
            <v>87</v>
          </cell>
          <cell r="G31">
            <v>48</v>
          </cell>
          <cell r="H31">
            <v>0</v>
          </cell>
          <cell r="J31">
            <v>21.240000000000002</v>
          </cell>
          <cell r="K31">
            <v>0</v>
          </cell>
        </row>
        <row r="32">
          <cell r="B32">
            <v>29.066666666666674</v>
          </cell>
          <cell r="C32">
            <v>35.299999999999997</v>
          </cell>
          <cell r="D32">
            <v>25.3</v>
          </cell>
          <cell r="E32">
            <v>71.375</v>
          </cell>
          <cell r="F32">
            <v>88</v>
          </cell>
          <cell r="G32">
            <v>44</v>
          </cell>
          <cell r="H32">
            <v>0</v>
          </cell>
          <cell r="J32">
            <v>17.28</v>
          </cell>
          <cell r="K32">
            <v>0</v>
          </cell>
        </row>
        <row r="33">
          <cell r="B33">
            <v>27.291666666666671</v>
          </cell>
          <cell r="C33">
            <v>32.5</v>
          </cell>
          <cell r="D33">
            <v>24.4</v>
          </cell>
          <cell r="E33">
            <v>76.166666666666671</v>
          </cell>
          <cell r="F33">
            <v>88</v>
          </cell>
          <cell r="G33">
            <v>54</v>
          </cell>
          <cell r="H33">
            <v>0</v>
          </cell>
          <cell r="J33">
            <v>5.04</v>
          </cell>
          <cell r="K33">
            <v>15</v>
          </cell>
        </row>
        <row r="34">
          <cell r="B34">
            <v>25.545833333333334</v>
          </cell>
          <cell r="C34">
            <v>33.6</v>
          </cell>
          <cell r="D34">
            <v>22.9</v>
          </cell>
          <cell r="E34">
            <v>83.083333333333329</v>
          </cell>
          <cell r="F34">
            <v>91</v>
          </cell>
          <cell r="G34">
            <v>52</v>
          </cell>
          <cell r="H34">
            <v>0</v>
          </cell>
          <cell r="J34">
            <v>4.32</v>
          </cell>
          <cell r="K34">
            <v>36.000000000000007</v>
          </cell>
        </row>
        <row r="35">
          <cell r="B35">
            <v>25.587500000000006</v>
          </cell>
          <cell r="C35">
            <v>29.2</v>
          </cell>
          <cell r="D35">
            <v>24.1</v>
          </cell>
          <cell r="E35">
            <v>83.125</v>
          </cell>
          <cell r="F35">
            <v>89</v>
          </cell>
          <cell r="G35">
            <v>68</v>
          </cell>
          <cell r="H35">
            <v>0</v>
          </cell>
          <cell r="J35">
            <v>3.9600000000000004</v>
          </cell>
          <cell r="K35">
            <v>4.8000000000000007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26.433333333333337</v>
          </cell>
          <cell r="C5">
            <v>35.1</v>
          </cell>
          <cell r="D5">
            <v>21.4</v>
          </cell>
          <cell r="E5">
            <v>78.083333333333329</v>
          </cell>
          <cell r="F5">
            <v>98</v>
          </cell>
          <cell r="G5">
            <v>39</v>
          </cell>
          <cell r="H5">
            <v>10.44</v>
          </cell>
          <cell r="J5">
            <v>30.240000000000002</v>
          </cell>
          <cell r="K5">
            <v>0.6</v>
          </cell>
        </row>
        <row r="6">
          <cell r="B6">
            <v>26.678260869565218</v>
          </cell>
          <cell r="C6">
            <v>35.1</v>
          </cell>
          <cell r="D6">
            <v>20.9</v>
          </cell>
          <cell r="E6">
            <v>74</v>
          </cell>
          <cell r="F6">
            <v>98</v>
          </cell>
          <cell r="G6">
            <v>36</v>
          </cell>
          <cell r="H6">
            <v>9</v>
          </cell>
          <cell r="J6">
            <v>24.840000000000003</v>
          </cell>
          <cell r="K6">
            <v>0</v>
          </cell>
        </row>
        <row r="7">
          <cell r="B7">
            <v>24.552173913043475</v>
          </cell>
          <cell r="C7">
            <v>31.9</v>
          </cell>
          <cell r="D7">
            <v>21</v>
          </cell>
          <cell r="E7">
            <v>83.913043478260875</v>
          </cell>
          <cell r="F7">
            <v>98</v>
          </cell>
          <cell r="G7">
            <v>47</v>
          </cell>
          <cell r="H7">
            <v>12.96</v>
          </cell>
          <cell r="J7">
            <v>33.119999999999997</v>
          </cell>
          <cell r="K7">
            <v>3.8</v>
          </cell>
        </row>
        <row r="8">
          <cell r="B8">
            <v>27.21</v>
          </cell>
          <cell r="C8">
            <v>34.5</v>
          </cell>
          <cell r="D8">
            <v>22.2</v>
          </cell>
          <cell r="E8">
            <v>73.150000000000006</v>
          </cell>
          <cell r="F8">
            <v>96</v>
          </cell>
          <cell r="G8">
            <v>34</v>
          </cell>
          <cell r="H8">
            <v>8.2799999999999994</v>
          </cell>
          <cell r="J8">
            <v>22.68</v>
          </cell>
          <cell r="K8">
            <v>0</v>
          </cell>
        </row>
        <row r="9">
          <cell r="B9">
            <v>25.562499999999996</v>
          </cell>
          <cell r="C9">
            <v>33.200000000000003</v>
          </cell>
          <cell r="D9">
            <v>21.3</v>
          </cell>
          <cell r="E9">
            <v>74.333333333333329</v>
          </cell>
          <cell r="F9">
            <v>94</v>
          </cell>
          <cell r="G9">
            <v>47</v>
          </cell>
          <cell r="H9">
            <v>21.96</v>
          </cell>
          <cell r="J9">
            <v>38.880000000000003</v>
          </cell>
          <cell r="K9">
            <v>2</v>
          </cell>
        </row>
        <row r="10">
          <cell r="B10">
            <v>25.929166666666664</v>
          </cell>
          <cell r="C10">
            <v>34.6</v>
          </cell>
          <cell r="D10">
            <v>21.1</v>
          </cell>
          <cell r="E10">
            <v>78.458333333333329</v>
          </cell>
          <cell r="F10">
            <v>98</v>
          </cell>
          <cell r="G10">
            <v>34</v>
          </cell>
          <cell r="H10">
            <v>8.2799999999999994</v>
          </cell>
          <cell r="J10">
            <v>17.28</v>
          </cell>
          <cell r="K10">
            <v>0.2</v>
          </cell>
        </row>
        <row r="11">
          <cell r="B11">
            <v>27.577272727272728</v>
          </cell>
          <cell r="C11">
            <v>36</v>
          </cell>
          <cell r="D11">
            <v>21.8</v>
          </cell>
          <cell r="E11">
            <v>71.727272727272734</v>
          </cell>
          <cell r="F11">
            <v>97</v>
          </cell>
          <cell r="G11">
            <v>33</v>
          </cell>
          <cell r="H11">
            <v>8.64</v>
          </cell>
          <cell r="J11">
            <v>23.759999999999998</v>
          </cell>
          <cell r="K11">
            <v>0</v>
          </cell>
        </row>
        <row r="12">
          <cell r="B12">
            <v>26.785714285714281</v>
          </cell>
          <cell r="C12">
            <v>34.4</v>
          </cell>
          <cell r="D12">
            <v>23.7</v>
          </cell>
          <cell r="E12">
            <v>76.761904761904759</v>
          </cell>
          <cell r="F12">
            <v>92</v>
          </cell>
          <cell r="G12">
            <v>49</v>
          </cell>
          <cell r="H12">
            <v>12.24</v>
          </cell>
          <cell r="J12">
            <v>57.6</v>
          </cell>
          <cell r="K12">
            <v>6</v>
          </cell>
        </row>
        <row r="13">
          <cell r="B13">
            <v>25.904166666666669</v>
          </cell>
          <cell r="C13">
            <v>30.9</v>
          </cell>
          <cell r="D13">
            <v>21.6</v>
          </cell>
          <cell r="E13">
            <v>76.625</v>
          </cell>
          <cell r="F13">
            <v>95</v>
          </cell>
          <cell r="G13">
            <v>56</v>
          </cell>
          <cell r="H13">
            <v>12.96</v>
          </cell>
          <cell r="K13">
            <v>0</v>
          </cell>
        </row>
        <row r="14">
          <cell r="B14">
            <v>25.945454545454549</v>
          </cell>
          <cell r="C14">
            <v>33.799999999999997</v>
          </cell>
          <cell r="D14">
            <v>21.5</v>
          </cell>
          <cell r="E14">
            <v>78.954545454545453</v>
          </cell>
          <cell r="F14">
            <v>98</v>
          </cell>
          <cell r="G14">
            <v>39</v>
          </cell>
          <cell r="H14">
            <v>13.32</v>
          </cell>
          <cell r="J14">
            <v>38.519999999999996</v>
          </cell>
          <cell r="K14">
            <v>3.2</v>
          </cell>
        </row>
        <row r="15">
          <cell r="B15">
            <v>25.416666666666661</v>
          </cell>
          <cell r="C15">
            <v>32</v>
          </cell>
          <cell r="D15">
            <v>22.2</v>
          </cell>
          <cell r="E15">
            <v>83</v>
          </cell>
          <cell r="F15">
            <v>98</v>
          </cell>
          <cell r="G15">
            <v>43</v>
          </cell>
          <cell r="H15">
            <v>6.48</v>
          </cell>
          <cell r="J15">
            <v>12.24</v>
          </cell>
          <cell r="K15">
            <v>3.2</v>
          </cell>
        </row>
        <row r="16">
          <cell r="B16">
            <v>26.518181818181816</v>
          </cell>
          <cell r="C16">
            <v>33.200000000000003</v>
          </cell>
          <cell r="D16">
            <v>22</v>
          </cell>
          <cell r="E16">
            <v>76.13636363636364</v>
          </cell>
          <cell r="F16">
            <v>97</v>
          </cell>
          <cell r="G16">
            <v>47</v>
          </cell>
          <cell r="H16">
            <v>12.24</v>
          </cell>
          <cell r="J16">
            <v>38.519999999999996</v>
          </cell>
          <cell r="K16">
            <v>2.4000000000000004</v>
          </cell>
        </row>
        <row r="17">
          <cell r="B17">
            <v>25.838095238095235</v>
          </cell>
          <cell r="C17">
            <v>31.5</v>
          </cell>
          <cell r="D17">
            <v>22.1</v>
          </cell>
          <cell r="E17">
            <v>79.761904761904759</v>
          </cell>
          <cell r="F17">
            <v>97</v>
          </cell>
          <cell r="G17">
            <v>56</v>
          </cell>
          <cell r="H17">
            <v>13.68</v>
          </cell>
          <cell r="J17">
            <v>28.8</v>
          </cell>
          <cell r="K17">
            <v>0</v>
          </cell>
        </row>
        <row r="18">
          <cell r="B18">
            <v>27.215789473684207</v>
          </cell>
          <cell r="C18">
            <v>33.6</v>
          </cell>
          <cell r="D18">
            <v>21.1</v>
          </cell>
          <cell r="E18">
            <v>73.05263157894737</v>
          </cell>
          <cell r="F18">
            <v>98</v>
          </cell>
          <cell r="G18">
            <v>44</v>
          </cell>
          <cell r="H18">
            <v>11.520000000000001</v>
          </cell>
          <cell r="J18">
            <v>24.12</v>
          </cell>
          <cell r="K18">
            <v>0</v>
          </cell>
        </row>
        <row r="19">
          <cell r="B19">
            <v>26.887500000000003</v>
          </cell>
          <cell r="C19">
            <v>35.299999999999997</v>
          </cell>
          <cell r="D19">
            <v>21.5</v>
          </cell>
          <cell r="E19">
            <v>77.333333333333329</v>
          </cell>
          <cell r="F19">
            <v>98</v>
          </cell>
          <cell r="G19">
            <v>38</v>
          </cell>
          <cell r="H19">
            <v>11.879999999999999</v>
          </cell>
          <cell r="J19">
            <v>40.32</v>
          </cell>
          <cell r="K19">
            <v>3.2</v>
          </cell>
        </row>
        <row r="20">
          <cell r="B20">
            <v>27.626086956521743</v>
          </cell>
          <cell r="C20">
            <v>36.1</v>
          </cell>
          <cell r="D20">
            <v>22.4</v>
          </cell>
          <cell r="E20">
            <v>74.173913043478265</v>
          </cell>
          <cell r="F20">
            <v>98</v>
          </cell>
          <cell r="G20">
            <v>32</v>
          </cell>
          <cell r="H20">
            <v>19.8</v>
          </cell>
          <cell r="J20">
            <v>37.800000000000004</v>
          </cell>
          <cell r="K20">
            <v>0</v>
          </cell>
        </row>
        <row r="21">
          <cell r="B21">
            <v>27.936363636363637</v>
          </cell>
          <cell r="C21">
            <v>35.5</v>
          </cell>
          <cell r="D21">
            <v>22.9</v>
          </cell>
          <cell r="E21">
            <v>73.045454545454547</v>
          </cell>
          <cell r="F21">
            <v>94</v>
          </cell>
          <cell r="G21">
            <v>43</v>
          </cell>
          <cell r="H21">
            <v>6.12</v>
          </cell>
          <cell r="J21">
            <v>27</v>
          </cell>
          <cell r="K21">
            <v>0</v>
          </cell>
        </row>
        <row r="22">
          <cell r="B22">
            <v>27.179166666666671</v>
          </cell>
          <cell r="C22">
            <v>35.9</v>
          </cell>
          <cell r="D22">
            <v>22.8</v>
          </cell>
          <cell r="E22">
            <v>73.916666666666671</v>
          </cell>
          <cell r="F22">
            <v>92</v>
          </cell>
          <cell r="G22">
            <v>39</v>
          </cell>
          <cell r="H22">
            <v>17.64</v>
          </cell>
          <cell r="J22">
            <v>40.680000000000007</v>
          </cell>
          <cell r="K22">
            <v>1.6</v>
          </cell>
        </row>
        <row r="23">
          <cell r="B23">
            <v>26.112499999999997</v>
          </cell>
          <cell r="C23">
            <v>33.5</v>
          </cell>
          <cell r="D23">
            <v>22.6</v>
          </cell>
          <cell r="E23">
            <v>76.25</v>
          </cell>
          <cell r="F23">
            <v>96</v>
          </cell>
          <cell r="G23">
            <v>42</v>
          </cell>
          <cell r="H23">
            <v>9.7200000000000006</v>
          </cell>
          <cell r="J23">
            <v>35.28</v>
          </cell>
          <cell r="K23">
            <v>0.60000000000000009</v>
          </cell>
        </row>
        <row r="24">
          <cell r="B24">
            <v>26.316666666666663</v>
          </cell>
          <cell r="C24">
            <v>34.700000000000003</v>
          </cell>
          <cell r="D24">
            <v>20.8</v>
          </cell>
          <cell r="E24">
            <v>74.541666666666671</v>
          </cell>
          <cell r="F24">
            <v>98</v>
          </cell>
          <cell r="G24">
            <v>36</v>
          </cell>
          <cell r="H24">
            <v>8.64</v>
          </cell>
          <cell r="J24">
            <v>25.2</v>
          </cell>
          <cell r="K24">
            <v>0</v>
          </cell>
        </row>
        <row r="25">
          <cell r="B25">
            <v>27.470833333333331</v>
          </cell>
          <cell r="C25">
            <v>35.1</v>
          </cell>
          <cell r="D25">
            <v>21.8</v>
          </cell>
          <cell r="E25">
            <v>68.875</v>
          </cell>
          <cell r="F25">
            <v>94</v>
          </cell>
          <cell r="G25">
            <v>29</v>
          </cell>
          <cell r="H25">
            <v>8.2799999999999994</v>
          </cell>
          <cell r="J25">
            <v>25.2</v>
          </cell>
          <cell r="K25">
            <v>0</v>
          </cell>
        </row>
        <row r="26">
          <cell r="B26">
            <v>26.804166666666671</v>
          </cell>
          <cell r="C26">
            <v>35</v>
          </cell>
          <cell r="D26">
            <v>20.6</v>
          </cell>
          <cell r="E26">
            <v>73.25</v>
          </cell>
          <cell r="F26">
            <v>97</v>
          </cell>
          <cell r="G26">
            <v>42</v>
          </cell>
          <cell r="H26">
            <v>12.24</v>
          </cell>
          <cell r="J26">
            <v>30.6</v>
          </cell>
          <cell r="K26">
            <v>0</v>
          </cell>
        </row>
        <row r="27">
          <cell r="B27">
            <v>24.820833333333329</v>
          </cell>
          <cell r="C27">
            <v>31.3</v>
          </cell>
          <cell r="D27">
            <v>21.1</v>
          </cell>
          <cell r="E27">
            <v>84.25</v>
          </cell>
          <cell r="F27">
            <v>97</v>
          </cell>
          <cell r="G27">
            <v>57</v>
          </cell>
          <cell r="H27">
            <v>12.6</v>
          </cell>
          <cell r="J27">
            <v>36</v>
          </cell>
          <cell r="K27">
            <v>27.8</v>
          </cell>
        </row>
        <row r="28">
          <cell r="B28">
            <v>24.790909090909086</v>
          </cell>
          <cell r="C28">
            <v>30.7</v>
          </cell>
          <cell r="D28">
            <v>21.7</v>
          </cell>
          <cell r="E28">
            <v>87.227272727272734</v>
          </cell>
          <cell r="F28">
            <v>98</v>
          </cell>
          <cell r="G28">
            <v>56</v>
          </cell>
          <cell r="H28">
            <v>12.6</v>
          </cell>
          <cell r="J28">
            <v>34.92</v>
          </cell>
          <cell r="K28">
            <v>2.6</v>
          </cell>
        </row>
        <row r="29">
          <cell r="B29">
            <v>26.512499999999999</v>
          </cell>
          <cell r="C29">
            <v>32.799999999999997</v>
          </cell>
          <cell r="D29">
            <v>23.1</v>
          </cell>
          <cell r="E29">
            <v>82.416666666666671</v>
          </cell>
          <cell r="F29">
            <v>98</v>
          </cell>
          <cell r="G29">
            <v>54</v>
          </cell>
          <cell r="H29">
            <v>6.12</v>
          </cell>
          <cell r="J29">
            <v>20.16</v>
          </cell>
          <cell r="K29">
            <v>0</v>
          </cell>
        </row>
        <row r="30">
          <cell r="B30">
            <v>26.400000000000002</v>
          </cell>
          <cell r="C30">
            <v>32.9</v>
          </cell>
          <cell r="D30">
            <v>22.8</v>
          </cell>
          <cell r="E30">
            <v>83.391304347826093</v>
          </cell>
          <cell r="F30">
            <v>98</v>
          </cell>
          <cell r="G30">
            <v>51</v>
          </cell>
          <cell r="H30">
            <v>6.84</v>
          </cell>
          <cell r="J30">
            <v>23.759999999999998</v>
          </cell>
          <cell r="K30">
            <v>0</v>
          </cell>
        </row>
        <row r="31">
          <cell r="B31">
            <v>27.204166666666666</v>
          </cell>
          <cell r="C31">
            <v>33.6</v>
          </cell>
          <cell r="D31">
            <v>22.9</v>
          </cell>
          <cell r="E31">
            <v>76.083333333333329</v>
          </cell>
          <cell r="F31">
            <v>98</v>
          </cell>
          <cell r="G31">
            <v>43</v>
          </cell>
          <cell r="H31">
            <v>10.08</v>
          </cell>
          <cell r="J31">
            <v>23.040000000000003</v>
          </cell>
          <cell r="K31">
            <v>0</v>
          </cell>
        </row>
        <row r="32">
          <cell r="B32">
            <v>28.054166666666664</v>
          </cell>
          <cell r="C32">
            <v>34.6</v>
          </cell>
          <cell r="D32">
            <v>23</v>
          </cell>
          <cell r="E32">
            <v>77</v>
          </cell>
          <cell r="F32">
            <v>98</v>
          </cell>
          <cell r="G32">
            <v>44</v>
          </cell>
          <cell r="H32">
            <v>11.520000000000001</v>
          </cell>
          <cell r="J32">
            <v>25.92</v>
          </cell>
          <cell r="K32">
            <v>2.4</v>
          </cell>
        </row>
        <row r="33">
          <cell r="B33">
            <v>26.891666666666669</v>
          </cell>
          <cell r="C33">
            <v>32.799999999999997</v>
          </cell>
          <cell r="D33">
            <v>22.1</v>
          </cell>
          <cell r="E33">
            <v>79.083333333333329</v>
          </cell>
          <cell r="F33">
            <v>97</v>
          </cell>
          <cell r="G33">
            <v>50</v>
          </cell>
          <cell r="H33">
            <v>14.4</v>
          </cell>
          <cell r="J33">
            <v>37.080000000000005</v>
          </cell>
          <cell r="K33">
            <v>0.4</v>
          </cell>
        </row>
        <row r="34">
          <cell r="B34">
            <v>26.927272727272726</v>
          </cell>
          <cell r="C34">
            <v>33.9</v>
          </cell>
          <cell r="D34">
            <v>23.4</v>
          </cell>
          <cell r="E34">
            <v>78.681818181818187</v>
          </cell>
          <cell r="F34">
            <v>95</v>
          </cell>
          <cell r="G34">
            <v>49</v>
          </cell>
          <cell r="H34">
            <v>7.5600000000000005</v>
          </cell>
          <cell r="J34">
            <v>40.680000000000007</v>
          </cell>
          <cell r="K34">
            <v>0</v>
          </cell>
        </row>
        <row r="35">
          <cell r="B35">
            <v>24.439130434782601</v>
          </cell>
          <cell r="C35">
            <v>30.7</v>
          </cell>
          <cell r="D35">
            <v>22.1</v>
          </cell>
          <cell r="E35">
            <v>86.956521739130437</v>
          </cell>
          <cell r="F35">
            <v>98</v>
          </cell>
          <cell r="G35">
            <v>61</v>
          </cell>
          <cell r="H35">
            <v>15.840000000000002</v>
          </cell>
          <cell r="J35">
            <v>42.12</v>
          </cell>
          <cell r="K35">
            <v>8.1999999999999993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>
            <v>29.816666666666663</v>
          </cell>
          <cell r="C31">
            <v>39</v>
          </cell>
          <cell r="D31">
            <v>25</v>
          </cell>
          <cell r="E31">
            <v>60.833333333333336</v>
          </cell>
          <cell r="F31">
            <v>84</v>
          </cell>
          <cell r="G31">
            <v>36</v>
          </cell>
          <cell r="H31">
            <v>10.8</v>
          </cell>
          <cell r="J31">
            <v>24.48</v>
          </cell>
          <cell r="K31">
            <v>0</v>
          </cell>
        </row>
        <row r="32">
          <cell r="B32">
            <v>27.391666666666666</v>
          </cell>
          <cell r="C32">
            <v>34.200000000000003</v>
          </cell>
          <cell r="D32">
            <v>21.6</v>
          </cell>
          <cell r="E32">
            <v>68.708333333333329</v>
          </cell>
          <cell r="F32">
            <v>96</v>
          </cell>
          <cell r="G32">
            <v>42</v>
          </cell>
          <cell r="H32">
            <v>12.6</v>
          </cell>
          <cell r="J32">
            <v>28.44</v>
          </cell>
          <cell r="K32">
            <v>0</v>
          </cell>
        </row>
        <row r="33">
          <cell r="B33">
            <v>23.8125</v>
          </cell>
          <cell r="C33">
            <v>28.6</v>
          </cell>
          <cell r="D33">
            <v>20.8</v>
          </cell>
          <cell r="E33">
            <v>83.791666666666671</v>
          </cell>
          <cell r="F33">
            <v>99</v>
          </cell>
          <cell r="G33">
            <v>63</v>
          </cell>
          <cell r="H33">
            <v>13.32</v>
          </cell>
          <cell r="J33">
            <v>42.12</v>
          </cell>
          <cell r="K33">
            <v>10.999999999999998</v>
          </cell>
        </row>
        <row r="34">
          <cell r="B34">
            <v>24.341666666666669</v>
          </cell>
          <cell r="C34">
            <v>29.8</v>
          </cell>
          <cell r="D34">
            <v>21.7</v>
          </cell>
          <cell r="E34">
            <v>82.916666666666671</v>
          </cell>
          <cell r="F34">
            <v>98</v>
          </cell>
          <cell r="G34">
            <v>62</v>
          </cell>
          <cell r="H34">
            <v>10.08</v>
          </cell>
          <cell r="J34">
            <v>24.840000000000003</v>
          </cell>
          <cell r="K34">
            <v>0</v>
          </cell>
        </row>
        <row r="35">
          <cell r="B35">
            <v>23.733333333333338</v>
          </cell>
          <cell r="C35">
            <v>28.2</v>
          </cell>
          <cell r="D35">
            <v>21.2</v>
          </cell>
          <cell r="E35">
            <v>84.416666666666671</v>
          </cell>
          <cell r="F35">
            <v>99</v>
          </cell>
          <cell r="G35">
            <v>64</v>
          </cell>
          <cell r="H35">
            <v>16.920000000000002</v>
          </cell>
          <cell r="J35">
            <v>35.64</v>
          </cell>
          <cell r="K35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28.720833333333342</v>
          </cell>
          <cell r="C5">
            <v>37.4</v>
          </cell>
          <cell r="D5">
            <v>22.3</v>
          </cell>
          <cell r="E5">
            <v>68.75</v>
          </cell>
          <cell r="F5">
            <v>96</v>
          </cell>
          <cell r="G5">
            <v>34</v>
          </cell>
          <cell r="H5">
            <v>18</v>
          </cell>
          <cell r="J5">
            <v>45.36</v>
          </cell>
          <cell r="K5">
            <v>0</v>
          </cell>
        </row>
        <row r="6">
          <cell r="B6">
            <v>29.516666666666669</v>
          </cell>
          <cell r="C6">
            <v>38</v>
          </cell>
          <cell r="D6">
            <v>22.6</v>
          </cell>
          <cell r="E6">
            <v>63.166666666666664</v>
          </cell>
          <cell r="F6">
            <v>95</v>
          </cell>
          <cell r="G6">
            <v>31</v>
          </cell>
          <cell r="H6">
            <v>13.32</v>
          </cell>
          <cell r="J6">
            <v>29.16</v>
          </cell>
          <cell r="K6">
            <v>0</v>
          </cell>
        </row>
        <row r="7">
          <cell r="B7">
            <v>29.004166666666663</v>
          </cell>
          <cell r="C7">
            <v>36.6</v>
          </cell>
          <cell r="D7">
            <v>22.8</v>
          </cell>
          <cell r="E7">
            <v>60.541666666666664</v>
          </cell>
          <cell r="F7">
            <v>87</v>
          </cell>
          <cell r="G7">
            <v>35</v>
          </cell>
          <cell r="H7">
            <v>15.120000000000001</v>
          </cell>
          <cell r="J7">
            <v>38.159999999999997</v>
          </cell>
          <cell r="K7">
            <v>0</v>
          </cell>
        </row>
        <row r="8">
          <cell r="B8">
            <v>29.112499999999994</v>
          </cell>
          <cell r="C8">
            <v>37.299999999999997</v>
          </cell>
          <cell r="D8">
            <v>22.4</v>
          </cell>
          <cell r="E8">
            <v>63.666666666666664</v>
          </cell>
          <cell r="F8">
            <v>96</v>
          </cell>
          <cell r="G8">
            <v>32</v>
          </cell>
          <cell r="H8">
            <v>15.48</v>
          </cell>
          <cell r="J8">
            <v>30.96</v>
          </cell>
          <cell r="K8">
            <v>0</v>
          </cell>
        </row>
        <row r="9">
          <cell r="B9">
            <v>24.900000000000006</v>
          </cell>
          <cell r="C9">
            <v>32.4</v>
          </cell>
          <cell r="D9">
            <v>19.7</v>
          </cell>
          <cell r="E9">
            <v>76.75</v>
          </cell>
          <cell r="F9">
            <v>99</v>
          </cell>
          <cell r="G9">
            <v>54</v>
          </cell>
          <cell r="H9">
            <v>29.16</v>
          </cell>
          <cell r="J9">
            <v>69.48</v>
          </cell>
          <cell r="K9">
            <v>31.4</v>
          </cell>
        </row>
        <row r="10">
          <cell r="B10">
            <v>26.429166666666674</v>
          </cell>
          <cell r="C10">
            <v>34.799999999999997</v>
          </cell>
          <cell r="D10">
            <v>21.4</v>
          </cell>
          <cell r="E10">
            <v>75.083333333333329</v>
          </cell>
          <cell r="F10">
            <v>99</v>
          </cell>
          <cell r="G10">
            <v>43</v>
          </cell>
          <cell r="H10">
            <v>30.96</v>
          </cell>
          <cell r="J10">
            <v>48.6</v>
          </cell>
          <cell r="K10">
            <v>0</v>
          </cell>
        </row>
        <row r="11">
          <cell r="B11">
            <v>27.745833333333341</v>
          </cell>
          <cell r="C11">
            <v>35.5</v>
          </cell>
          <cell r="D11">
            <v>22.7</v>
          </cell>
          <cell r="E11">
            <v>65.583333333333329</v>
          </cell>
          <cell r="F11">
            <v>92</v>
          </cell>
          <cell r="G11">
            <v>32</v>
          </cell>
          <cell r="H11">
            <v>23.759999999999998</v>
          </cell>
          <cell r="J11">
            <v>34.56</v>
          </cell>
          <cell r="K11">
            <v>0</v>
          </cell>
        </row>
        <row r="12">
          <cell r="B12">
            <v>28.683333333333337</v>
          </cell>
          <cell r="C12">
            <v>35.9</v>
          </cell>
          <cell r="D12">
            <v>22.4</v>
          </cell>
          <cell r="E12">
            <v>54.958333333333336</v>
          </cell>
          <cell r="F12">
            <v>81</v>
          </cell>
          <cell r="G12">
            <v>28</v>
          </cell>
          <cell r="H12">
            <v>17.64</v>
          </cell>
          <cell r="J12">
            <v>37.800000000000004</v>
          </cell>
          <cell r="K12">
            <v>0</v>
          </cell>
        </row>
        <row r="13">
          <cell r="B13">
            <v>28.033333333333331</v>
          </cell>
          <cell r="C13">
            <v>36.799999999999997</v>
          </cell>
          <cell r="D13">
            <v>20.6</v>
          </cell>
          <cell r="E13">
            <v>61.5</v>
          </cell>
          <cell r="F13">
            <v>97</v>
          </cell>
          <cell r="G13">
            <v>27</v>
          </cell>
          <cell r="H13">
            <v>17.64</v>
          </cell>
          <cell r="J13">
            <v>54.72</v>
          </cell>
          <cell r="K13">
            <v>0</v>
          </cell>
        </row>
        <row r="14">
          <cell r="B14">
            <v>26.608333333333334</v>
          </cell>
          <cell r="C14">
            <v>34.4</v>
          </cell>
          <cell r="D14">
            <v>22.1</v>
          </cell>
          <cell r="E14">
            <v>70.083333333333329</v>
          </cell>
          <cell r="F14">
            <v>93</v>
          </cell>
          <cell r="G14">
            <v>41</v>
          </cell>
          <cell r="H14">
            <v>13.32</v>
          </cell>
          <cell r="J14">
            <v>24.12</v>
          </cell>
          <cell r="K14">
            <v>0</v>
          </cell>
        </row>
        <row r="15">
          <cell r="B15">
            <v>24.541666666666668</v>
          </cell>
          <cell r="C15">
            <v>31</v>
          </cell>
          <cell r="D15">
            <v>20.7</v>
          </cell>
          <cell r="E15">
            <v>85.458333333333329</v>
          </cell>
          <cell r="F15">
            <v>100</v>
          </cell>
          <cell r="G15">
            <v>57</v>
          </cell>
          <cell r="H15">
            <v>16.559999999999999</v>
          </cell>
          <cell r="J15">
            <v>55.440000000000005</v>
          </cell>
          <cell r="K15">
            <v>13.8</v>
          </cell>
        </row>
        <row r="16">
          <cell r="B16">
            <v>24.345833333333331</v>
          </cell>
          <cell r="C16">
            <v>30.3</v>
          </cell>
          <cell r="D16">
            <v>21.5</v>
          </cell>
          <cell r="E16">
            <v>86.083333333333329</v>
          </cell>
          <cell r="F16">
            <v>100</v>
          </cell>
          <cell r="G16">
            <v>57</v>
          </cell>
          <cell r="H16">
            <v>13.32</v>
          </cell>
          <cell r="J16">
            <v>28.8</v>
          </cell>
          <cell r="K16">
            <v>0.2</v>
          </cell>
        </row>
        <row r="17">
          <cell r="B17">
            <v>25.741666666666664</v>
          </cell>
          <cell r="C17">
            <v>31.4</v>
          </cell>
          <cell r="D17">
            <v>22.2</v>
          </cell>
          <cell r="E17">
            <v>80.5</v>
          </cell>
          <cell r="F17">
            <v>100</v>
          </cell>
          <cell r="G17">
            <v>49</v>
          </cell>
          <cell r="H17">
            <v>11.520000000000001</v>
          </cell>
          <cell r="J17">
            <v>22.32</v>
          </cell>
          <cell r="K17">
            <v>0.2</v>
          </cell>
        </row>
        <row r="18">
          <cell r="B18">
            <v>26.120833333333337</v>
          </cell>
          <cell r="C18">
            <v>33.1</v>
          </cell>
          <cell r="D18">
            <v>20.9</v>
          </cell>
          <cell r="E18">
            <v>74.291666666666671</v>
          </cell>
          <cell r="F18">
            <v>99</v>
          </cell>
          <cell r="G18">
            <v>42</v>
          </cell>
          <cell r="H18">
            <v>9</v>
          </cell>
          <cell r="J18">
            <v>30.240000000000002</v>
          </cell>
          <cell r="K18">
            <v>0</v>
          </cell>
        </row>
        <row r="19">
          <cell r="B19">
            <v>26.191666666666666</v>
          </cell>
          <cell r="C19">
            <v>31.4</v>
          </cell>
          <cell r="D19">
            <v>21.2</v>
          </cell>
          <cell r="E19">
            <v>62.5</v>
          </cell>
          <cell r="F19">
            <v>89</v>
          </cell>
          <cell r="G19">
            <v>39</v>
          </cell>
          <cell r="H19">
            <v>14.4</v>
          </cell>
          <cell r="J19">
            <v>32.76</v>
          </cell>
          <cell r="K19">
            <v>0</v>
          </cell>
        </row>
        <row r="20">
          <cell r="B20">
            <v>25.908333333333335</v>
          </cell>
          <cell r="C20">
            <v>33.9</v>
          </cell>
          <cell r="D20">
            <v>19.2</v>
          </cell>
          <cell r="E20">
            <v>65.583333333333329</v>
          </cell>
          <cell r="F20">
            <v>89</v>
          </cell>
          <cell r="G20">
            <v>43</v>
          </cell>
          <cell r="H20">
            <v>14.4</v>
          </cell>
          <cell r="J20">
            <v>28.08</v>
          </cell>
          <cell r="K20">
            <v>0</v>
          </cell>
        </row>
        <row r="21">
          <cell r="B21">
            <v>27.754166666666666</v>
          </cell>
          <cell r="C21">
            <v>34.299999999999997</v>
          </cell>
          <cell r="D21">
            <v>22.4</v>
          </cell>
          <cell r="E21">
            <v>68.291666666666671</v>
          </cell>
          <cell r="F21">
            <v>100</v>
          </cell>
          <cell r="G21">
            <v>43</v>
          </cell>
          <cell r="H21">
            <v>21.6</v>
          </cell>
          <cell r="J21">
            <v>43.92</v>
          </cell>
          <cell r="K21">
            <v>22.4</v>
          </cell>
        </row>
        <row r="22">
          <cell r="B22">
            <v>25.354166666666668</v>
          </cell>
          <cell r="C22">
            <v>31.5</v>
          </cell>
          <cell r="D22">
            <v>21.4</v>
          </cell>
          <cell r="E22">
            <v>79.125</v>
          </cell>
          <cell r="F22">
            <v>100</v>
          </cell>
          <cell r="G22">
            <v>49</v>
          </cell>
          <cell r="H22">
            <v>19.079999999999998</v>
          </cell>
          <cell r="J22">
            <v>48.96</v>
          </cell>
          <cell r="K22">
            <v>14.6</v>
          </cell>
        </row>
        <row r="23">
          <cell r="B23">
            <v>25.579166666666666</v>
          </cell>
          <cell r="C23">
            <v>32.9</v>
          </cell>
          <cell r="D23">
            <v>19.5</v>
          </cell>
          <cell r="E23">
            <v>72.695652173913047</v>
          </cell>
          <cell r="F23">
            <v>100</v>
          </cell>
          <cell r="G23">
            <v>39</v>
          </cell>
          <cell r="H23">
            <v>10.44</v>
          </cell>
          <cell r="J23">
            <v>24.840000000000003</v>
          </cell>
          <cell r="K23">
            <v>0</v>
          </cell>
        </row>
        <row r="24">
          <cell r="B24">
            <v>25.879166666666663</v>
          </cell>
          <cell r="C24">
            <v>33.1</v>
          </cell>
          <cell r="D24">
            <v>20</v>
          </cell>
          <cell r="E24">
            <v>66.208333333333329</v>
          </cell>
          <cell r="F24">
            <v>85</v>
          </cell>
          <cell r="G24">
            <v>40</v>
          </cell>
          <cell r="H24">
            <v>22.68</v>
          </cell>
          <cell r="J24">
            <v>36.72</v>
          </cell>
          <cell r="K24">
            <v>0</v>
          </cell>
        </row>
        <row r="25">
          <cell r="B25">
            <v>26.779166666666665</v>
          </cell>
          <cell r="C25">
            <v>33.5</v>
          </cell>
          <cell r="D25">
            <v>20.100000000000001</v>
          </cell>
          <cell r="E25">
            <v>57.208333333333336</v>
          </cell>
          <cell r="F25">
            <v>88</v>
          </cell>
          <cell r="G25">
            <v>32</v>
          </cell>
          <cell r="H25">
            <v>24.12</v>
          </cell>
          <cell r="J25">
            <v>36.36</v>
          </cell>
          <cell r="K25">
            <v>0</v>
          </cell>
        </row>
        <row r="26">
          <cell r="B26">
            <v>26.275000000000002</v>
          </cell>
          <cell r="C26">
            <v>33.700000000000003</v>
          </cell>
          <cell r="D26">
            <v>18.899999999999999</v>
          </cell>
          <cell r="E26">
            <v>53.583333333333336</v>
          </cell>
          <cell r="F26">
            <v>82</v>
          </cell>
          <cell r="G26">
            <v>35</v>
          </cell>
          <cell r="J26">
            <v>46.080000000000005</v>
          </cell>
          <cell r="K26">
            <v>0</v>
          </cell>
        </row>
        <row r="27">
          <cell r="B27">
            <v>24.695833333333336</v>
          </cell>
          <cell r="C27">
            <v>29.5</v>
          </cell>
          <cell r="D27">
            <v>20.9</v>
          </cell>
          <cell r="E27">
            <v>74.458333333333329</v>
          </cell>
          <cell r="F27">
            <v>93</v>
          </cell>
          <cell r="G27">
            <v>55</v>
          </cell>
          <cell r="H27">
            <v>18.720000000000002</v>
          </cell>
          <cell r="J27">
            <v>30.240000000000002</v>
          </cell>
          <cell r="K27">
            <v>0</v>
          </cell>
        </row>
        <row r="28">
          <cell r="B28">
            <v>24.966666666666669</v>
          </cell>
          <cell r="C28">
            <v>33.5</v>
          </cell>
          <cell r="D28">
            <v>18.899999999999999</v>
          </cell>
          <cell r="E28">
            <v>76.125</v>
          </cell>
          <cell r="F28">
            <v>100</v>
          </cell>
          <cell r="G28">
            <v>48</v>
          </cell>
          <cell r="H28">
            <v>22.32</v>
          </cell>
          <cell r="J28">
            <v>35.64</v>
          </cell>
          <cell r="K28">
            <v>0</v>
          </cell>
        </row>
        <row r="29">
          <cell r="B29">
            <v>26.673913043478262</v>
          </cell>
          <cell r="C29">
            <v>34.1</v>
          </cell>
          <cell r="D29">
            <v>21.4</v>
          </cell>
          <cell r="E29">
            <v>79.434782608695656</v>
          </cell>
          <cell r="F29">
            <v>100</v>
          </cell>
          <cell r="G29">
            <v>48</v>
          </cell>
          <cell r="H29">
            <v>15.120000000000001</v>
          </cell>
          <cell r="J29">
            <v>28.08</v>
          </cell>
          <cell r="K29">
            <v>0.6</v>
          </cell>
        </row>
        <row r="30">
          <cell r="B30">
            <v>26.308333333333341</v>
          </cell>
          <cell r="C30">
            <v>33</v>
          </cell>
          <cell r="D30">
            <v>21.6</v>
          </cell>
          <cell r="E30">
            <v>69.714285714285708</v>
          </cell>
          <cell r="F30">
            <v>100</v>
          </cell>
          <cell r="G30">
            <v>52</v>
          </cell>
          <cell r="H30">
            <v>27.720000000000002</v>
          </cell>
          <cell r="J30">
            <v>47.88</v>
          </cell>
          <cell r="K30">
            <v>6</v>
          </cell>
        </row>
        <row r="31">
          <cell r="B31">
            <v>28.170833333333334</v>
          </cell>
          <cell r="C31">
            <v>34.299999999999997</v>
          </cell>
          <cell r="D31">
            <v>22.7</v>
          </cell>
          <cell r="E31">
            <v>72.333333333333329</v>
          </cell>
          <cell r="F31">
            <v>100</v>
          </cell>
          <cell r="G31">
            <v>43</v>
          </cell>
          <cell r="H31">
            <v>23.040000000000003</v>
          </cell>
          <cell r="J31">
            <v>33.119999999999997</v>
          </cell>
          <cell r="K31">
            <v>0</v>
          </cell>
        </row>
        <row r="32">
          <cell r="B32">
            <v>27.525000000000002</v>
          </cell>
          <cell r="C32">
            <v>33.6</v>
          </cell>
          <cell r="D32">
            <v>22.1</v>
          </cell>
          <cell r="E32">
            <v>73.041666666666671</v>
          </cell>
          <cell r="F32">
            <v>94</v>
          </cell>
          <cell r="G32">
            <v>52</v>
          </cell>
          <cell r="H32">
            <v>20.88</v>
          </cell>
          <cell r="J32">
            <v>34.56</v>
          </cell>
          <cell r="K32">
            <v>23.599999999999998</v>
          </cell>
        </row>
        <row r="33">
          <cell r="B33">
            <v>24.3125</v>
          </cell>
          <cell r="C33">
            <v>30.5</v>
          </cell>
          <cell r="D33">
            <v>20.5</v>
          </cell>
          <cell r="E33">
            <v>79.958333333333329</v>
          </cell>
          <cell r="F33">
            <v>95</v>
          </cell>
          <cell r="G33">
            <v>55</v>
          </cell>
          <cell r="H33">
            <v>23.040000000000003</v>
          </cell>
          <cell r="J33">
            <v>45.72</v>
          </cell>
          <cell r="K33">
            <v>74.199999999999989</v>
          </cell>
        </row>
        <row r="34">
          <cell r="B34">
            <v>25.170833333333338</v>
          </cell>
          <cell r="C34">
            <v>30.2</v>
          </cell>
          <cell r="D34">
            <v>21.8</v>
          </cell>
          <cell r="E34">
            <v>79.916666666666671</v>
          </cell>
          <cell r="F34">
            <v>91</v>
          </cell>
          <cell r="G34">
            <v>63</v>
          </cell>
          <cell r="H34">
            <v>13.32</v>
          </cell>
          <cell r="J34">
            <v>22.68</v>
          </cell>
          <cell r="K34">
            <v>0</v>
          </cell>
        </row>
        <row r="35">
          <cell r="B35">
            <v>24.420833333333331</v>
          </cell>
          <cell r="C35">
            <v>29</v>
          </cell>
          <cell r="D35">
            <v>22</v>
          </cell>
          <cell r="E35">
            <v>83.125</v>
          </cell>
          <cell r="F35">
            <v>93</v>
          </cell>
          <cell r="G35">
            <v>64</v>
          </cell>
          <cell r="H35">
            <v>20.88</v>
          </cell>
          <cell r="J35">
            <v>36</v>
          </cell>
          <cell r="K35">
            <v>3.5999999999999996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26.904166666666669</v>
          </cell>
          <cell r="C5">
            <v>36.4</v>
          </cell>
          <cell r="D5">
            <v>20.8</v>
          </cell>
          <cell r="E5">
            <v>70</v>
          </cell>
          <cell r="F5">
            <v>100</v>
          </cell>
          <cell r="G5">
            <v>30</v>
          </cell>
          <cell r="H5">
            <v>14.4</v>
          </cell>
          <cell r="J5">
            <v>34.56</v>
          </cell>
          <cell r="K5">
            <v>0</v>
          </cell>
        </row>
        <row r="6">
          <cell r="B6">
            <v>27.712500000000002</v>
          </cell>
          <cell r="C6">
            <v>36.200000000000003</v>
          </cell>
          <cell r="D6">
            <v>19.899999999999999</v>
          </cell>
          <cell r="E6">
            <v>61.958333333333336</v>
          </cell>
          <cell r="F6">
            <v>93</v>
          </cell>
          <cell r="G6">
            <v>29</v>
          </cell>
          <cell r="H6">
            <v>16.2</v>
          </cell>
          <cell r="J6">
            <v>34.200000000000003</v>
          </cell>
          <cell r="K6">
            <v>0</v>
          </cell>
        </row>
        <row r="7">
          <cell r="B7">
            <v>27.387499999999999</v>
          </cell>
          <cell r="C7">
            <v>34.799999999999997</v>
          </cell>
          <cell r="D7">
            <v>20.9</v>
          </cell>
          <cell r="E7">
            <v>58.666666666666664</v>
          </cell>
          <cell r="F7">
            <v>88</v>
          </cell>
          <cell r="G7">
            <v>31</v>
          </cell>
          <cell r="H7">
            <v>15.120000000000001</v>
          </cell>
          <cell r="J7">
            <v>33.480000000000004</v>
          </cell>
          <cell r="K7">
            <v>0</v>
          </cell>
        </row>
        <row r="8">
          <cell r="B8">
            <v>28.024999999999991</v>
          </cell>
          <cell r="C8">
            <v>35.5</v>
          </cell>
          <cell r="D8">
            <v>22.7</v>
          </cell>
          <cell r="E8">
            <v>62.875</v>
          </cell>
          <cell r="F8">
            <v>92</v>
          </cell>
          <cell r="G8">
            <v>27</v>
          </cell>
          <cell r="H8">
            <v>17.28</v>
          </cell>
          <cell r="J8">
            <v>33.119999999999997</v>
          </cell>
          <cell r="K8">
            <v>0.8</v>
          </cell>
        </row>
        <row r="9">
          <cell r="B9">
            <v>26.562499999999996</v>
          </cell>
          <cell r="C9">
            <v>34</v>
          </cell>
          <cell r="D9">
            <v>20.9</v>
          </cell>
          <cell r="E9">
            <v>61.875</v>
          </cell>
          <cell r="F9">
            <v>87</v>
          </cell>
          <cell r="G9">
            <v>36</v>
          </cell>
          <cell r="H9">
            <v>23.400000000000002</v>
          </cell>
          <cell r="J9">
            <v>47.16</v>
          </cell>
          <cell r="K9">
            <v>0</v>
          </cell>
        </row>
        <row r="10">
          <cell r="B10">
            <v>25.795833333333331</v>
          </cell>
          <cell r="C10">
            <v>34.799999999999997</v>
          </cell>
          <cell r="D10">
            <v>19.7</v>
          </cell>
          <cell r="E10">
            <v>69.375</v>
          </cell>
          <cell r="F10">
            <v>93</v>
          </cell>
          <cell r="G10">
            <v>31</v>
          </cell>
          <cell r="H10">
            <v>22.68</v>
          </cell>
          <cell r="J10">
            <v>40.680000000000007</v>
          </cell>
          <cell r="K10">
            <v>0.4</v>
          </cell>
        </row>
        <row r="11">
          <cell r="B11">
            <v>26.6875</v>
          </cell>
          <cell r="C11">
            <v>35.1</v>
          </cell>
          <cell r="D11">
            <v>20.7</v>
          </cell>
          <cell r="E11">
            <v>64.291666666666671</v>
          </cell>
          <cell r="F11">
            <v>92</v>
          </cell>
          <cell r="G11">
            <v>24</v>
          </cell>
          <cell r="H11">
            <v>18.36</v>
          </cell>
          <cell r="J11">
            <v>32.04</v>
          </cell>
          <cell r="K11">
            <v>0.2</v>
          </cell>
        </row>
        <row r="12">
          <cell r="B12">
            <v>27.258333333333329</v>
          </cell>
          <cell r="C12">
            <v>36.799999999999997</v>
          </cell>
          <cell r="D12">
            <v>19.899999999999999</v>
          </cell>
          <cell r="E12">
            <v>53.833333333333336</v>
          </cell>
          <cell r="F12">
            <v>84</v>
          </cell>
          <cell r="G12">
            <v>21</v>
          </cell>
          <cell r="H12">
            <v>17.28</v>
          </cell>
          <cell r="J12">
            <v>28.8</v>
          </cell>
          <cell r="K12">
            <v>0</v>
          </cell>
        </row>
        <row r="13">
          <cell r="B13">
            <v>27.454166666666666</v>
          </cell>
          <cell r="C13">
            <v>36.799999999999997</v>
          </cell>
          <cell r="D13">
            <v>19.3</v>
          </cell>
          <cell r="E13">
            <v>57.708333333333336</v>
          </cell>
          <cell r="F13">
            <v>88</v>
          </cell>
          <cell r="G13">
            <v>28</v>
          </cell>
          <cell r="H13">
            <v>16.2</v>
          </cell>
          <cell r="J13">
            <v>39.6</v>
          </cell>
          <cell r="K13">
            <v>0</v>
          </cell>
        </row>
        <row r="14">
          <cell r="B14">
            <v>24.724999999999998</v>
          </cell>
          <cell r="C14">
            <v>35.299999999999997</v>
          </cell>
          <cell r="D14">
            <v>20</v>
          </cell>
          <cell r="E14">
            <v>70.625</v>
          </cell>
          <cell r="F14">
            <v>89</v>
          </cell>
          <cell r="G14">
            <v>31</v>
          </cell>
          <cell r="H14">
            <v>11.879999999999999</v>
          </cell>
          <cell r="J14">
            <v>32.04</v>
          </cell>
          <cell r="K14">
            <v>1</v>
          </cell>
        </row>
        <row r="15">
          <cell r="B15">
            <v>23.525000000000002</v>
          </cell>
          <cell r="C15">
            <v>29.4</v>
          </cell>
          <cell r="D15">
            <v>21.2</v>
          </cell>
          <cell r="E15">
            <v>84.625</v>
          </cell>
          <cell r="F15">
            <v>100</v>
          </cell>
          <cell r="G15">
            <v>50</v>
          </cell>
          <cell r="H15">
            <v>16.920000000000002</v>
          </cell>
          <cell r="J15">
            <v>34.200000000000003</v>
          </cell>
          <cell r="K15">
            <v>9</v>
          </cell>
        </row>
        <row r="16">
          <cell r="B16">
            <v>22.874999999999996</v>
          </cell>
          <cell r="C16">
            <v>27.9</v>
          </cell>
          <cell r="D16">
            <v>20.6</v>
          </cell>
          <cell r="E16">
            <v>82.785714285714292</v>
          </cell>
          <cell r="F16">
            <v>100</v>
          </cell>
          <cell r="G16">
            <v>61</v>
          </cell>
          <cell r="H16">
            <v>6.48</v>
          </cell>
          <cell r="J16">
            <v>27</v>
          </cell>
          <cell r="K16">
            <v>9.7999999999999972</v>
          </cell>
        </row>
        <row r="17">
          <cell r="B17">
            <v>24.695833333333336</v>
          </cell>
          <cell r="C17">
            <v>32</v>
          </cell>
          <cell r="D17">
            <v>21</v>
          </cell>
          <cell r="E17">
            <v>78.045454545454547</v>
          </cell>
          <cell r="F17">
            <v>100</v>
          </cell>
          <cell r="G17">
            <v>44</v>
          </cell>
          <cell r="H17">
            <v>9</v>
          </cell>
          <cell r="J17">
            <v>25.56</v>
          </cell>
          <cell r="K17">
            <v>0</v>
          </cell>
        </row>
        <row r="18">
          <cell r="B18">
            <v>24.541666666666661</v>
          </cell>
          <cell r="C18">
            <v>32.799999999999997</v>
          </cell>
          <cell r="D18">
            <v>19.100000000000001</v>
          </cell>
          <cell r="E18">
            <v>71.083333333333329</v>
          </cell>
          <cell r="F18">
            <v>90</v>
          </cell>
          <cell r="G18">
            <v>36</v>
          </cell>
          <cell r="H18">
            <v>7.5600000000000005</v>
          </cell>
          <cell r="J18">
            <v>17.28</v>
          </cell>
          <cell r="K18">
            <v>0</v>
          </cell>
        </row>
        <row r="19">
          <cell r="B19">
            <v>24.241666666666671</v>
          </cell>
          <cell r="C19">
            <v>30.6</v>
          </cell>
          <cell r="D19">
            <v>20.2</v>
          </cell>
          <cell r="E19">
            <v>58.041666666666664</v>
          </cell>
          <cell r="F19">
            <v>81</v>
          </cell>
          <cell r="G19">
            <v>30</v>
          </cell>
          <cell r="H19">
            <v>7.2</v>
          </cell>
          <cell r="J19">
            <v>21.240000000000002</v>
          </cell>
          <cell r="K19">
            <v>0</v>
          </cell>
        </row>
        <row r="20">
          <cell r="B20">
            <v>23.979166666666668</v>
          </cell>
          <cell r="C20">
            <v>33.799999999999997</v>
          </cell>
          <cell r="D20">
            <v>16.3</v>
          </cell>
          <cell r="E20">
            <v>65.375</v>
          </cell>
          <cell r="F20">
            <v>93</v>
          </cell>
          <cell r="G20">
            <v>30</v>
          </cell>
          <cell r="H20">
            <v>8.2799999999999994</v>
          </cell>
          <cell r="J20">
            <v>19.440000000000001</v>
          </cell>
          <cell r="K20">
            <v>0</v>
          </cell>
        </row>
        <row r="21">
          <cell r="B21">
            <v>25.104166666666668</v>
          </cell>
          <cell r="C21">
            <v>35.1</v>
          </cell>
          <cell r="D21">
            <v>19.3</v>
          </cell>
          <cell r="E21">
            <v>69.041666666666671</v>
          </cell>
          <cell r="F21">
            <v>89</v>
          </cell>
          <cell r="G21">
            <v>35</v>
          </cell>
          <cell r="H21">
            <v>12.24</v>
          </cell>
          <cell r="J21">
            <v>34.56</v>
          </cell>
          <cell r="K21">
            <v>0</v>
          </cell>
        </row>
        <row r="22">
          <cell r="B22">
            <v>22.779166666666669</v>
          </cell>
          <cell r="C22">
            <v>28.1</v>
          </cell>
          <cell r="D22">
            <v>18.600000000000001</v>
          </cell>
          <cell r="E22">
            <v>77.61904761904762</v>
          </cell>
          <cell r="F22">
            <v>95</v>
          </cell>
          <cell r="G22">
            <v>57</v>
          </cell>
          <cell r="H22">
            <v>13.68</v>
          </cell>
          <cell r="J22">
            <v>33.840000000000003</v>
          </cell>
          <cell r="K22">
            <v>41.6</v>
          </cell>
        </row>
        <row r="23">
          <cell r="B23">
            <v>24.220833333333331</v>
          </cell>
          <cell r="C23">
            <v>33.700000000000003</v>
          </cell>
          <cell r="D23">
            <v>18.100000000000001</v>
          </cell>
          <cell r="E23">
            <v>71.913043478260875</v>
          </cell>
          <cell r="F23">
            <v>100</v>
          </cell>
          <cell r="G23">
            <v>32</v>
          </cell>
          <cell r="H23">
            <v>11.520000000000001</v>
          </cell>
          <cell r="J23">
            <v>21.6</v>
          </cell>
          <cell r="K23">
            <v>0.2</v>
          </cell>
        </row>
        <row r="24">
          <cell r="B24">
            <v>24.249999999999996</v>
          </cell>
          <cell r="C24">
            <v>32.5</v>
          </cell>
          <cell r="D24">
            <v>17.100000000000001</v>
          </cell>
          <cell r="E24">
            <v>68.25</v>
          </cell>
          <cell r="F24">
            <v>87</v>
          </cell>
          <cell r="G24">
            <v>37</v>
          </cell>
          <cell r="H24">
            <v>16.559999999999999</v>
          </cell>
          <cell r="J24">
            <v>36.36</v>
          </cell>
          <cell r="K24">
            <v>0</v>
          </cell>
        </row>
        <row r="25">
          <cell r="B25">
            <v>24.262499999999999</v>
          </cell>
          <cell r="C25">
            <v>32.6</v>
          </cell>
          <cell r="D25">
            <v>17.399999999999999</v>
          </cell>
          <cell r="E25">
            <v>66.875</v>
          </cell>
          <cell r="F25">
            <v>100</v>
          </cell>
          <cell r="G25">
            <v>31</v>
          </cell>
          <cell r="H25">
            <v>16.920000000000002</v>
          </cell>
          <cell r="J25">
            <v>33.840000000000003</v>
          </cell>
          <cell r="K25">
            <v>0</v>
          </cell>
        </row>
        <row r="26">
          <cell r="B26">
            <v>21.575000000000003</v>
          </cell>
          <cell r="C26">
            <v>31.6</v>
          </cell>
          <cell r="D26">
            <v>16.399999999999999</v>
          </cell>
          <cell r="E26">
            <v>73.875</v>
          </cell>
          <cell r="F26">
            <v>92</v>
          </cell>
          <cell r="G26">
            <v>35</v>
          </cell>
          <cell r="H26">
            <v>16.920000000000002</v>
          </cell>
          <cell r="J26">
            <v>41.04</v>
          </cell>
          <cell r="K26">
            <v>8.6</v>
          </cell>
        </row>
        <row r="27">
          <cell r="B27">
            <v>22.970833333333335</v>
          </cell>
          <cell r="C27">
            <v>31.3</v>
          </cell>
          <cell r="D27">
            <v>18</v>
          </cell>
          <cell r="E27">
            <v>78.166666666666671</v>
          </cell>
          <cell r="F27">
            <v>100</v>
          </cell>
          <cell r="G27">
            <v>43</v>
          </cell>
          <cell r="H27">
            <v>9.3600000000000012</v>
          </cell>
          <cell r="J27">
            <v>29.880000000000003</v>
          </cell>
          <cell r="K27">
            <v>0</v>
          </cell>
        </row>
        <row r="28">
          <cell r="B28">
            <v>23.933333333333334</v>
          </cell>
          <cell r="C28">
            <v>32.799999999999997</v>
          </cell>
          <cell r="D28">
            <v>17.100000000000001</v>
          </cell>
          <cell r="E28">
            <v>77.333333333333329</v>
          </cell>
          <cell r="F28">
            <v>100</v>
          </cell>
          <cell r="G28">
            <v>45</v>
          </cell>
          <cell r="H28">
            <v>9.3600000000000012</v>
          </cell>
          <cell r="J28">
            <v>35.64</v>
          </cell>
          <cell r="K28">
            <v>2.4</v>
          </cell>
        </row>
        <row r="29">
          <cell r="B29">
            <v>25.920833333333324</v>
          </cell>
          <cell r="C29">
            <v>34.5</v>
          </cell>
          <cell r="D29">
            <v>20.5</v>
          </cell>
          <cell r="E29">
            <v>73.952380952380949</v>
          </cell>
          <cell r="F29">
            <v>100</v>
          </cell>
          <cell r="G29">
            <v>40</v>
          </cell>
          <cell r="H29">
            <v>9.7200000000000006</v>
          </cell>
          <cell r="J29">
            <v>32.4</v>
          </cell>
          <cell r="K29">
            <v>6.6</v>
          </cell>
        </row>
        <row r="30">
          <cell r="B30">
            <v>24.450000000000003</v>
          </cell>
          <cell r="C30">
            <v>31.9</v>
          </cell>
          <cell r="D30">
            <v>19.3</v>
          </cell>
          <cell r="E30">
            <v>69.384615384615387</v>
          </cell>
          <cell r="F30">
            <v>100</v>
          </cell>
          <cell r="G30">
            <v>44</v>
          </cell>
          <cell r="H30">
            <v>10.44</v>
          </cell>
          <cell r="J30">
            <v>34.92</v>
          </cell>
          <cell r="K30">
            <v>42.6</v>
          </cell>
        </row>
        <row r="31">
          <cell r="B31">
            <v>26.133333333333329</v>
          </cell>
          <cell r="C31">
            <v>33.799999999999997</v>
          </cell>
          <cell r="D31">
            <v>21.2</v>
          </cell>
          <cell r="E31">
            <v>75.571428571428569</v>
          </cell>
          <cell r="F31">
            <v>100</v>
          </cell>
          <cell r="G31">
            <v>47</v>
          </cell>
          <cell r="H31">
            <v>15.48</v>
          </cell>
          <cell r="J31">
            <v>26.28</v>
          </cell>
          <cell r="K31">
            <v>0</v>
          </cell>
        </row>
        <row r="32">
          <cell r="B32">
            <v>26.541666666666671</v>
          </cell>
          <cell r="C32">
            <v>34.9</v>
          </cell>
          <cell r="D32">
            <v>20.5</v>
          </cell>
          <cell r="E32">
            <v>73.791666666666671</v>
          </cell>
          <cell r="F32">
            <v>94</v>
          </cell>
          <cell r="G32">
            <v>42</v>
          </cell>
          <cell r="H32">
            <v>12.6</v>
          </cell>
          <cell r="J32">
            <v>31.319999999999997</v>
          </cell>
          <cell r="K32">
            <v>0</v>
          </cell>
        </row>
        <row r="33">
          <cell r="B33">
            <v>22.854166666666668</v>
          </cell>
          <cell r="C33">
            <v>27.4</v>
          </cell>
          <cell r="D33">
            <v>20</v>
          </cell>
          <cell r="E33">
            <v>85.15789473684211</v>
          </cell>
          <cell r="F33">
            <v>100</v>
          </cell>
          <cell r="G33">
            <v>66</v>
          </cell>
          <cell r="H33">
            <v>12.24</v>
          </cell>
          <cell r="J33">
            <v>53.28</v>
          </cell>
          <cell r="K33">
            <v>16.399999999999999</v>
          </cell>
        </row>
        <row r="34">
          <cell r="B34">
            <v>24.875000000000004</v>
          </cell>
          <cell r="C34">
            <v>31.4</v>
          </cell>
          <cell r="D34">
            <v>20.3</v>
          </cell>
          <cell r="E34">
            <v>80.739130434782609</v>
          </cell>
          <cell r="F34">
            <v>100</v>
          </cell>
          <cell r="G34">
            <v>54</v>
          </cell>
          <cell r="H34">
            <v>12.6</v>
          </cell>
          <cell r="J34">
            <v>25.2</v>
          </cell>
          <cell r="K34">
            <v>0</v>
          </cell>
        </row>
        <row r="35">
          <cell r="B35">
            <v>23.441666666666674</v>
          </cell>
          <cell r="C35">
            <v>28.7</v>
          </cell>
          <cell r="D35">
            <v>20.9</v>
          </cell>
          <cell r="E35">
            <v>83.263157894736835</v>
          </cell>
          <cell r="F35">
            <v>100</v>
          </cell>
          <cell r="G35">
            <v>61</v>
          </cell>
          <cell r="H35">
            <v>10.8</v>
          </cell>
          <cell r="J35">
            <v>30.6</v>
          </cell>
          <cell r="K35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30.091304347826089</v>
          </cell>
          <cell r="C5">
            <v>38.9</v>
          </cell>
          <cell r="D5">
            <v>23.1</v>
          </cell>
          <cell r="E5">
            <v>58.391304347826086</v>
          </cell>
          <cell r="F5">
            <v>84</v>
          </cell>
          <cell r="G5">
            <v>27</v>
          </cell>
          <cell r="H5">
            <v>26.28</v>
          </cell>
          <cell r="K5">
            <v>0</v>
          </cell>
        </row>
        <row r="6">
          <cell r="B6">
            <v>30.133333333333336</v>
          </cell>
          <cell r="C6">
            <v>39</v>
          </cell>
          <cell r="D6">
            <v>22.1</v>
          </cell>
          <cell r="E6">
            <v>56.583333333333336</v>
          </cell>
          <cell r="F6">
            <v>89</v>
          </cell>
          <cell r="G6">
            <v>24</v>
          </cell>
          <cell r="H6">
            <v>18.36</v>
          </cell>
          <cell r="K6">
            <v>0</v>
          </cell>
        </row>
        <row r="7">
          <cell r="B7">
            <v>30.633333333333336</v>
          </cell>
          <cell r="C7">
            <v>38.200000000000003</v>
          </cell>
          <cell r="D7">
            <v>24</v>
          </cell>
          <cell r="E7">
            <v>49.708333333333336</v>
          </cell>
          <cell r="F7">
            <v>73</v>
          </cell>
          <cell r="G7">
            <v>29</v>
          </cell>
          <cell r="H7">
            <v>20.52</v>
          </cell>
          <cell r="K7">
            <v>0</v>
          </cell>
        </row>
        <row r="8">
          <cell r="B8">
            <v>30.395833333333332</v>
          </cell>
          <cell r="C8">
            <v>38.5</v>
          </cell>
          <cell r="D8">
            <v>23.4</v>
          </cell>
          <cell r="E8">
            <v>54.583333333333336</v>
          </cell>
          <cell r="F8">
            <v>82</v>
          </cell>
          <cell r="G8">
            <v>25</v>
          </cell>
          <cell r="H8">
            <v>19.079999999999998</v>
          </cell>
          <cell r="K8">
            <v>0</v>
          </cell>
        </row>
        <row r="9">
          <cell r="B9">
            <v>28.504166666666663</v>
          </cell>
          <cell r="C9">
            <v>36.5</v>
          </cell>
          <cell r="D9">
            <v>22</v>
          </cell>
          <cell r="E9">
            <v>57.375</v>
          </cell>
          <cell r="F9">
            <v>84</v>
          </cell>
          <cell r="G9">
            <v>35</v>
          </cell>
          <cell r="H9">
            <v>30.240000000000002</v>
          </cell>
          <cell r="K9">
            <v>0</v>
          </cell>
        </row>
        <row r="10">
          <cell r="B10">
            <v>27.234782608695649</v>
          </cell>
          <cell r="C10">
            <v>37</v>
          </cell>
          <cell r="D10">
            <v>22</v>
          </cell>
          <cell r="E10">
            <v>67.956521739130437</v>
          </cell>
          <cell r="F10">
            <v>88</v>
          </cell>
          <cell r="G10">
            <v>36</v>
          </cell>
          <cell r="H10">
            <v>29.16</v>
          </cell>
          <cell r="K10">
            <v>12.8</v>
          </cell>
        </row>
        <row r="11">
          <cell r="B11">
            <v>28.424999999999997</v>
          </cell>
          <cell r="C11">
            <v>36.700000000000003</v>
          </cell>
          <cell r="D11">
            <v>23.3</v>
          </cell>
          <cell r="E11">
            <v>65.125</v>
          </cell>
          <cell r="F11">
            <v>94</v>
          </cell>
          <cell r="G11">
            <v>26</v>
          </cell>
          <cell r="H11">
            <v>20.16</v>
          </cell>
          <cell r="K11">
            <v>0</v>
          </cell>
        </row>
        <row r="12">
          <cell r="B12">
            <v>28.754166666666666</v>
          </cell>
          <cell r="C12">
            <v>37.4</v>
          </cell>
          <cell r="D12">
            <v>21</v>
          </cell>
          <cell r="E12">
            <v>51.958333333333336</v>
          </cell>
          <cell r="F12">
            <v>84</v>
          </cell>
          <cell r="G12">
            <v>27</v>
          </cell>
          <cell r="H12">
            <v>22.32</v>
          </cell>
          <cell r="K12">
            <v>0</v>
          </cell>
        </row>
        <row r="13">
          <cell r="B13">
            <v>27.674999999999997</v>
          </cell>
          <cell r="C13">
            <v>36.4</v>
          </cell>
          <cell r="D13">
            <v>19.399999999999999</v>
          </cell>
          <cell r="E13">
            <v>58.5</v>
          </cell>
          <cell r="F13">
            <v>89</v>
          </cell>
          <cell r="G13">
            <v>28</v>
          </cell>
          <cell r="H13">
            <v>18</v>
          </cell>
          <cell r="K13">
            <v>0.6</v>
          </cell>
        </row>
        <row r="14">
          <cell r="B14">
            <v>24.850000000000009</v>
          </cell>
          <cell r="C14">
            <v>32.5</v>
          </cell>
          <cell r="D14">
            <v>20.3</v>
          </cell>
          <cell r="E14">
            <v>75.833333333333329</v>
          </cell>
          <cell r="F14">
            <v>95</v>
          </cell>
          <cell r="G14">
            <v>39</v>
          </cell>
          <cell r="H14">
            <v>16.559999999999999</v>
          </cell>
          <cell r="K14">
            <v>0.2</v>
          </cell>
        </row>
        <row r="15">
          <cell r="B15">
            <v>23.941666666666666</v>
          </cell>
          <cell r="C15">
            <v>28.1</v>
          </cell>
          <cell r="D15">
            <v>20.5</v>
          </cell>
          <cell r="E15">
            <v>84.208333333333329</v>
          </cell>
          <cell r="F15">
            <v>96</v>
          </cell>
          <cell r="G15">
            <v>59</v>
          </cell>
          <cell r="H15">
            <v>34.92</v>
          </cell>
          <cell r="K15">
            <v>27.599999999999998</v>
          </cell>
        </row>
        <row r="16">
          <cell r="B16">
            <v>23.926086956521736</v>
          </cell>
          <cell r="C16">
            <v>28.7</v>
          </cell>
          <cell r="D16">
            <v>21.5</v>
          </cell>
          <cell r="E16">
            <v>85.434782608695656</v>
          </cell>
          <cell r="F16">
            <v>96</v>
          </cell>
          <cell r="G16">
            <v>57</v>
          </cell>
          <cell r="H16">
            <v>7.5600000000000005</v>
          </cell>
          <cell r="K16">
            <v>1.5999999999999999</v>
          </cell>
        </row>
        <row r="17">
          <cell r="B17">
            <v>25.012500000000003</v>
          </cell>
          <cell r="C17">
            <v>30.7</v>
          </cell>
          <cell r="D17">
            <v>22.2</v>
          </cell>
          <cell r="E17">
            <v>81.208333333333329</v>
          </cell>
          <cell r="F17">
            <v>96</v>
          </cell>
          <cell r="G17">
            <v>54</v>
          </cell>
          <cell r="H17">
            <v>18.36</v>
          </cell>
          <cell r="K17">
            <v>0</v>
          </cell>
        </row>
        <row r="18">
          <cell r="B18">
            <v>25.433333333333337</v>
          </cell>
          <cell r="C18">
            <v>32.299999999999997</v>
          </cell>
          <cell r="D18">
            <v>20.5</v>
          </cell>
          <cell r="E18">
            <v>67.708333333333329</v>
          </cell>
          <cell r="F18">
            <v>92</v>
          </cell>
          <cell r="G18">
            <v>36</v>
          </cell>
          <cell r="H18">
            <v>15.120000000000001</v>
          </cell>
          <cell r="K18">
            <v>0</v>
          </cell>
        </row>
        <row r="19">
          <cell r="B19">
            <v>24.304347826086957</v>
          </cell>
          <cell r="C19">
            <v>29.7</v>
          </cell>
          <cell r="D19">
            <v>21.6</v>
          </cell>
          <cell r="E19">
            <v>61.652173913043477</v>
          </cell>
          <cell r="F19">
            <v>81</v>
          </cell>
          <cell r="G19">
            <v>39</v>
          </cell>
          <cell r="H19">
            <v>25.92</v>
          </cell>
          <cell r="K19">
            <v>0</v>
          </cell>
        </row>
        <row r="20">
          <cell r="B20">
            <v>24.427272727272722</v>
          </cell>
          <cell r="C20">
            <v>33.299999999999997</v>
          </cell>
          <cell r="D20">
            <v>15.6</v>
          </cell>
          <cell r="E20">
            <v>70.454545454545453</v>
          </cell>
          <cell r="F20">
            <v>97</v>
          </cell>
          <cell r="G20">
            <v>42</v>
          </cell>
          <cell r="H20">
            <v>10.08</v>
          </cell>
          <cell r="K20">
            <v>0</v>
          </cell>
        </row>
        <row r="21">
          <cell r="B21">
            <v>26.829166666666666</v>
          </cell>
          <cell r="C21">
            <v>34.6</v>
          </cell>
          <cell r="D21">
            <v>19.899999999999999</v>
          </cell>
          <cell r="E21">
            <v>68.583333333333329</v>
          </cell>
          <cell r="F21">
            <v>94</v>
          </cell>
          <cell r="G21">
            <v>41</v>
          </cell>
          <cell r="H21">
            <v>14.76</v>
          </cell>
          <cell r="K21">
            <v>0</v>
          </cell>
        </row>
        <row r="22">
          <cell r="B22">
            <v>23.966666666666669</v>
          </cell>
          <cell r="C22">
            <v>29.6</v>
          </cell>
          <cell r="D22">
            <v>19.8</v>
          </cell>
          <cell r="E22">
            <v>80.75</v>
          </cell>
          <cell r="F22">
            <v>94</v>
          </cell>
          <cell r="G22">
            <v>57</v>
          </cell>
          <cell r="H22">
            <v>33.119999999999997</v>
          </cell>
          <cell r="K22">
            <v>8.7999999999999989</v>
          </cell>
        </row>
        <row r="23">
          <cell r="B23">
            <v>24.895652173913039</v>
          </cell>
          <cell r="C23">
            <v>32.799999999999997</v>
          </cell>
          <cell r="D23">
            <v>17.899999999999999</v>
          </cell>
          <cell r="E23">
            <v>71.826086956521735</v>
          </cell>
          <cell r="F23">
            <v>96</v>
          </cell>
          <cell r="G23">
            <v>35</v>
          </cell>
          <cell r="H23">
            <v>12.6</v>
          </cell>
          <cell r="K23">
            <v>0</v>
          </cell>
        </row>
        <row r="24">
          <cell r="B24">
            <v>25.270833333333332</v>
          </cell>
          <cell r="C24">
            <v>33.4</v>
          </cell>
          <cell r="D24">
            <v>17.899999999999999</v>
          </cell>
          <cell r="E24">
            <v>65.708333333333329</v>
          </cell>
          <cell r="F24">
            <v>93</v>
          </cell>
          <cell r="G24">
            <v>39</v>
          </cell>
          <cell r="H24">
            <v>26.28</v>
          </cell>
          <cell r="K24">
            <v>0</v>
          </cell>
        </row>
        <row r="25">
          <cell r="B25">
            <v>25.858333333333334</v>
          </cell>
          <cell r="C25">
            <v>33.799999999999997</v>
          </cell>
          <cell r="D25">
            <v>18.600000000000001</v>
          </cell>
          <cell r="E25">
            <v>59.375</v>
          </cell>
          <cell r="F25">
            <v>92</v>
          </cell>
          <cell r="G25">
            <v>31</v>
          </cell>
          <cell r="H25">
            <v>26.64</v>
          </cell>
          <cell r="K25">
            <v>0</v>
          </cell>
        </row>
        <row r="26">
          <cell r="B26">
            <v>24.929166666666671</v>
          </cell>
          <cell r="C26">
            <v>32.5</v>
          </cell>
          <cell r="D26">
            <v>18.100000000000001</v>
          </cell>
          <cell r="E26">
            <v>55.791666666666664</v>
          </cell>
          <cell r="F26">
            <v>85</v>
          </cell>
          <cell r="G26">
            <v>36</v>
          </cell>
          <cell r="H26">
            <v>26.64</v>
          </cell>
          <cell r="K26">
            <v>0</v>
          </cell>
        </row>
        <row r="27">
          <cell r="B27">
            <v>25.45</v>
          </cell>
          <cell r="C27">
            <v>33.700000000000003</v>
          </cell>
          <cell r="D27">
            <v>20.100000000000001</v>
          </cell>
          <cell r="E27">
            <v>70.958333333333329</v>
          </cell>
          <cell r="F27">
            <v>93</v>
          </cell>
          <cell r="G27">
            <v>41</v>
          </cell>
          <cell r="H27">
            <v>18</v>
          </cell>
          <cell r="K27">
            <v>0</v>
          </cell>
        </row>
        <row r="28">
          <cell r="B28">
            <v>26.654166666666672</v>
          </cell>
          <cell r="C28">
            <v>34.799999999999997</v>
          </cell>
          <cell r="D28">
            <v>19.8</v>
          </cell>
          <cell r="E28">
            <v>66.083333333333329</v>
          </cell>
          <cell r="F28">
            <v>92</v>
          </cell>
          <cell r="G28">
            <v>36</v>
          </cell>
          <cell r="H28">
            <v>15.840000000000002</v>
          </cell>
          <cell r="K28">
            <v>0</v>
          </cell>
        </row>
        <row r="29">
          <cell r="B29">
            <v>26.958333333333332</v>
          </cell>
          <cell r="C29">
            <v>36.299999999999997</v>
          </cell>
          <cell r="D29">
            <v>21.2</v>
          </cell>
          <cell r="E29">
            <v>71.666666666666671</v>
          </cell>
          <cell r="F29">
            <v>95</v>
          </cell>
          <cell r="G29">
            <v>37</v>
          </cell>
          <cell r="H29">
            <v>35.28</v>
          </cell>
          <cell r="K29">
            <v>9.4</v>
          </cell>
        </row>
        <row r="30">
          <cell r="B30">
            <v>25.641666666666666</v>
          </cell>
          <cell r="C30">
            <v>32.6</v>
          </cell>
          <cell r="D30">
            <v>21</v>
          </cell>
          <cell r="E30">
            <v>76.625</v>
          </cell>
          <cell r="F30">
            <v>96</v>
          </cell>
          <cell r="G30">
            <v>48</v>
          </cell>
          <cell r="H30">
            <v>14.4</v>
          </cell>
          <cell r="K30">
            <v>7.6000000000000005</v>
          </cell>
        </row>
        <row r="31">
          <cell r="B31">
            <v>27.216666666666669</v>
          </cell>
          <cell r="C31">
            <v>33.6</v>
          </cell>
          <cell r="D31">
            <v>22.2</v>
          </cell>
          <cell r="E31">
            <v>73.083333333333329</v>
          </cell>
          <cell r="F31">
            <v>94</v>
          </cell>
          <cell r="G31">
            <v>50</v>
          </cell>
          <cell r="H31">
            <v>28.8</v>
          </cell>
          <cell r="K31">
            <v>0</v>
          </cell>
        </row>
        <row r="32">
          <cell r="B32">
            <v>26.962500000000002</v>
          </cell>
          <cell r="C32">
            <v>33.6</v>
          </cell>
          <cell r="D32">
            <v>21.8</v>
          </cell>
          <cell r="E32">
            <v>77.125</v>
          </cell>
          <cell r="F32">
            <v>97</v>
          </cell>
          <cell r="G32">
            <v>53</v>
          </cell>
          <cell r="H32">
            <v>24.48</v>
          </cell>
          <cell r="K32">
            <v>40.200000000000003</v>
          </cell>
        </row>
        <row r="33">
          <cell r="B33">
            <v>23.960869565217386</v>
          </cell>
          <cell r="C33">
            <v>27.8</v>
          </cell>
          <cell r="D33">
            <v>21.3</v>
          </cell>
          <cell r="E33">
            <v>85.434782608695656</v>
          </cell>
          <cell r="F33">
            <v>96</v>
          </cell>
          <cell r="G33">
            <v>67</v>
          </cell>
          <cell r="H33">
            <v>19.440000000000001</v>
          </cell>
          <cell r="K33">
            <v>19.199999999999996</v>
          </cell>
        </row>
        <row r="34">
          <cell r="B34">
            <v>26.195833333333329</v>
          </cell>
          <cell r="C34">
            <v>33.299999999999997</v>
          </cell>
          <cell r="D34">
            <v>20</v>
          </cell>
          <cell r="E34">
            <v>76.333333333333329</v>
          </cell>
          <cell r="F34">
            <v>96</v>
          </cell>
          <cell r="G34">
            <v>50</v>
          </cell>
          <cell r="H34">
            <v>20.16</v>
          </cell>
          <cell r="K34">
            <v>0</v>
          </cell>
        </row>
        <row r="35">
          <cell r="B35">
            <v>25.633333333333336</v>
          </cell>
          <cell r="C35">
            <v>33</v>
          </cell>
          <cell r="D35">
            <v>21.6</v>
          </cell>
          <cell r="E35">
            <v>78.25</v>
          </cell>
          <cell r="F35">
            <v>93</v>
          </cell>
          <cell r="G35">
            <v>48</v>
          </cell>
          <cell r="H35">
            <v>22.32</v>
          </cell>
          <cell r="K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28.533333333333331</v>
          </cell>
          <cell r="C5">
            <v>36.700000000000003</v>
          </cell>
          <cell r="D5">
            <v>22.6</v>
          </cell>
          <cell r="E5">
            <v>72.5</v>
          </cell>
          <cell r="F5">
            <v>100</v>
          </cell>
          <cell r="G5">
            <v>32</v>
          </cell>
          <cell r="H5">
            <v>17.64</v>
          </cell>
          <cell r="J5">
            <v>42.480000000000004</v>
          </cell>
          <cell r="K5">
            <v>0</v>
          </cell>
        </row>
        <row r="6">
          <cell r="B6">
            <v>29.141666666666662</v>
          </cell>
          <cell r="C6">
            <v>37.5</v>
          </cell>
          <cell r="D6">
            <v>21.7</v>
          </cell>
          <cell r="E6">
            <v>64.125</v>
          </cell>
          <cell r="F6">
            <v>100</v>
          </cell>
          <cell r="G6">
            <v>30</v>
          </cell>
          <cell r="H6">
            <v>11.879999999999999</v>
          </cell>
          <cell r="J6">
            <v>43.2</v>
          </cell>
          <cell r="K6">
            <v>0</v>
          </cell>
        </row>
        <row r="7">
          <cell r="B7">
            <v>29.029166666666658</v>
          </cell>
          <cell r="C7">
            <v>35.700000000000003</v>
          </cell>
          <cell r="D7">
            <v>22.9</v>
          </cell>
          <cell r="E7">
            <v>61</v>
          </cell>
          <cell r="F7">
            <v>100</v>
          </cell>
          <cell r="G7">
            <v>37</v>
          </cell>
          <cell r="H7">
            <v>10.44</v>
          </cell>
          <cell r="J7">
            <v>28.08</v>
          </cell>
          <cell r="K7">
            <v>0</v>
          </cell>
        </row>
        <row r="8">
          <cell r="B8">
            <v>29.712500000000002</v>
          </cell>
          <cell r="C8">
            <v>37.1</v>
          </cell>
          <cell r="D8">
            <v>23</v>
          </cell>
          <cell r="E8">
            <v>58.125</v>
          </cell>
          <cell r="F8">
            <v>100</v>
          </cell>
          <cell r="G8">
            <v>32</v>
          </cell>
          <cell r="H8">
            <v>13.68</v>
          </cell>
          <cell r="J8">
            <v>30.6</v>
          </cell>
          <cell r="K8">
            <v>0</v>
          </cell>
        </row>
        <row r="9">
          <cell r="B9">
            <v>25.249999999999996</v>
          </cell>
          <cell r="C9">
            <v>33.4</v>
          </cell>
          <cell r="D9">
            <v>20</v>
          </cell>
          <cell r="E9">
            <v>78.333333333333329</v>
          </cell>
          <cell r="F9">
            <v>100</v>
          </cell>
          <cell r="G9">
            <v>48</v>
          </cell>
          <cell r="H9">
            <v>17.28</v>
          </cell>
          <cell r="J9">
            <v>63.72</v>
          </cell>
          <cell r="K9">
            <v>55.4</v>
          </cell>
        </row>
        <row r="10">
          <cell r="B10">
            <v>26.108333333333334</v>
          </cell>
          <cell r="C10">
            <v>34.799999999999997</v>
          </cell>
          <cell r="D10">
            <v>20.8</v>
          </cell>
          <cell r="E10">
            <v>79.333333333333329</v>
          </cell>
          <cell r="F10">
            <v>100</v>
          </cell>
          <cell r="G10">
            <v>39</v>
          </cell>
          <cell r="H10">
            <v>12.24</v>
          </cell>
          <cell r="J10">
            <v>37.800000000000004</v>
          </cell>
          <cell r="K10">
            <v>0.2</v>
          </cell>
        </row>
        <row r="11">
          <cell r="B11">
            <v>27.641666666666666</v>
          </cell>
          <cell r="C11">
            <v>34.9</v>
          </cell>
          <cell r="D11">
            <v>22.1</v>
          </cell>
          <cell r="E11">
            <v>69.375</v>
          </cell>
          <cell r="F11">
            <v>100</v>
          </cell>
          <cell r="G11">
            <v>33</v>
          </cell>
          <cell r="H11">
            <v>12.96</v>
          </cell>
          <cell r="J11">
            <v>30.6</v>
          </cell>
          <cell r="K11">
            <v>0</v>
          </cell>
        </row>
        <row r="12">
          <cell r="B12">
            <v>28.620833333333326</v>
          </cell>
          <cell r="C12">
            <v>36.4</v>
          </cell>
          <cell r="D12">
            <v>20.9</v>
          </cell>
          <cell r="E12">
            <v>55.875</v>
          </cell>
          <cell r="F12">
            <v>100</v>
          </cell>
          <cell r="G12">
            <v>29</v>
          </cell>
          <cell r="H12">
            <v>9.7200000000000006</v>
          </cell>
          <cell r="J12">
            <v>25.56</v>
          </cell>
          <cell r="K12">
            <v>0</v>
          </cell>
        </row>
        <row r="13">
          <cell r="B13">
            <v>27.866666666666664</v>
          </cell>
          <cell r="C13">
            <v>35.6</v>
          </cell>
          <cell r="D13">
            <v>21.5</v>
          </cell>
          <cell r="E13">
            <v>64</v>
          </cell>
          <cell r="F13">
            <v>100</v>
          </cell>
          <cell r="G13">
            <v>33</v>
          </cell>
          <cell r="H13">
            <v>17.28</v>
          </cell>
          <cell r="J13">
            <v>38.159999999999997</v>
          </cell>
          <cell r="K13">
            <v>0.6</v>
          </cell>
        </row>
        <row r="14">
          <cell r="B14">
            <v>25.770833333333339</v>
          </cell>
          <cell r="C14">
            <v>33.700000000000003</v>
          </cell>
          <cell r="D14">
            <v>21.8</v>
          </cell>
          <cell r="E14">
            <v>81.291666666666671</v>
          </cell>
          <cell r="F14">
            <v>100</v>
          </cell>
          <cell r="G14">
            <v>43</v>
          </cell>
          <cell r="H14">
            <v>11.16</v>
          </cell>
          <cell r="J14">
            <v>65.160000000000011</v>
          </cell>
          <cell r="K14">
            <v>13.2</v>
          </cell>
        </row>
        <row r="15">
          <cell r="B15">
            <v>24.312499999999996</v>
          </cell>
          <cell r="C15">
            <v>28.5</v>
          </cell>
          <cell r="D15">
            <v>20.9</v>
          </cell>
          <cell r="E15">
            <v>91.458333333333329</v>
          </cell>
          <cell r="F15">
            <v>100</v>
          </cell>
          <cell r="G15">
            <v>66</v>
          </cell>
          <cell r="H15">
            <v>18.36</v>
          </cell>
          <cell r="J15">
            <v>40.32</v>
          </cell>
          <cell r="K15">
            <v>5.3999999999999995</v>
          </cell>
        </row>
        <row r="16">
          <cell r="B16">
            <v>24.133333333333329</v>
          </cell>
          <cell r="C16">
            <v>29.5</v>
          </cell>
          <cell r="D16">
            <v>21.4</v>
          </cell>
          <cell r="E16">
            <v>88</v>
          </cell>
          <cell r="F16">
            <v>100</v>
          </cell>
          <cell r="G16">
            <v>65</v>
          </cell>
          <cell r="H16">
            <v>11.879999999999999</v>
          </cell>
          <cell r="J16">
            <v>24.48</v>
          </cell>
          <cell r="K16">
            <v>0.2</v>
          </cell>
        </row>
        <row r="17">
          <cell r="B17">
            <v>25.470833333333331</v>
          </cell>
          <cell r="C17">
            <v>30.7</v>
          </cell>
          <cell r="D17">
            <v>21.8</v>
          </cell>
          <cell r="E17">
            <v>83.375</v>
          </cell>
          <cell r="F17">
            <v>100</v>
          </cell>
          <cell r="G17">
            <v>50</v>
          </cell>
          <cell r="H17">
            <v>12.24</v>
          </cell>
          <cell r="J17">
            <v>24.840000000000003</v>
          </cell>
          <cell r="K17">
            <v>0</v>
          </cell>
        </row>
        <row r="18">
          <cell r="B18">
            <v>26.370833333333334</v>
          </cell>
          <cell r="C18">
            <v>32.799999999999997</v>
          </cell>
          <cell r="D18">
            <v>21</v>
          </cell>
          <cell r="E18">
            <v>77.875</v>
          </cell>
          <cell r="F18">
            <v>100</v>
          </cell>
          <cell r="G18">
            <v>44</v>
          </cell>
          <cell r="H18">
            <v>11.16</v>
          </cell>
          <cell r="J18">
            <v>23.040000000000003</v>
          </cell>
          <cell r="K18">
            <v>0</v>
          </cell>
        </row>
        <row r="19">
          <cell r="B19">
            <v>27.133333333333336</v>
          </cell>
          <cell r="C19">
            <v>32</v>
          </cell>
          <cell r="D19">
            <v>21.5</v>
          </cell>
          <cell r="E19">
            <v>61.625</v>
          </cell>
          <cell r="F19">
            <v>100</v>
          </cell>
          <cell r="G19">
            <v>42</v>
          </cell>
          <cell r="H19">
            <v>12.24</v>
          </cell>
          <cell r="J19">
            <v>32.4</v>
          </cell>
          <cell r="K19">
            <v>0</v>
          </cell>
        </row>
        <row r="20">
          <cell r="B20">
            <v>26.145833333333332</v>
          </cell>
          <cell r="C20">
            <v>34</v>
          </cell>
          <cell r="D20">
            <v>18.8</v>
          </cell>
          <cell r="E20">
            <v>65.25</v>
          </cell>
          <cell r="F20">
            <v>100</v>
          </cell>
          <cell r="G20">
            <v>40</v>
          </cell>
          <cell r="H20">
            <v>11.879999999999999</v>
          </cell>
          <cell r="J20">
            <v>25.92</v>
          </cell>
          <cell r="K20">
            <v>0</v>
          </cell>
        </row>
        <row r="21">
          <cell r="B21">
            <v>28.220833333333328</v>
          </cell>
          <cell r="C21">
            <v>34.799999999999997</v>
          </cell>
          <cell r="D21">
            <v>23.5</v>
          </cell>
          <cell r="E21">
            <v>64.541666666666671</v>
          </cell>
          <cell r="F21">
            <v>87</v>
          </cell>
          <cell r="G21">
            <v>42</v>
          </cell>
          <cell r="H21">
            <v>10.08</v>
          </cell>
          <cell r="J21">
            <v>28.8</v>
          </cell>
          <cell r="K21">
            <v>0</v>
          </cell>
        </row>
        <row r="22">
          <cell r="B22">
            <v>25.204166666666666</v>
          </cell>
          <cell r="C22">
            <v>31.4</v>
          </cell>
          <cell r="D22">
            <v>21.6</v>
          </cell>
          <cell r="E22">
            <v>80.416666666666671</v>
          </cell>
          <cell r="F22">
            <v>100</v>
          </cell>
          <cell r="G22">
            <v>53</v>
          </cell>
          <cell r="H22">
            <v>18.720000000000002</v>
          </cell>
          <cell r="J22">
            <v>43.56</v>
          </cell>
          <cell r="K22">
            <v>0</v>
          </cell>
        </row>
        <row r="23">
          <cell r="B23">
            <v>25.862499999999997</v>
          </cell>
          <cell r="C23">
            <v>33.200000000000003</v>
          </cell>
          <cell r="D23">
            <v>19.100000000000001</v>
          </cell>
          <cell r="E23">
            <v>70.208333333333329</v>
          </cell>
          <cell r="F23">
            <v>100</v>
          </cell>
          <cell r="G23">
            <v>37</v>
          </cell>
          <cell r="H23">
            <v>9.7200000000000006</v>
          </cell>
          <cell r="J23">
            <v>23.759999999999998</v>
          </cell>
          <cell r="K23">
            <v>0</v>
          </cell>
        </row>
        <row r="24">
          <cell r="B24">
            <v>27.537499999999994</v>
          </cell>
          <cell r="C24">
            <v>33.700000000000003</v>
          </cell>
          <cell r="D24">
            <v>22</v>
          </cell>
          <cell r="E24">
            <v>56.083333333333336</v>
          </cell>
          <cell r="F24">
            <v>74</v>
          </cell>
          <cell r="G24">
            <v>31</v>
          </cell>
          <cell r="H24">
            <v>13.68</v>
          </cell>
          <cell r="J24">
            <v>34.92</v>
          </cell>
          <cell r="K24">
            <v>0</v>
          </cell>
        </row>
        <row r="25">
          <cell r="B25">
            <v>26.587500000000006</v>
          </cell>
          <cell r="C25">
            <v>33.700000000000003</v>
          </cell>
          <cell r="D25">
            <v>20.5</v>
          </cell>
          <cell r="E25">
            <v>60.041666666666664</v>
          </cell>
          <cell r="F25">
            <v>90</v>
          </cell>
          <cell r="G25">
            <v>35</v>
          </cell>
          <cell r="H25">
            <v>13.32</v>
          </cell>
          <cell r="J25">
            <v>34.200000000000003</v>
          </cell>
          <cell r="K25">
            <v>0</v>
          </cell>
        </row>
        <row r="26">
          <cell r="B26">
            <v>26.208333333333332</v>
          </cell>
          <cell r="C26">
            <v>33.6</v>
          </cell>
          <cell r="D26">
            <v>18.899999999999999</v>
          </cell>
          <cell r="E26">
            <v>55.291666666666664</v>
          </cell>
          <cell r="F26">
            <v>76</v>
          </cell>
          <cell r="G26">
            <v>39</v>
          </cell>
          <cell r="H26">
            <v>16.559999999999999</v>
          </cell>
          <cell r="J26">
            <v>39.96</v>
          </cell>
          <cell r="K26">
            <v>0</v>
          </cell>
        </row>
        <row r="27">
          <cell r="B27">
            <v>24.408333333333331</v>
          </cell>
          <cell r="C27">
            <v>30.3</v>
          </cell>
          <cell r="D27">
            <v>20.7</v>
          </cell>
          <cell r="E27">
            <v>78.416666666666671</v>
          </cell>
          <cell r="F27">
            <v>100</v>
          </cell>
          <cell r="G27">
            <v>47</v>
          </cell>
          <cell r="H27">
            <v>15.840000000000002</v>
          </cell>
          <cell r="J27">
            <v>32.76</v>
          </cell>
          <cell r="K27">
            <v>0</v>
          </cell>
        </row>
        <row r="28">
          <cell r="B28">
            <v>24.629166666666666</v>
          </cell>
          <cell r="C28">
            <v>33.1</v>
          </cell>
          <cell r="D28">
            <v>18.600000000000001</v>
          </cell>
          <cell r="E28">
            <v>81.333333333333329</v>
          </cell>
          <cell r="F28">
            <v>100</v>
          </cell>
          <cell r="G28">
            <v>48</v>
          </cell>
          <cell r="H28">
            <v>15.48</v>
          </cell>
          <cell r="J28">
            <v>49.680000000000007</v>
          </cell>
          <cell r="K28">
            <v>6</v>
          </cell>
        </row>
        <row r="29">
          <cell r="B29">
            <v>26.970833333333331</v>
          </cell>
          <cell r="C29">
            <v>35.299999999999997</v>
          </cell>
          <cell r="D29">
            <v>20.9</v>
          </cell>
          <cell r="E29">
            <v>79.25</v>
          </cell>
          <cell r="F29">
            <v>100</v>
          </cell>
          <cell r="G29">
            <v>43</v>
          </cell>
          <cell r="H29">
            <v>14.4</v>
          </cell>
          <cell r="J29">
            <v>32.4</v>
          </cell>
          <cell r="K29">
            <v>0.2</v>
          </cell>
        </row>
        <row r="30">
          <cell r="B30">
            <v>26.75</v>
          </cell>
          <cell r="C30">
            <v>33.700000000000003</v>
          </cell>
          <cell r="D30">
            <v>21.5</v>
          </cell>
          <cell r="E30">
            <v>77.166666666666671</v>
          </cell>
          <cell r="F30">
            <v>100</v>
          </cell>
          <cell r="G30">
            <v>46</v>
          </cell>
          <cell r="H30">
            <v>10.8</v>
          </cell>
          <cell r="J30">
            <v>35.64</v>
          </cell>
          <cell r="K30">
            <v>0</v>
          </cell>
        </row>
        <row r="31">
          <cell r="B31">
            <v>27.912500000000009</v>
          </cell>
          <cell r="C31">
            <v>34.5</v>
          </cell>
          <cell r="D31">
            <v>23.3</v>
          </cell>
          <cell r="E31">
            <v>72.291666666666671</v>
          </cell>
          <cell r="F31">
            <v>100</v>
          </cell>
          <cell r="G31">
            <v>46</v>
          </cell>
          <cell r="H31">
            <v>19.440000000000001</v>
          </cell>
          <cell r="J31">
            <v>34.92</v>
          </cell>
          <cell r="K31">
            <v>0.2</v>
          </cell>
        </row>
        <row r="32">
          <cell r="B32">
            <v>27.599999999999998</v>
          </cell>
          <cell r="C32">
            <v>35.1</v>
          </cell>
          <cell r="D32">
            <v>22.4</v>
          </cell>
          <cell r="E32">
            <v>78.583333333333329</v>
          </cell>
          <cell r="F32">
            <v>100</v>
          </cell>
          <cell r="G32">
            <v>45</v>
          </cell>
          <cell r="H32">
            <v>13.68</v>
          </cell>
          <cell r="J32">
            <v>30.6</v>
          </cell>
          <cell r="K32">
            <v>7</v>
          </cell>
        </row>
        <row r="33">
          <cell r="B33">
            <v>24.691666666666666</v>
          </cell>
          <cell r="C33">
            <v>30.1</v>
          </cell>
          <cell r="D33">
            <v>20.2</v>
          </cell>
          <cell r="E33">
            <v>85.666666666666671</v>
          </cell>
          <cell r="F33">
            <v>100</v>
          </cell>
          <cell r="G33">
            <v>60</v>
          </cell>
          <cell r="H33">
            <v>12.96</v>
          </cell>
          <cell r="J33">
            <v>46.080000000000005</v>
          </cell>
          <cell r="K33">
            <v>13.999999999999998</v>
          </cell>
        </row>
        <row r="34">
          <cell r="B34">
            <v>24.862499999999997</v>
          </cell>
          <cell r="C34">
            <v>30.2</v>
          </cell>
          <cell r="D34">
            <v>22.2</v>
          </cell>
          <cell r="E34">
            <v>90.666666666666671</v>
          </cell>
          <cell r="F34">
            <v>100</v>
          </cell>
          <cell r="G34">
            <v>69</v>
          </cell>
          <cell r="H34">
            <v>8.2799999999999994</v>
          </cell>
          <cell r="J34">
            <v>31.680000000000003</v>
          </cell>
          <cell r="K34">
            <v>0</v>
          </cell>
        </row>
        <row r="35">
          <cell r="B35">
            <v>24.587500000000002</v>
          </cell>
          <cell r="C35">
            <v>29.8</v>
          </cell>
          <cell r="D35">
            <v>22.1</v>
          </cell>
          <cell r="E35">
            <v>88.208333333333329</v>
          </cell>
          <cell r="F35">
            <v>100</v>
          </cell>
          <cell r="G35">
            <v>58</v>
          </cell>
          <cell r="H35">
            <v>11.520000000000001</v>
          </cell>
          <cell r="J35">
            <v>27</v>
          </cell>
          <cell r="K35">
            <v>8.1999999999999993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28.374999999999996</v>
          </cell>
          <cell r="D5">
            <v>22.1</v>
          </cell>
          <cell r="E5">
            <v>65.260869565217391</v>
          </cell>
          <cell r="F5">
            <v>100</v>
          </cell>
          <cell r="G5">
            <v>32</v>
          </cell>
          <cell r="H5">
            <v>1.8</v>
          </cell>
          <cell r="J5">
            <v>31.680000000000003</v>
          </cell>
          <cell r="K5" t="str">
            <v>*</v>
          </cell>
        </row>
        <row r="6">
          <cell r="B6">
            <v>29.541666666666671</v>
          </cell>
          <cell r="C6">
            <v>36.700000000000003</v>
          </cell>
          <cell r="D6">
            <v>23.2</v>
          </cell>
          <cell r="E6">
            <v>57.5</v>
          </cell>
          <cell r="F6">
            <v>87</v>
          </cell>
          <cell r="G6">
            <v>27</v>
          </cell>
          <cell r="H6">
            <v>6.48</v>
          </cell>
          <cell r="J6">
            <v>33.119999999999997</v>
          </cell>
          <cell r="K6" t="str">
            <v>*</v>
          </cell>
        </row>
        <row r="7">
          <cell r="B7">
            <v>29.862500000000001</v>
          </cell>
          <cell r="C7">
            <v>36.1</v>
          </cell>
          <cell r="D7">
            <v>23.7</v>
          </cell>
          <cell r="E7">
            <v>53.791666666666664</v>
          </cell>
          <cell r="F7">
            <v>81</v>
          </cell>
          <cell r="G7">
            <v>31</v>
          </cell>
          <cell r="H7">
            <v>4.6800000000000006</v>
          </cell>
          <cell r="J7">
            <v>29.880000000000003</v>
          </cell>
          <cell r="K7" t="str">
            <v>*</v>
          </cell>
        </row>
        <row r="8">
          <cell r="B8">
            <v>29.324999999999999</v>
          </cell>
          <cell r="C8">
            <v>35.9</v>
          </cell>
          <cell r="D8">
            <v>22.7</v>
          </cell>
          <cell r="E8">
            <v>58.5</v>
          </cell>
          <cell r="F8">
            <v>92</v>
          </cell>
          <cell r="G8">
            <v>30</v>
          </cell>
          <cell r="H8">
            <v>6.12</v>
          </cell>
          <cell r="J8">
            <v>27.720000000000002</v>
          </cell>
          <cell r="K8" t="str">
            <v>*</v>
          </cell>
        </row>
        <row r="9">
          <cell r="B9">
            <v>27.033333333333335</v>
          </cell>
          <cell r="C9">
            <v>33.299999999999997</v>
          </cell>
          <cell r="D9">
            <v>20.5</v>
          </cell>
          <cell r="E9">
            <v>64.695652173913047</v>
          </cell>
          <cell r="F9">
            <v>100</v>
          </cell>
          <cell r="G9">
            <v>42</v>
          </cell>
          <cell r="H9">
            <v>13.32</v>
          </cell>
          <cell r="J9">
            <v>41.04</v>
          </cell>
          <cell r="K9" t="str">
            <v>*</v>
          </cell>
        </row>
        <row r="10">
          <cell r="B10">
            <v>27.404166666666669</v>
          </cell>
          <cell r="C10">
            <v>34.6</v>
          </cell>
          <cell r="D10">
            <v>22.9</v>
          </cell>
          <cell r="E10">
            <v>63.75</v>
          </cell>
          <cell r="F10">
            <v>82</v>
          </cell>
          <cell r="G10">
            <v>39</v>
          </cell>
          <cell r="H10">
            <v>10.8</v>
          </cell>
          <cell r="J10">
            <v>51.12</v>
          </cell>
          <cell r="K10" t="str">
            <v>*</v>
          </cell>
        </row>
        <row r="11">
          <cell r="B11">
            <v>28.087499999999995</v>
          </cell>
          <cell r="C11">
            <v>35.1</v>
          </cell>
          <cell r="D11">
            <v>23</v>
          </cell>
          <cell r="E11">
            <v>61.541666666666664</v>
          </cell>
          <cell r="F11">
            <v>89</v>
          </cell>
          <cell r="G11">
            <v>27</v>
          </cell>
          <cell r="H11">
            <v>16.920000000000002</v>
          </cell>
          <cell r="J11">
            <v>35.64</v>
          </cell>
          <cell r="K11" t="str">
            <v>*</v>
          </cell>
        </row>
        <row r="12">
          <cell r="B12">
            <v>28.554166666666664</v>
          </cell>
          <cell r="C12">
            <v>35.799999999999997</v>
          </cell>
          <cell r="D12">
            <v>22.1</v>
          </cell>
          <cell r="E12">
            <v>50.375</v>
          </cell>
          <cell r="F12">
            <v>76</v>
          </cell>
          <cell r="G12">
            <v>24</v>
          </cell>
          <cell r="H12">
            <v>9</v>
          </cell>
          <cell r="J12">
            <v>29.880000000000003</v>
          </cell>
          <cell r="K12" t="str">
            <v>*</v>
          </cell>
        </row>
        <row r="13">
          <cell r="B13">
            <v>28.462500000000002</v>
          </cell>
          <cell r="C13">
            <v>38</v>
          </cell>
          <cell r="D13">
            <v>19.100000000000001</v>
          </cell>
          <cell r="E13">
            <v>51.5</v>
          </cell>
          <cell r="F13">
            <v>94</v>
          </cell>
          <cell r="G13">
            <v>23</v>
          </cell>
          <cell r="H13">
            <v>2.52</v>
          </cell>
          <cell r="J13">
            <v>48.96</v>
          </cell>
          <cell r="K13" t="str">
            <v>*</v>
          </cell>
        </row>
        <row r="14">
          <cell r="B14">
            <v>26.545833333333334</v>
          </cell>
          <cell r="C14">
            <v>34.1</v>
          </cell>
          <cell r="D14">
            <v>21</v>
          </cell>
          <cell r="E14">
            <v>66.681818181818187</v>
          </cell>
          <cell r="F14">
            <v>100</v>
          </cell>
          <cell r="G14">
            <v>36</v>
          </cell>
          <cell r="H14">
            <v>4.32</v>
          </cell>
          <cell r="J14">
            <v>32.04</v>
          </cell>
          <cell r="K14" t="str">
            <v>*</v>
          </cell>
        </row>
        <row r="15">
          <cell r="B15">
            <v>24.483333333333334</v>
          </cell>
          <cell r="C15">
            <v>28.5</v>
          </cell>
          <cell r="D15">
            <v>21.8</v>
          </cell>
          <cell r="E15">
            <v>74.611111111111114</v>
          </cell>
          <cell r="F15">
            <v>87</v>
          </cell>
          <cell r="G15">
            <v>52</v>
          </cell>
          <cell r="H15">
            <v>3.9600000000000004</v>
          </cell>
          <cell r="J15">
            <v>27</v>
          </cell>
          <cell r="K15" t="str">
            <v>*</v>
          </cell>
        </row>
        <row r="16">
          <cell r="B16">
            <v>23.554166666666664</v>
          </cell>
          <cell r="C16">
            <v>27.7</v>
          </cell>
          <cell r="D16">
            <v>21.2</v>
          </cell>
          <cell r="E16">
            <v>79.7</v>
          </cell>
          <cell r="F16">
            <v>100</v>
          </cell>
          <cell r="G16">
            <v>64</v>
          </cell>
          <cell r="H16">
            <v>0</v>
          </cell>
          <cell r="J16">
            <v>9.3600000000000012</v>
          </cell>
          <cell r="K16" t="str">
            <v>*</v>
          </cell>
        </row>
        <row r="17">
          <cell r="B17">
            <v>25.033333333333331</v>
          </cell>
          <cell r="C17">
            <v>30.3</v>
          </cell>
          <cell r="D17">
            <v>22.2</v>
          </cell>
          <cell r="E17">
            <v>75.86666666666666</v>
          </cell>
          <cell r="F17">
            <v>100</v>
          </cell>
          <cell r="G17">
            <v>52</v>
          </cell>
          <cell r="H17">
            <v>0.72000000000000008</v>
          </cell>
          <cell r="J17">
            <v>26.64</v>
          </cell>
          <cell r="K17" t="str">
            <v>*</v>
          </cell>
        </row>
        <row r="18">
          <cell r="B18">
            <v>25.375</v>
          </cell>
          <cell r="C18">
            <v>32.299999999999997</v>
          </cell>
          <cell r="D18">
            <v>20.5</v>
          </cell>
          <cell r="E18">
            <v>67.875</v>
          </cell>
          <cell r="F18">
            <v>91</v>
          </cell>
          <cell r="G18">
            <v>37</v>
          </cell>
          <cell r="H18">
            <v>0.36000000000000004</v>
          </cell>
          <cell r="J18">
            <v>32.04</v>
          </cell>
          <cell r="K18" t="str">
            <v>*</v>
          </cell>
        </row>
        <row r="19">
          <cell r="B19">
            <v>24.162499999999998</v>
          </cell>
          <cell r="C19">
            <v>27.9</v>
          </cell>
          <cell r="D19">
            <v>21.5</v>
          </cell>
          <cell r="E19">
            <v>64.041666666666671</v>
          </cell>
          <cell r="F19">
            <v>80</v>
          </cell>
          <cell r="G19">
            <v>37</v>
          </cell>
          <cell r="H19">
            <v>22.68</v>
          </cell>
          <cell r="J19">
            <v>38.519999999999996</v>
          </cell>
          <cell r="K19" t="str">
            <v>*</v>
          </cell>
        </row>
        <row r="20">
          <cell r="B20">
            <v>24.037499999999998</v>
          </cell>
          <cell r="C20">
            <v>32.200000000000003</v>
          </cell>
          <cell r="D20">
            <v>17.8</v>
          </cell>
          <cell r="E20">
            <v>73.63636363636364</v>
          </cell>
          <cell r="F20">
            <v>100</v>
          </cell>
          <cell r="G20">
            <v>42</v>
          </cell>
          <cell r="H20">
            <v>0</v>
          </cell>
          <cell r="J20">
            <v>17.64</v>
          </cell>
          <cell r="K20" t="str">
            <v>*</v>
          </cell>
        </row>
        <row r="21">
          <cell r="B21">
            <v>26.8</v>
          </cell>
          <cell r="C21">
            <v>33.200000000000003</v>
          </cell>
          <cell r="D21">
            <v>21.4</v>
          </cell>
          <cell r="E21">
            <v>69.083333333333329</v>
          </cell>
          <cell r="F21">
            <v>100</v>
          </cell>
          <cell r="G21">
            <v>44</v>
          </cell>
          <cell r="H21">
            <v>6.12</v>
          </cell>
          <cell r="J21">
            <v>28.8</v>
          </cell>
          <cell r="K21" t="str">
            <v>*</v>
          </cell>
        </row>
        <row r="22">
          <cell r="B22">
            <v>24.866666666666671</v>
          </cell>
          <cell r="C22">
            <v>30.1</v>
          </cell>
          <cell r="D22">
            <v>20</v>
          </cell>
          <cell r="E22">
            <v>73.89473684210526</v>
          </cell>
          <cell r="F22">
            <v>100</v>
          </cell>
          <cell r="G22">
            <v>55</v>
          </cell>
          <cell r="H22">
            <v>8.2799999999999994</v>
          </cell>
          <cell r="J22">
            <v>42.84</v>
          </cell>
          <cell r="K22" t="str">
            <v>*</v>
          </cell>
        </row>
        <row r="23">
          <cell r="B23">
            <v>24.929166666666664</v>
          </cell>
          <cell r="C23">
            <v>31.8</v>
          </cell>
          <cell r="D23">
            <v>19</v>
          </cell>
          <cell r="E23">
            <v>66</v>
          </cell>
          <cell r="F23">
            <v>100</v>
          </cell>
          <cell r="G23">
            <v>32</v>
          </cell>
          <cell r="H23">
            <v>1.4400000000000002</v>
          </cell>
          <cell r="J23">
            <v>28.08</v>
          </cell>
          <cell r="K23" t="str">
            <v>*</v>
          </cell>
        </row>
        <row r="24">
          <cell r="B24">
            <v>25.412499999999998</v>
          </cell>
          <cell r="C24">
            <v>31.2</v>
          </cell>
          <cell r="D24">
            <v>20.3</v>
          </cell>
          <cell r="E24">
            <v>63.416666666666664</v>
          </cell>
          <cell r="F24">
            <v>86</v>
          </cell>
          <cell r="G24">
            <v>45</v>
          </cell>
          <cell r="H24">
            <v>10.8</v>
          </cell>
          <cell r="J24">
            <v>39.6</v>
          </cell>
          <cell r="K24" t="str">
            <v>*</v>
          </cell>
        </row>
        <row r="25">
          <cell r="B25">
            <v>25.212500000000002</v>
          </cell>
          <cell r="C25">
            <v>31.7</v>
          </cell>
          <cell r="D25">
            <v>19.100000000000001</v>
          </cell>
          <cell r="E25">
            <v>62.25</v>
          </cell>
          <cell r="F25">
            <v>86</v>
          </cell>
          <cell r="G25">
            <v>33</v>
          </cell>
          <cell r="H25">
            <v>7.5600000000000005</v>
          </cell>
          <cell r="J25">
            <v>34.200000000000003</v>
          </cell>
          <cell r="K25" t="str">
            <v>*</v>
          </cell>
        </row>
        <row r="26">
          <cell r="B26">
            <v>24.679166666666664</v>
          </cell>
          <cell r="C26">
            <v>32.1</v>
          </cell>
          <cell r="D26">
            <v>18.5</v>
          </cell>
          <cell r="E26">
            <v>59.208333333333336</v>
          </cell>
          <cell r="F26">
            <v>74</v>
          </cell>
          <cell r="G26">
            <v>39</v>
          </cell>
          <cell r="H26">
            <v>9.7200000000000006</v>
          </cell>
          <cell r="J26">
            <v>32.76</v>
          </cell>
          <cell r="K26" t="str">
            <v>*</v>
          </cell>
        </row>
        <row r="27">
          <cell r="B27">
            <v>25.258333333333329</v>
          </cell>
          <cell r="C27">
            <v>32</v>
          </cell>
          <cell r="D27">
            <v>20.9</v>
          </cell>
          <cell r="E27">
            <v>71.875</v>
          </cell>
          <cell r="F27">
            <v>95</v>
          </cell>
          <cell r="G27">
            <v>49</v>
          </cell>
          <cell r="H27">
            <v>22.32</v>
          </cell>
          <cell r="J27">
            <v>42.84</v>
          </cell>
          <cell r="K27" t="str">
            <v>*</v>
          </cell>
        </row>
        <row r="28">
          <cell r="B28">
            <v>26.05416666666666</v>
          </cell>
          <cell r="C28">
            <v>33.5</v>
          </cell>
          <cell r="D28">
            <v>20</v>
          </cell>
          <cell r="E28">
            <v>65.666666666666671</v>
          </cell>
          <cell r="F28">
            <v>100</v>
          </cell>
          <cell r="G28">
            <v>38</v>
          </cell>
          <cell r="H28">
            <v>1.08</v>
          </cell>
          <cell r="J28">
            <v>20.88</v>
          </cell>
          <cell r="K28" t="str">
            <v>*</v>
          </cell>
        </row>
        <row r="29">
          <cell r="B29">
            <v>26.754166666666666</v>
          </cell>
          <cell r="C29">
            <v>34.299999999999997</v>
          </cell>
          <cell r="D29">
            <v>20.100000000000001</v>
          </cell>
          <cell r="E29">
            <v>67.388888888888886</v>
          </cell>
          <cell r="F29">
            <v>99</v>
          </cell>
          <cell r="G29">
            <v>43</v>
          </cell>
          <cell r="H29">
            <v>35.64</v>
          </cell>
          <cell r="J29">
            <v>61.92</v>
          </cell>
          <cell r="K29" t="str">
            <v>*</v>
          </cell>
        </row>
        <row r="30">
          <cell r="B30">
            <v>24.566666666666666</v>
          </cell>
          <cell r="C30">
            <v>31.2</v>
          </cell>
          <cell r="D30">
            <v>20</v>
          </cell>
          <cell r="E30">
            <v>66.166666666666671</v>
          </cell>
          <cell r="F30">
            <v>90</v>
          </cell>
          <cell r="G30">
            <v>50</v>
          </cell>
          <cell r="H30">
            <v>5.04</v>
          </cell>
          <cell r="J30">
            <v>50.04</v>
          </cell>
          <cell r="K30" t="str">
            <v>*</v>
          </cell>
        </row>
        <row r="31">
          <cell r="B31">
            <v>26.737500000000001</v>
          </cell>
          <cell r="C31">
            <v>32.5</v>
          </cell>
          <cell r="D31">
            <v>22.7</v>
          </cell>
          <cell r="E31">
            <v>74.541666666666671</v>
          </cell>
          <cell r="F31">
            <v>96</v>
          </cell>
          <cell r="G31">
            <v>53</v>
          </cell>
          <cell r="H31">
            <v>0.36000000000000004</v>
          </cell>
          <cell r="J31">
            <v>29.880000000000003</v>
          </cell>
          <cell r="K31" t="str">
            <v>*</v>
          </cell>
        </row>
        <row r="32">
          <cell r="B32">
            <v>26.579166666666666</v>
          </cell>
          <cell r="C32">
            <v>32</v>
          </cell>
          <cell r="D32">
            <v>21.8</v>
          </cell>
          <cell r="E32">
            <v>71.294117647058826</v>
          </cell>
          <cell r="F32">
            <v>87</v>
          </cell>
          <cell r="G32">
            <v>56</v>
          </cell>
          <cell r="H32">
            <v>1.8</v>
          </cell>
          <cell r="J32">
            <v>39.96</v>
          </cell>
          <cell r="K32" t="str">
            <v>*</v>
          </cell>
        </row>
        <row r="33">
          <cell r="B33">
            <v>23.320833333333329</v>
          </cell>
          <cell r="C33">
            <v>27.3</v>
          </cell>
          <cell r="D33">
            <v>20.8</v>
          </cell>
          <cell r="E33">
            <v>87.272727272727266</v>
          </cell>
          <cell r="F33">
            <v>100</v>
          </cell>
          <cell r="G33">
            <v>76</v>
          </cell>
          <cell r="H33">
            <v>10.44</v>
          </cell>
          <cell r="J33">
            <v>51.84</v>
          </cell>
          <cell r="K33" t="str">
            <v>*</v>
          </cell>
        </row>
        <row r="34">
          <cell r="B34">
            <v>25.383333333333329</v>
          </cell>
          <cell r="C34">
            <v>31.7</v>
          </cell>
          <cell r="D34">
            <v>20.100000000000001</v>
          </cell>
          <cell r="E34">
            <v>74.89473684210526</v>
          </cell>
          <cell r="F34">
            <v>100</v>
          </cell>
          <cell r="G34">
            <v>52</v>
          </cell>
          <cell r="H34">
            <v>2.8800000000000003</v>
          </cell>
          <cell r="J34">
            <v>24.12</v>
          </cell>
          <cell r="K34" t="str">
            <v>*</v>
          </cell>
        </row>
        <row r="35">
          <cell r="B35">
            <v>25.474999999999998</v>
          </cell>
          <cell r="C35">
            <v>30.9</v>
          </cell>
          <cell r="D35">
            <v>21.5</v>
          </cell>
          <cell r="E35">
            <v>76.555555555555557</v>
          </cell>
          <cell r="F35">
            <v>100</v>
          </cell>
          <cell r="G35">
            <v>50</v>
          </cell>
          <cell r="H35">
            <v>13.32</v>
          </cell>
          <cell r="J35">
            <v>32.76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>
        <row r="5">
          <cell r="B5">
            <v>28.204166666666666</v>
          </cell>
          <cell r="D5">
            <v>23.3</v>
          </cell>
          <cell r="E5">
            <v>66.083333333333329</v>
          </cell>
          <cell r="F5">
            <v>88</v>
          </cell>
          <cell r="G5">
            <v>41</v>
          </cell>
          <cell r="H5">
            <v>10.44</v>
          </cell>
          <cell r="J5">
            <v>31.319999999999997</v>
          </cell>
          <cell r="K5">
            <v>0.6</v>
          </cell>
        </row>
        <row r="6">
          <cell r="B6">
            <v>30.179166666666664</v>
          </cell>
          <cell r="D6">
            <v>24</v>
          </cell>
          <cell r="E6">
            <v>54.291666666666664</v>
          </cell>
          <cell r="F6">
            <v>78</v>
          </cell>
          <cell r="G6">
            <v>28</v>
          </cell>
          <cell r="H6">
            <v>11.879999999999999</v>
          </cell>
          <cell r="J6">
            <v>30.96</v>
          </cell>
          <cell r="K6">
            <v>0</v>
          </cell>
        </row>
        <row r="7">
          <cell r="B7">
            <v>29.200000000000006</v>
          </cell>
          <cell r="D7">
            <v>24.8</v>
          </cell>
          <cell r="E7">
            <v>56.833333333333336</v>
          </cell>
          <cell r="F7">
            <v>73</v>
          </cell>
          <cell r="G7">
            <v>36</v>
          </cell>
          <cell r="H7">
            <v>8.64</v>
          </cell>
          <cell r="J7">
            <v>21.240000000000002</v>
          </cell>
          <cell r="K7">
            <v>0</v>
          </cell>
        </row>
        <row r="8">
          <cell r="B8">
            <v>29.912500000000009</v>
          </cell>
          <cell r="D8">
            <v>24.2</v>
          </cell>
          <cell r="E8">
            <v>54.208333333333336</v>
          </cell>
          <cell r="F8">
            <v>77</v>
          </cell>
          <cell r="G8">
            <v>32</v>
          </cell>
          <cell r="H8">
            <v>10.08</v>
          </cell>
          <cell r="J8">
            <v>27</v>
          </cell>
          <cell r="K8">
            <v>0</v>
          </cell>
        </row>
        <row r="9">
          <cell r="B9">
            <v>24.983333333333334</v>
          </cell>
          <cell r="D9">
            <v>20.399999999999999</v>
          </cell>
          <cell r="E9">
            <v>75.166666666666671</v>
          </cell>
          <cell r="F9">
            <v>92</v>
          </cell>
          <cell r="G9">
            <v>46</v>
          </cell>
          <cell r="H9">
            <v>22.68</v>
          </cell>
          <cell r="J9">
            <v>44.64</v>
          </cell>
          <cell r="K9">
            <v>29.600000000000005</v>
          </cell>
        </row>
        <row r="10">
          <cell r="B10">
            <v>26.112500000000001</v>
          </cell>
          <cell r="D10">
            <v>23.2</v>
          </cell>
          <cell r="E10">
            <v>73.583333333333329</v>
          </cell>
          <cell r="F10">
            <v>88</v>
          </cell>
          <cell r="G10">
            <v>45</v>
          </cell>
          <cell r="H10">
            <v>13.68</v>
          </cell>
          <cell r="J10">
            <v>52.92</v>
          </cell>
          <cell r="K10">
            <v>5.8</v>
          </cell>
        </row>
        <row r="11">
          <cell r="B11">
            <v>27.275000000000006</v>
          </cell>
          <cell r="D11">
            <v>22.9</v>
          </cell>
          <cell r="E11">
            <v>66</v>
          </cell>
          <cell r="F11">
            <v>87</v>
          </cell>
          <cell r="G11">
            <v>39</v>
          </cell>
          <cell r="H11">
            <v>14.4</v>
          </cell>
          <cell r="J11">
            <v>33.480000000000004</v>
          </cell>
          <cell r="K11">
            <v>0.60000000000000009</v>
          </cell>
        </row>
        <row r="12">
          <cell r="B12">
            <v>28.437500000000004</v>
          </cell>
          <cell r="D12">
            <v>23.4</v>
          </cell>
          <cell r="E12">
            <v>53.583333333333336</v>
          </cell>
          <cell r="F12">
            <v>72</v>
          </cell>
          <cell r="G12">
            <v>24</v>
          </cell>
          <cell r="H12">
            <v>12.6</v>
          </cell>
          <cell r="J12">
            <v>26.28</v>
          </cell>
          <cell r="K12">
            <v>0</v>
          </cell>
        </row>
        <row r="13">
          <cell r="B13">
            <v>29.291666666666668</v>
          </cell>
          <cell r="D13">
            <v>22.5</v>
          </cell>
          <cell r="E13">
            <v>46.583333333333336</v>
          </cell>
          <cell r="F13">
            <v>75</v>
          </cell>
          <cell r="G13">
            <v>27</v>
          </cell>
          <cell r="H13">
            <v>11.16</v>
          </cell>
          <cell r="J13">
            <v>22.68</v>
          </cell>
          <cell r="K13">
            <v>0</v>
          </cell>
        </row>
        <row r="14">
          <cell r="B14">
            <v>27.1875</v>
          </cell>
          <cell r="D14">
            <v>22.4</v>
          </cell>
          <cell r="E14">
            <v>64.75</v>
          </cell>
          <cell r="F14">
            <v>84</v>
          </cell>
          <cell r="G14">
            <v>37</v>
          </cell>
          <cell r="H14">
            <v>15.48</v>
          </cell>
          <cell r="J14">
            <v>71.64</v>
          </cell>
          <cell r="K14">
            <v>4.4000000000000004</v>
          </cell>
        </row>
        <row r="15">
          <cell r="B15">
            <v>25.212500000000002</v>
          </cell>
          <cell r="D15">
            <v>21.5</v>
          </cell>
          <cell r="E15">
            <v>75.875</v>
          </cell>
          <cell r="F15">
            <v>95</v>
          </cell>
          <cell r="G15">
            <v>53</v>
          </cell>
          <cell r="H15">
            <v>16.559999999999999</v>
          </cell>
          <cell r="J15">
            <v>48.6</v>
          </cell>
          <cell r="K15">
            <v>9.6</v>
          </cell>
        </row>
        <row r="16">
          <cell r="B16">
            <v>23.926086956521736</v>
          </cell>
          <cell r="D16">
            <v>21.4</v>
          </cell>
          <cell r="E16">
            <v>83.739130434782609</v>
          </cell>
          <cell r="F16">
            <v>96</v>
          </cell>
          <cell r="G16">
            <v>52</v>
          </cell>
          <cell r="H16">
            <v>14.76</v>
          </cell>
          <cell r="J16">
            <v>33.480000000000004</v>
          </cell>
          <cell r="K16">
            <v>3.4</v>
          </cell>
        </row>
        <row r="17">
          <cell r="B17">
            <v>25.099999999999998</v>
          </cell>
          <cell r="D17">
            <v>21.9</v>
          </cell>
          <cell r="E17">
            <v>76.166666666666671</v>
          </cell>
          <cell r="F17">
            <v>93</v>
          </cell>
          <cell r="G17">
            <v>51</v>
          </cell>
          <cell r="H17">
            <v>9</v>
          </cell>
          <cell r="J17">
            <v>29.16</v>
          </cell>
          <cell r="K17">
            <v>0.2</v>
          </cell>
        </row>
        <row r="18">
          <cell r="B18">
            <v>26.574999999999999</v>
          </cell>
          <cell r="D18">
            <v>21.7</v>
          </cell>
          <cell r="E18">
            <v>67.583333333333329</v>
          </cell>
          <cell r="F18">
            <v>90</v>
          </cell>
          <cell r="G18">
            <v>41</v>
          </cell>
          <cell r="H18">
            <v>12.96</v>
          </cell>
          <cell r="J18">
            <v>25.2</v>
          </cell>
          <cell r="K18">
            <v>0</v>
          </cell>
        </row>
        <row r="19">
          <cell r="B19">
            <v>26.95</v>
          </cell>
          <cell r="D19">
            <v>22.2</v>
          </cell>
          <cell r="E19">
            <v>55.5</v>
          </cell>
          <cell r="F19">
            <v>75</v>
          </cell>
          <cell r="G19">
            <v>35</v>
          </cell>
          <cell r="H19">
            <v>19.079999999999998</v>
          </cell>
          <cell r="J19">
            <v>37.440000000000005</v>
          </cell>
          <cell r="K19">
            <v>0</v>
          </cell>
        </row>
        <row r="20">
          <cell r="B20">
            <v>25.916666666666668</v>
          </cell>
          <cell r="D20">
            <v>20.5</v>
          </cell>
          <cell r="E20">
            <v>62.583333333333336</v>
          </cell>
          <cell r="F20">
            <v>77</v>
          </cell>
          <cell r="G20">
            <v>40</v>
          </cell>
          <cell r="H20">
            <v>16.920000000000002</v>
          </cell>
          <cell r="J20">
            <v>29.16</v>
          </cell>
          <cell r="K20">
            <v>0</v>
          </cell>
        </row>
        <row r="21">
          <cell r="B21">
            <v>28.150000000000006</v>
          </cell>
          <cell r="D21">
            <v>23.2</v>
          </cell>
          <cell r="E21">
            <v>63.416666666666664</v>
          </cell>
          <cell r="F21">
            <v>87</v>
          </cell>
          <cell r="G21">
            <v>41</v>
          </cell>
          <cell r="H21">
            <v>17.64</v>
          </cell>
          <cell r="J21">
            <v>46.440000000000005</v>
          </cell>
          <cell r="K21">
            <v>0</v>
          </cell>
        </row>
        <row r="22">
          <cell r="B22">
            <v>25.020833333333329</v>
          </cell>
          <cell r="D22">
            <v>21</v>
          </cell>
          <cell r="E22">
            <v>79.5</v>
          </cell>
          <cell r="F22">
            <v>95</v>
          </cell>
          <cell r="G22">
            <v>48</v>
          </cell>
          <cell r="H22">
            <v>24.48</v>
          </cell>
          <cell r="J22">
            <v>47.88</v>
          </cell>
          <cell r="K22">
            <v>16.799999999999997</v>
          </cell>
        </row>
        <row r="23">
          <cell r="B23">
            <v>26.037499999999994</v>
          </cell>
          <cell r="D23">
            <v>21.4</v>
          </cell>
          <cell r="E23">
            <v>66.958333333333329</v>
          </cell>
          <cell r="F23">
            <v>84</v>
          </cell>
          <cell r="G23">
            <v>38</v>
          </cell>
          <cell r="H23">
            <v>12.24</v>
          </cell>
          <cell r="J23">
            <v>26.28</v>
          </cell>
          <cell r="K23">
            <v>0</v>
          </cell>
        </row>
        <row r="24">
          <cell r="B24">
            <v>26.795833333333334</v>
          </cell>
          <cell r="D24">
            <v>22.1</v>
          </cell>
          <cell r="E24">
            <v>60.458333333333336</v>
          </cell>
          <cell r="F24">
            <v>85</v>
          </cell>
          <cell r="G24">
            <v>39</v>
          </cell>
          <cell r="H24">
            <v>15.120000000000001</v>
          </cell>
          <cell r="J24">
            <v>34.56</v>
          </cell>
          <cell r="K24">
            <v>0</v>
          </cell>
        </row>
        <row r="25">
          <cell r="B25">
            <v>26.674999999999997</v>
          </cell>
          <cell r="D25">
            <v>20.100000000000001</v>
          </cell>
          <cell r="E25">
            <v>52.416666666666664</v>
          </cell>
          <cell r="F25">
            <v>76</v>
          </cell>
          <cell r="G25">
            <v>29</v>
          </cell>
          <cell r="H25">
            <v>13.32</v>
          </cell>
          <cell r="J25">
            <v>28.8</v>
          </cell>
          <cell r="K25">
            <v>0</v>
          </cell>
        </row>
        <row r="26">
          <cell r="B26">
            <v>26.830434782608691</v>
          </cell>
          <cell r="D26">
            <v>21.3</v>
          </cell>
          <cell r="E26">
            <v>46.782608695652172</v>
          </cell>
          <cell r="F26">
            <v>61</v>
          </cell>
          <cell r="G26">
            <v>30</v>
          </cell>
          <cell r="H26">
            <v>13.68</v>
          </cell>
          <cell r="J26">
            <v>30.96</v>
          </cell>
          <cell r="K26">
            <v>0</v>
          </cell>
        </row>
        <row r="27">
          <cell r="B27">
            <v>25.841666666666665</v>
          </cell>
          <cell r="D27">
            <v>23.1</v>
          </cell>
          <cell r="E27">
            <v>67.083333333333329</v>
          </cell>
          <cell r="F27">
            <v>79</v>
          </cell>
          <cell r="G27">
            <v>51</v>
          </cell>
          <cell r="H27">
            <v>18.36</v>
          </cell>
          <cell r="J27">
            <v>32.76</v>
          </cell>
          <cell r="K27">
            <v>0</v>
          </cell>
        </row>
        <row r="28">
          <cell r="B28">
            <v>25.912499999999998</v>
          </cell>
          <cell r="D28">
            <v>20.2</v>
          </cell>
          <cell r="E28">
            <v>67.652173913043484</v>
          </cell>
          <cell r="F28">
            <v>100</v>
          </cell>
          <cell r="G28">
            <v>39</v>
          </cell>
          <cell r="H28">
            <v>15.48</v>
          </cell>
          <cell r="J28">
            <v>32.4</v>
          </cell>
          <cell r="K28">
            <v>0.2</v>
          </cell>
        </row>
        <row r="29">
          <cell r="B29">
            <v>27.183333333333334</v>
          </cell>
          <cell r="D29">
            <v>22</v>
          </cell>
          <cell r="E29">
            <v>71.208333333333329</v>
          </cell>
          <cell r="F29">
            <v>92</v>
          </cell>
          <cell r="G29">
            <v>42</v>
          </cell>
          <cell r="H29">
            <v>12.6</v>
          </cell>
          <cell r="J29">
            <v>31.680000000000003</v>
          </cell>
          <cell r="K29">
            <v>0</v>
          </cell>
        </row>
        <row r="30">
          <cell r="B30">
            <v>26.091666666666665</v>
          </cell>
          <cell r="D30">
            <v>21.4</v>
          </cell>
          <cell r="E30">
            <v>72.833333333333329</v>
          </cell>
          <cell r="F30">
            <v>94</v>
          </cell>
          <cell r="G30">
            <v>51</v>
          </cell>
          <cell r="H30">
            <v>25.56</v>
          </cell>
          <cell r="J30">
            <v>54.72</v>
          </cell>
          <cell r="K30">
            <v>8.1999999999999993</v>
          </cell>
        </row>
        <row r="31">
          <cell r="B31">
            <v>28.175000000000001</v>
          </cell>
          <cell r="D31">
            <v>23.4</v>
          </cell>
          <cell r="E31">
            <v>65.375</v>
          </cell>
          <cell r="F31">
            <v>87</v>
          </cell>
          <cell r="G31">
            <v>43</v>
          </cell>
          <cell r="H31">
            <v>11.16</v>
          </cell>
          <cell r="J31">
            <v>28.8</v>
          </cell>
          <cell r="K31">
            <v>0</v>
          </cell>
        </row>
        <row r="32">
          <cell r="B32">
            <v>27.145833333333329</v>
          </cell>
          <cell r="D32">
            <v>20.2</v>
          </cell>
          <cell r="E32">
            <v>64.833333333333329</v>
          </cell>
          <cell r="F32">
            <v>92</v>
          </cell>
          <cell r="G32">
            <v>51</v>
          </cell>
          <cell r="H32">
            <v>19.079999999999998</v>
          </cell>
          <cell r="J32">
            <v>39.6</v>
          </cell>
          <cell r="K32">
            <v>51.400000000000006</v>
          </cell>
        </row>
        <row r="33">
          <cell r="B33">
            <v>24.475000000000005</v>
          </cell>
          <cell r="D33">
            <v>20.399999999999999</v>
          </cell>
          <cell r="E33">
            <v>83.541666666666671</v>
          </cell>
          <cell r="F33">
            <v>97</v>
          </cell>
          <cell r="G33">
            <v>65</v>
          </cell>
          <cell r="H33">
            <v>20.88</v>
          </cell>
          <cell r="J33">
            <v>37.800000000000004</v>
          </cell>
          <cell r="K33">
            <v>64</v>
          </cell>
        </row>
        <row r="34">
          <cell r="B34">
            <v>24.829166666666666</v>
          </cell>
          <cell r="D34">
            <v>21.4</v>
          </cell>
          <cell r="E34">
            <v>80.25</v>
          </cell>
          <cell r="F34">
            <v>90</v>
          </cell>
          <cell r="G34">
            <v>63</v>
          </cell>
          <cell r="H34">
            <v>10.08</v>
          </cell>
          <cell r="J34">
            <v>23.040000000000003</v>
          </cell>
          <cell r="K34">
            <v>0</v>
          </cell>
        </row>
        <row r="35">
          <cell r="B35">
            <v>24.575000000000003</v>
          </cell>
          <cell r="D35">
            <v>22.3</v>
          </cell>
          <cell r="E35">
            <v>83.333333333333329</v>
          </cell>
          <cell r="F35">
            <v>95</v>
          </cell>
          <cell r="G35">
            <v>60</v>
          </cell>
          <cell r="H35">
            <v>21.240000000000002</v>
          </cell>
          <cell r="J35">
            <v>35.64</v>
          </cell>
          <cell r="K35">
            <v>2.2000000000000002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28.779166666666669</v>
          </cell>
          <cell r="C5">
            <v>35.6</v>
          </cell>
          <cell r="D5">
            <v>22.5</v>
          </cell>
          <cell r="E5">
            <v>65.416666666666671</v>
          </cell>
          <cell r="F5">
            <v>90</v>
          </cell>
          <cell r="G5">
            <v>34</v>
          </cell>
          <cell r="H5">
            <v>3.9600000000000004</v>
          </cell>
          <cell r="J5">
            <v>32.76</v>
          </cell>
          <cell r="K5">
            <v>0</v>
          </cell>
        </row>
        <row r="6">
          <cell r="B6">
            <v>29.504166666666674</v>
          </cell>
          <cell r="C6">
            <v>36.6</v>
          </cell>
          <cell r="D6">
            <v>22.3</v>
          </cell>
          <cell r="E6">
            <v>60.041666666666664</v>
          </cell>
          <cell r="F6">
            <v>93</v>
          </cell>
          <cell r="G6">
            <v>26</v>
          </cell>
          <cell r="H6">
            <v>0.36000000000000004</v>
          </cell>
          <cell r="J6">
            <v>24.48</v>
          </cell>
          <cell r="K6">
            <v>0</v>
          </cell>
        </row>
        <row r="7">
          <cell r="B7">
            <v>29.195833333333329</v>
          </cell>
          <cell r="C7">
            <v>33.799999999999997</v>
          </cell>
          <cell r="D7">
            <v>24.3</v>
          </cell>
          <cell r="E7">
            <v>57.708333333333336</v>
          </cell>
          <cell r="F7">
            <v>77</v>
          </cell>
          <cell r="G7">
            <v>41</v>
          </cell>
          <cell r="H7">
            <v>3.24</v>
          </cell>
          <cell r="J7">
            <v>28.8</v>
          </cell>
          <cell r="K7">
            <v>0</v>
          </cell>
        </row>
        <row r="8">
          <cell r="B8">
            <v>29.270833333333339</v>
          </cell>
          <cell r="C8">
            <v>35.799999999999997</v>
          </cell>
          <cell r="D8">
            <v>23.4</v>
          </cell>
          <cell r="E8">
            <v>63.5</v>
          </cell>
          <cell r="F8">
            <v>94</v>
          </cell>
          <cell r="G8">
            <v>31</v>
          </cell>
          <cell r="H8">
            <v>4.32</v>
          </cell>
          <cell r="J8">
            <v>28.8</v>
          </cell>
          <cell r="K8">
            <v>5.2</v>
          </cell>
        </row>
        <row r="9">
          <cell r="B9">
            <v>26.920833333333338</v>
          </cell>
          <cell r="C9">
            <v>32.700000000000003</v>
          </cell>
          <cell r="D9">
            <v>21.7</v>
          </cell>
          <cell r="E9">
            <v>65.791666666666671</v>
          </cell>
          <cell r="F9">
            <v>86</v>
          </cell>
          <cell r="G9">
            <v>44</v>
          </cell>
          <cell r="H9">
            <v>18</v>
          </cell>
          <cell r="J9">
            <v>49.32</v>
          </cell>
          <cell r="K9">
            <v>0.2</v>
          </cell>
        </row>
        <row r="10">
          <cell r="B10">
            <v>27.570833333333336</v>
          </cell>
          <cell r="C10">
            <v>35</v>
          </cell>
          <cell r="D10">
            <v>21.9</v>
          </cell>
          <cell r="E10">
            <v>67.041666666666671</v>
          </cell>
          <cell r="F10">
            <v>90</v>
          </cell>
          <cell r="G10">
            <v>39</v>
          </cell>
          <cell r="H10">
            <v>13.68</v>
          </cell>
          <cell r="J10">
            <v>36.36</v>
          </cell>
          <cell r="K10">
            <v>0</v>
          </cell>
        </row>
        <row r="11">
          <cell r="B11">
            <v>28.333333333333332</v>
          </cell>
          <cell r="C11">
            <v>35.1</v>
          </cell>
          <cell r="D11">
            <v>22.6</v>
          </cell>
          <cell r="E11">
            <v>60.416666666666664</v>
          </cell>
          <cell r="F11">
            <v>87</v>
          </cell>
          <cell r="G11">
            <v>30</v>
          </cell>
          <cell r="H11">
            <v>7.5600000000000005</v>
          </cell>
          <cell r="J11">
            <v>33.840000000000003</v>
          </cell>
          <cell r="K11">
            <v>0</v>
          </cell>
        </row>
        <row r="12">
          <cell r="B12">
            <v>29.045833333333331</v>
          </cell>
          <cell r="C12">
            <v>35.5</v>
          </cell>
          <cell r="D12">
            <v>22.1</v>
          </cell>
          <cell r="E12">
            <v>51.75</v>
          </cell>
          <cell r="F12">
            <v>78</v>
          </cell>
          <cell r="G12">
            <v>29</v>
          </cell>
          <cell r="H12">
            <v>4.6800000000000006</v>
          </cell>
          <cell r="J12">
            <v>27.36</v>
          </cell>
          <cell r="K12">
            <v>0</v>
          </cell>
        </row>
        <row r="13">
          <cell r="B13">
            <v>28.120833333333334</v>
          </cell>
          <cell r="C13">
            <v>37.5</v>
          </cell>
          <cell r="D13">
            <v>21.9</v>
          </cell>
          <cell r="E13">
            <v>56.583333333333336</v>
          </cell>
          <cell r="F13">
            <v>82</v>
          </cell>
          <cell r="G13">
            <v>25</v>
          </cell>
          <cell r="H13">
            <v>1.8</v>
          </cell>
          <cell r="J13">
            <v>27</v>
          </cell>
          <cell r="K13">
            <v>0</v>
          </cell>
        </row>
        <row r="14">
          <cell r="B14">
            <v>26.345833333333331</v>
          </cell>
          <cell r="C14">
            <v>33.6</v>
          </cell>
          <cell r="D14">
            <v>21.6</v>
          </cell>
          <cell r="E14">
            <v>69.416666666666671</v>
          </cell>
          <cell r="F14">
            <v>92</v>
          </cell>
          <cell r="G14">
            <v>41</v>
          </cell>
          <cell r="H14">
            <v>0</v>
          </cell>
          <cell r="J14">
            <v>34.56</v>
          </cell>
          <cell r="K14">
            <v>8.4</v>
          </cell>
        </row>
        <row r="15">
          <cell r="B15">
            <v>23.808333333333337</v>
          </cell>
          <cell r="C15">
            <v>28.9</v>
          </cell>
          <cell r="D15">
            <v>21.3</v>
          </cell>
          <cell r="E15">
            <v>90.166666666666671</v>
          </cell>
          <cell r="F15">
            <v>100</v>
          </cell>
          <cell r="G15">
            <v>68</v>
          </cell>
          <cell r="H15">
            <v>6.84</v>
          </cell>
          <cell r="J15">
            <v>32.4</v>
          </cell>
          <cell r="K15">
            <v>42</v>
          </cell>
        </row>
        <row r="16">
          <cell r="B16">
            <v>23.229166666666661</v>
          </cell>
          <cell r="C16">
            <v>27.1</v>
          </cell>
          <cell r="D16">
            <v>21</v>
          </cell>
          <cell r="E16">
            <v>88.75</v>
          </cell>
          <cell r="F16">
            <v>100</v>
          </cell>
          <cell r="G16">
            <v>69</v>
          </cell>
          <cell r="H16">
            <v>0</v>
          </cell>
          <cell r="J16">
            <v>10.8</v>
          </cell>
          <cell r="K16">
            <v>2.2000000000000002</v>
          </cell>
        </row>
        <row r="17">
          <cell r="B17">
            <v>24.75</v>
          </cell>
          <cell r="C17">
            <v>31</v>
          </cell>
          <cell r="D17">
            <v>21.8</v>
          </cell>
          <cell r="E17">
            <v>83.583333333333329</v>
          </cell>
          <cell r="F17">
            <v>100</v>
          </cell>
          <cell r="G17">
            <v>52</v>
          </cell>
          <cell r="H17">
            <v>0</v>
          </cell>
          <cell r="J17">
            <v>19.440000000000001</v>
          </cell>
          <cell r="K17">
            <v>0.8</v>
          </cell>
        </row>
        <row r="18">
          <cell r="B18">
            <v>25.324999999999999</v>
          </cell>
          <cell r="C18">
            <v>31.8</v>
          </cell>
          <cell r="D18">
            <v>20.7</v>
          </cell>
          <cell r="E18">
            <v>75.75</v>
          </cell>
          <cell r="F18">
            <v>97</v>
          </cell>
          <cell r="G18">
            <v>43</v>
          </cell>
          <cell r="H18">
            <v>0</v>
          </cell>
          <cell r="J18">
            <v>10.8</v>
          </cell>
          <cell r="K18">
            <v>0</v>
          </cell>
        </row>
        <row r="19">
          <cell r="B19">
            <v>24.875</v>
          </cell>
          <cell r="C19">
            <v>29.3</v>
          </cell>
          <cell r="D19">
            <v>21.2</v>
          </cell>
          <cell r="E19">
            <v>65.583333333333329</v>
          </cell>
          <cell r="F19">
            <v>88</v>
          </cell>
          <cell r="G19">
            <v>38</v>
          </cell>
          <cell r="H19">
            <v>6.48</v>
          </cell>
          <cell r="J19">
            <v>31.319999999999997</v>
          </cell>
          <cell r="K19">
            <v>0</v>
          </cell>
        </row>
        <row r="20">
          <cell r="B20">
            <v>24.579166666666666</v>
          </cell>
          <cell r="C20">
            <v>32.799999999999997</v>
          </cell>
          <cell r="D20">
            <v>18.3</v>
          </cell>
          <cell r="E20">
            <v>71.916666666666671</v>
          </cell>
          <cell r="F20">
            <v>95</v>
          </cell>
          <cell r="G20">
            <v>42</v>
          </cell>
          <cell r="H20">
            <v>0</v>
          </cell>
          <cell r="J20">
            <v>21.240000000000002</v>
          </cell>
          <cell r="K20">
            <v>0</v>
          </cell>
        </row>
        <row r="21">
          <cell r="B21">
            <v>27.470833333333331</v>
          </cell>
          <cell r="C21">
            <v>33.9</v>
          </cell>
          <cell r="D21">
            <v>22.6</v>
          </cell>
          <cell r="E21">
            <v>68.666666666666671</v>
          </cell>
          <cell r="F21">
            <v>88</v>
          </cell>
          <cell r="G21">
            <v>43</v>
          </cell>
          <cell r="H21">
            <v>0</v>
          </cell>
          <cell r="J21">
            <v>29.16</v>
          </cell>
          <cell r="K21">
            <v>0</v>
          </cell>
        </row>
        <row r="22">
          <cell r="B22">
            <v>24.358333333333334</v>
          </cell>
          <cell r="C22">
            <v>29.4</v>
          </cell>
          <cell r="D22">
            <v>19.600000000000001</v>
          </cell>
          <cell r="E22">
            <v>81.25</v>
          </cell>
          <cell r="F22">
            <v>100</v>
          </cell>
          <cell r="G22">
            <v>56</v>
          </cell>
          <cell r="H22">
            <v>4.6800000000000006</v>
          </cell>
          <cell r="J22">
            <v>43.92</v>
          </cell>
          <cell r="K22">
            <v>45.8</v>
          </cell>
        </row>
        <row r="23">
          <cell r="B23">
            <v>25.141666666666662</v>
          </cell>
          <cell r="C23">
            <v>32.700000000000003</v>
          </cell>
          <cell r="D23">
            <v>19.399999999999999</v>
          </cell>
          <cell r="E23">
            <v>73.583333333333329</v>
          </cell>
          <cell r="F23">
            <v>97</v>
          </cell>
          <cell r="G23">
            <v>39</v>
          </cell>
          <cell r="H23">
            <v>0</v>
          </cell>
          <cell r="J23">
            <v>20.52</v>
          </cell>
          <cell r="K23">
            <v>0</v>
          </cell>
        </row>
        <row r="24">
          <cell r="B24">
            <v>25.470833333333335</v>
          </cell>
          <cell r="C24">
            <v>32.299999999999997</v>
          </cell>
          <cell r="D24">
            <v>19.399999999999999</v>
          </cell>
          <cell r="E24">
            <v>67.333333333333329</v>
          </cell>
          <cell r="F24">
            <v>92</v>
          </cell>
          <cell r="G24">
            <v>38</v>
          </cell>
          <cell r="H24">
            <v>7.5600000000000005</v>
          </cell>
          <cell r="J24">
            <v>31.680000000000003</v>
          </cell>
          <cell r="K24">
            <v>0</v>
          </cell>
        </row>
        <row r="25">
          <cell r="B25">
            <v>26.462500000000002</v>
          </cell>
          <cell r="C25">
            <v>32.799999999999997</v>
          </cell>
          <cell r="D25">
            <v>19.600000000000001</v>
          </cell>
          <cell r="E25">
            <v>58.083333333333336</v>
          </cell>
          <cell r="F25">
            <v>85</v>
          </cell>
          <cell r="G25">
            <v>32</v>
          </cell>
          <cell r="H25">
            <v>10.08</v>
          </cell>
          <cell r="J25">
            <v>39.24</v>
          </cell>
          <cell r="K25">
            <v>0</v>
          </cell>
        </row>
        <row r="26">
          <cell r="B26">
            <v>25.908333333333335</v>
          </cell>
          <cell r="C26">
            <v>33.299999999999997</v>
          </cell>
          <cell r="D26">
            <v>19.899999999999999</v>
          </cell>
          <cell r="E26">
            <v>52.916666666666664</v>
          </cell>
          <cell r="F26">
            <v>79</v>
          </cell>
          <cell r="G26">
            <v>30</v>
          </cell>
          <cell r="H26">
            <v>22.32</v>
          </cell>
          <cell r="J26">
            <v>48.96</v>
          </cell>
          <cell r="K26">
            <v>0</v>
          </cell>
        </row>
        <row r="27">
          <cell r="B27">
            <v>24.908333333333335</v>
          </cell>
          <cell r="C27">
            <v>30.9</v>
          </cell>
          <cell r="D27">
            <v>20.7</v>
          </cell>
          <cell r="E27">
            <v>72.125</v>
          </cell>
          <cell r="F27">
            <v>91</v>
          </cell>
          <cell r="G27">
            <v>50</v>
          </cell>
          <cell r="H27">
            <v>5.4</v>
          </cell>
          <cell r="J27">
            <v>29.52</v>
          </cell>
          <cell r="K27">
            <v>0</v>
          </cell>
        </row>
        <row r="28">
          <cell r="B28">
            <v>25.979166666666661</v>
          </cell>
          <cell r="C28">
            <v>33.799999999999997</v>
          </cell>
          <cell r="D28">
            <v>19.899999999999999</v>
          </cell>
          <cell r="E28">
            <v>69.208333333333329</v>
          </cell>
          <cell r="F28">
            <v>92</v>
          </cell>
          <cell r="G28">
            <v>44</v>
          </cell>
          <cell r="H28">
            <v>2.8800000000000003</v>
          </cell>
          <cell r="J28">
            <v>29.52</v>
          </cell>
          <cell r="K28">
            <v>0</v>
          </cell>
        </row>
        <row r="29">
          <cell r="B29">
            <v>27.870833333333334</v>
          </cell>
          <cell r="C29">
            <v>34.5</v>
          </cell>
          <cell r="D29">
            <v>22.2</v>
          </cell>
          <cell r="E29">
            <v>69.458333333333329</v>
          </cell>
          <cell r="F29">
            <v>93</v>
          </cell>
          <cell r="G29">
            <v>40</v>
          </cell>
          <cell r="H29">
            <v>1.4400000000000002</v>
          </cell>
          <cell r="J29">
            <v>29.52</v>
          </cell>
          <cell r="K29">
            <v>0</v>
          </cell>
        </row>
        <row r="30">
          <cell r="B30">
            <v>25.454166666666666</v>
          </cell>
          <cell r="C30">
            <v>32.1</v>
          </cell>
          <cell r="D30">
            <v>21.1</v>
          </cell>
          <cell r="E30">
            <v>79.208333333333329</v>
          </cell>
          <cell r="F30">
            <v>100</v>
          </cell>
          <cell r="G30">
            <v>53</v>
          </cell>
          <cell r="H30">
            <v>14.4</v>
          </cell>
          <cell r="J30">
            <v>46.080000000000005</v>
          </cell>
          <cell r="K30">
            <v>17.199999999999996</v>
          </cell>
        </row>
        <row r="31">
          <cell r="B31">
            <v>27.791666666666668</v>
          </cell>
          <cell r="C31">
            <v>34.299999999999997</v>
          </cell>
          <cell r="D31">
            <v>23.1</v>
          </cell>
          <cell r="E31">
            <v>70.625</v>
          </cell>
          <cell r="F31">
            <v>88</v>
          </cell>
          <cell r="G31">
            <v>44</v>
          </cell>
          <cell r="H31">
            <v>9.7200000000000006</v>
          </cell>
          <cell r="J31">
            <v>34.92</v>
          </cell>
          <cell r="K31">
            <v>0</v>
          </cell>
        </row>
        <row r="32">
          <cell r="B32">
            <v>27.058333333333334</v>
          </cell>
          <cell r="C32">
            <v>33.299999999999997</v>
          </cell>
          <cell r="D32">
            <v>21.7</v>
          </cell>
          <cell r="E32">
            <v>75.958333333333329</v>
          </cell>
          <cell r="F32">
            <v>100</v>
          </cell>
          <cell r="G32">
            <v>51</v>
          </cell>
          <cell r="H32">
            <v>12.24</v>
          </cell>
          <cell r="J32">
            <v>35.28</v>
          </cell>
          <cell r="K32">
            <v>32.200000000000003</v>
          </cell>
        </row>
        <row r="33">
          <cell r="B33">
            <v>23.724999999999998</v>
          </cell>
          <cell r="C33">
            <v>28.9</v>
          </cell>
          <cell r="D33">
            <v>20.9</v>
          </cell>
          <cell r="E33">
            <v>89.5</v>
          </cell>
          <cell r="F33">
            <v>100</v>
          </cell>
          <cell r="G33">
            <v>70</v>
          </cell>
          <cell r="H33">
            <v>6.12</v>
          </cell>
          <cell r="J33">
            <v>42.480000000000004</v>
          </cell>
          <cell r="K33">
            <v>27.6</v>
          </cell>
        </row>
        <row r="34">
          <cell r="B34">
            <v>25.508333333333329</v>
          </cell>
          <cell r="C34">
            <v>30.8</v>
          </cell>
          <cell r="D34">
            <v>21.3</v>
          </cell>
          <cell r="E34">
            <v>80.833333333333329</v>
          </cell>
          <cell r="F34">
            <v>100</v>
          </cell>
          <cell r="G34">
            <v>60</v>
          </cell>
          <cell r="H34">
            <v>0.36000000000000004</v>
          </cell>
          <cell r="J34">
            <v>21.6</v>
          </cell>
          <cell r="K34">
            <v>0.2</v>
          </cell>
        </row>
        <row r="35">
          <cell r="B35">
            <v>25.183333333333334</v>
          </cell>
          <cell r="C35">
            <v>29.5</v>
          </cell>
          <cell r="D35">
            <v>21.8</v>
          </cell>
          <cell r="E35">
            <v>80.041666666666671</v>
          </cell>
          <cell r="F35">
            <v>93</v>
          </cell>
          <cell r="G35">
            <v>57</v>
          </cell>
          <cell r="H35">
            <v>8.2799999999999994</v>
          </cell>
          <cell r="J35">
            <v>36.72</v>
          </cell>
          <cell r="K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27.404166666666669</v>
          </cell>
          <cell r="C5">
            <v>36.5</v>
          </cell>
          <cell r="D5">
            <v>21.8</v>
          </cell>
          <cell r="E5">
            <v>71.25</v>
          </cell>
          <cell r="F5">
            <v>99</v>
          </cell>
          <cell r="G5">
            <v>35</v>
          </cell>
          <cell r="H5">
            <v>20.16</v>
          </cell>
          <cell r="J5">
            <v>36.36</v>
          </cell>
          <cell r="K5">
            <v>0</v>
          </cell>
        </row>
        <row r="6">
          <cell r="B6">
            <v>28.308333333333334</v>
          </cell>
          <cell r="C6">
            <v>36.4</v>
          </cell>
          <cell r="D6">
            <v>21.6</v>
          </cell>
          <cell r="E6">
            <v>62.75</v>
          </cell>
          <cell r="F6">
            <v>91</v>
          </cell>
          <cell r="G6">
            <v>31</v>
          </cell>
          <cell r="H6">
            <v>20.16</v>
          </cell>
          <cell r="J6">
            <v>33.840000000000003</v>
          </cell>
          <cell r="K6">
            <v>0</v>
          </cell>
        </row>
        <row r="7">
          <cell r="B7">
            <v>28.133333333333336</v>
          </cell>
          <cell r="C7">
            <v>35.1</v>
          </cell>
          <cell r="D7">
            <v>22.4</v>
          </cell>
          <cell r="E7">
            <v>60.666666666666664</v>
          </cell>
          <cell r="F7">
            <v>88</v>
          </cell>
          <cell r="G7">
            <v>37</v>
          </cell>
          <cell r="H7">
            <v>24.840000000000003</v>
          </cell>
          <cell r="J7">
            <v>42.84</v>
          </cell>
          <cell r="K7">
            <v>0</v>
          </cell>
        </row>
        <row r="8">
          <cell r="B8">
            <v>29.175000000000001</v>
          </cell>
          <cell r="C8">
            <v>37.1</v>
          </cell>
          <cell r="D8">
            <v>23.7</v>
          </cell>
          <cell r="E8">
            <v>58.166666666666664</v>
          </cell>
          <cell r="F8">
            <v>85</v>
          </cell>
          <cell r="G8">
            <v>25</v>
          </cell>
          <cell r="H8">
            <v>17.64</v>
          </cell>
          <cell r="J8">
            <v>37.800000000000004</v>
          </cell>
          <cell r="K8">
            <v>0</v>
          </cell>
        </row>
        <row r="9">
          <cell r="B9">
            <v>25.912500000000005</v>
          </cell>
          <cell r="C9">
            <v>33.1</v>
          </cell>
          <cell r="D9">
            <v>20.100000000000001</v>
          </cell>
          <cell r="E9">
            <v>70.75</v>
          </cell>
          <cell r="F9">
            <v>98</v>
          </cell>
          <cell r="G9">
            <v>41</v>
          </cell>
          <cell r="H9">
            <v>34.56</v>
          </cell>
          <cell r="J9">
            <v>68.400000000000006</v>
          </cell>
          <cell r="K9">
            <v>6.8000000000000007</v>
          </cell>
        </row>
        <row r="10">
          <cell r="B10">
            <v>25.8125</v>
          </cell>
          <cell r="C10">
            <v>35</v>
          </cell>
          <cell r="D10">
            <v>20.399999999999999</v>
          </cell>
          <cell r="E10">
            <v>75.916666666666671</v>
          </cell>
          <cell r="F10">
            <v>99</v>
          </cell>
          <cell r="G10">
            <v>37</v>
          </cell>
          <cell r="H10">
            <v>28.44</v>
          </cell>
          <cell r="J10">
            <v>44.28</v>
          </cell>
          <cell r="K10">
            <v>0.2</v>
          </cell>
        </row>
        <row r="11">
          <cell r="B11">
            <v>26.95</v>
          </cell>
          <cell r="C11">
            <v>35.4</v>
          </cell>
          <cell r="D11">
            <v>20.5</v>
          </cell>
          <cell r="E11">
            <v>64.375</v>
          </cell>
          <cell r="F11">
            <v>91</v>
          </cell>
          <cell r="G11">
            <v>26</v>
          </cell>
          <cell r="H11">
            <v>24.48</v>
          </cell>
          <cell r="J11">
            <v>46.440000000000005</v>
          </cell>
          <cell r="K11">
            <v>0</v>
          </cell>
        </row>
        <row r="12">
          <cell r="B12">
            <v>27.875</v>
          </cell>
          <cell r="C12">
            <v>35.299999999999997</v>
          </cell>
          <cell r="D12">
            <v>21.5</v>
          </cell>
          <cell r="E12">
            <v>55.208333333333336</v>
          </cell>
          <cell r="F12">
            <v>82</v>
          </cell>
          <cell r="G12">
            <v>28</v>
          </cell>
          <cell r="H12">
            <v>21.240000000000002</v>
          </cell>
          <cell r="J12">
            <v>33.119999999999997</v>
          </cell>
          <cell r="K12">
            <v>0</v>
          </cell>
        </row>
        <row r="13">
          <cell r="B13">
            <v>27.195833333333329</v>
          </cell>
          <cell r="C13">
            <v>36.9</v>
          </cell>
          <cell r="D13">
            <v>21.9</v>
          </cell>
          <cell r="E13">
            <v>60.25</v>
          </cell>
          <cell r="F13">
            <v>90</v>
          </cell>
          <cell r="G13">
            <v>33</v>
          </cell>
          <cell r="H13">
            <v>18</v>
          </cell>
          <cell r="J13">
            <v>66.960000000000008</v>
          </cell>
          <cell r="K13">
            <v>0</v>
          </cell>
        </row>
        <row r="14">
          <cell r="B14">
            <v>24.854166666666668</v>
          </cell>
          <cell r="C14">
            <v>32.299999999999997</v>
          </cell>
          <cell r="D14">
            <v>21.8</v>
          </cell>
          <cell r="E14">
            <v>79.333333333333329</v>
          </cell>
          <cell r="F14">
            <v>98</v>
          </cell>
          <cell r="G14">
            <v>49</v>
          </cell>
          <cell r="H14">
            <v>12.96</v>
          </cell>
          <cell r="J14">
            <v>43.2</v>
          </cell>
          <cell r="K14">
            <v>3.6000000000000005</v>
          </cell>
        </row>
        <row r="15">
          <cell r="B15">
            <v>23.787500000000005</v>
          </cell>
          <cell r="C15">
            <v>27.4</v>
          </cell>
          <cell r="D15">
            <v>21.8</v>
          </cell>
          <cell r="E15">
            <v>86.458333333333329</v>
          </cell>
          <cell r="F15">
            <v>97</v>
          </cell>
          <cell r="G15">
            <v>72</v>
          </cell>
          <cell r="H15">
            <v>19.8</v>
          </cell>
          <cell r="J15">
            <v>39.6</v>
          </cell>
          <cell r="K15">
            <v>3.2</v>
          </cell>
        </row>
        <row r="16">
          <cell r="B16">
            <v>22.537499999999994</v>
          </cell>
          <cell r="C16">
            <v>26.1</v>
          </cell>
          <cell r="D16">
            <v>20.399999999999999</v>
          </cell>
          <cell r="E16">
            <v>90.833333333333329</v>
          </cell>
          <cell r="F16">
            <v>100</v>
          </cell>
          <cell r="G16">
            <v>70</v>
          </cell>
          <cell r="H16">
            <v>13.32</v>
          </cell>
          <cell r="J16">
            <v>29.16</v>
          </cell>
          <cell r="K16">
            <v>3.0000000000000004</v>
          </cell>
        </row>
        <row r="17">
          <cell r="B17">
            <v>24.537499999999998</v>
          </cell>
          <cell r="C17">
            <v>30.9</v>
          </cell>
          <cell r="D17">
            <v>21.4</v>
          </cell>
          <cell r="E17">
            <v>82.666666666666671</v>
          </cell>
          <cell r="F17">
            <v>100</v>
          </cell>
          <cell r="G17">
            <v>48</v>
          </cell>
          <cell r="H17">
            <v>14.76</v>
          </cell>
          <cell r="J17">
            <v>33.840000000000003</v>
          </cell>
          <cell r="K17">
            <v>0.2</v>
          </cell>
        </row>
        <row r="18">
          <cell r="B18">
            <v>25.224999999999998</v>
          </cell>
          <cell r="C18">
            <v>32.200000000000003</v>
          </cell>
          <cell r="D18">
            <v>20</v>
          </cell>
          <cell r="E18">
            <v>73.583333333333329</v>
          </cell>
          <cell r="F18">
            <v>98</v>
          </cell>
          <cell r="G18">
            <v>44</v>
          </cell>
          <cell r="H18">
            <v>9</v>
          </cell>
          <cell r="J18">
            <v>27.720000000000002</v>
          </cell>
          <cell r="K18">
            <v>0</v>
          </cell>
        </row>
        <row r="19">
          <cell r="B19">
            <v>25.033333333333331</v>
          </cell>
          <cell r="C19">
            <v>31.2</v>
          </cell>
          <cell r="D19">
            <v>20.8</v>
          </cell>
          <cell r="E19">
            <v>61.75</v>
          </cell>
          <cell r="F19">
            <v>82</v>
          </cell>
          <cell r="G19">
            <v>36</v>
          </cell>
          <cell r="H19">
            <v>17.28</v>
          </cell>
          <cell r="J19">
            <v>37.440000000000005</v>
          </cell>
          <cell r="K19">
            <v>0</v>
          </cell>
        </row>
        <row r="20">
          <cell r="B20">
            <v>24.666666666666668</v>
          </cell>
          <cell r="C20">
            <v>35</v>
          </cell>
          <cell r="D20">
            <v>18.100000000000001</v>
          </cell>
          <cell r="E20">
            <v>67.791666666666671</v>
          </cell>
          <cell r="F20">
            <v>92</v>
          </cell>
          <cell r="G20">
            <v>37</v>
          </cell>
          <cell r="H20">
            <v>12.6</v>
          </cell>
          <cell r="J20">
            <v>25.92</v>
          </cell>
          <cell r="K20">
            <v>0</v>
          </cell>
        </row>
        <row r="21">
          <cell r="B21">
            <v>25.95</v>
          </cell>
          <cell r="C21">
            <v>34.4</v>
          </cell>
          <cell r="D21">
            <v>21.2</v>
          </cell>
          <cell r="E21">
            <v>71.541666666666671</v>
          </cell>
          <cell r="F21">
            <v>90</v>
          </cell>
          <cell r="G21">
            <v>44</v>
          </cell>
          <cell r="H21">
            <v>17.64</v>
          </cell>
          <cell r="J21">
            <v>39.6</v>
          </cell>
          <cell r="K21">
            <v>2.2000000000000002</v>
          </cell>
        </row>
        <row r="22">
          <cell r="B22">
            <v>23.429166666666664</v>
          </cell>
          <cell r="C22">
            <v>28.3</v>
          </cell>
          <cell r="D22">
            <v>19.2</v>
          </cell>
          <cell r="E22">
            <v>80.791666666666671</v>
          </cell>
          <cell r="F22">
            <v>99</v>
          </cell>
          <cell r="G22">
            <v>58</v>
          </cell>
          <cell r="H22">
            <v>26.64</v>
          </cell>
          <cell r="J22">
            <v>42.84</v>
          </cell>
          <cell r="K22">
            <v>1.4</v>
          </cell>
        </row>
        <row r="23">
          <cell r="B23">
            <v>24.900000000000006</v>
          </cell>
          <cell r="C23">
            <v>33.700000000000003</v>
          </cell>
          <cell r="D23">
            <v>18.8</v>
          </cell>
          <cell r="E23">
            <v>70.75</v>
          </cell>
          <cell r="F23">
            <v>97</v>
          </cell>
          <cell r="G23">
            <v>36</v>
          </cell>
          <cell r="H23">
            <v>16.559999999999999</v>
          </cell>
          <cell r="J23">
            <v>29.16</v>
          </cell>
          <cell r="K23">
            <v>0</v>
          </cell>
        </row>
        <row r="24">
          <cell r="B24">
            <v>25.245833333333334</v>
          </cell>
          <cell r="C24">
            <v>33.1</v>
          </cell>
          <cell r="D24">
            <v>18.899999999999999</v>
          </cell>
          <cell r="E24">
            <v>63.166666666666664</v>
          </cell>
          <cell r="F24">
            <v>82</v>
          </cell>
          <cell r="G24">
            <v>32</v>
          </cell>
          <cell r="H24">
            <v>24.12</v>
          </cell>
          <cell r="J24">
            <v>37.080000000000005</v>
          </cell>
          <cell r="K24">
            <v>0</v>
          </cell>
        </row>
        <row r="25">
          <cell r="B25">
            <v>25.462499999999995</v>
          </cell>
          <cell r="C25">
            <v>33.299999999999997</v>
          </cell>
          <cell r="D25">
            <v>18.2</v>
          </cell>
          <cell r="E25">
            <v>61.666666666666664</v>
          </cell>
          <cell r="F25">
            <v>90</v>
          </cell>
          <cell r="G25">
            <v>35</v>
          </cell>
          <cell r="H25">
            <v>26.28</v>
          </cell>
          <cell r="J25">
            <v>39.96</v>
          </cell>
          <cell r="K25">
            <v>0</v>
          </cell>
        </row>
        <row r="26">
          <cell r="B26">
            <v>24.412499999999994</v>
          </cell>
          <cell r="C26">
            <v>33.1</v>
          </cell>
          <cell r="D26">
            <v>18.3</v>
          </cell>
          <cell r="E26">
            <v>58</v>
          </cell>
          <cell r="F26">
            <v>83</v>
          </cell>
          <cell r="G26">
            <v>35</v>
          </cell>
          <cell r="H26">
            <v>34.92</v>
          </cell>
          <cell r="J26">
            <v>47.519999999999996</v>
          </cell>
          <cell r="K26">
            <v>0</v>
          </cell>
        </row>
        <row r="27">
          <cell r="B27">
            <v>23.470833333333331</v>
          </cell>
          <cell r="C27">
            <v>30.2</v>
          </cell>
          <cell r="D27">
            <v>19.100000000000001</v>
          </cell>
          <cell r="E27">
            <v>74.416666666666671</v>
          </cell>
          <cell r="F27">
            <v>93</v>
          </cell>
          <cell r="G27">
            <v>46</v>
          </cell>
          <cell r="H27">
            <v>20.52</v>
          </cell>
          <cell r="J27">
            <v>34.56</v>
          </cell>
          <cell r="K27">
            <v>0</v>
          </cell>
        </row>
        <row r="28">
          <cell r="B28">
            <v>24.029166666666669</v>
          </cell>
          <cell r="C28">
            <v>32.1</v>
          </cell>
          <cell r="D28">
            <v>18.2</v>
          </cell>
          <cell r="E28">
            <v>75.958333333333329</v>
          </cell>
          <cell r="F28">
            <v>96</v>
          </cell>
          <cell r="G28">
            <v>50</v>
          </cell>
          <cell r="H28">
            <v>16.2</v>
          </cell>
          <cell r="J28">
            <v>35.64</v>
          </cell>
          <cell r="K28">
            <v>0.2</v>
          </cell>
        </row>
        <row r="29">
          <cell r="B29">
            <v>26.674999999999997</v>
          </cell>
          <cell r="C29">
            <v>34.4</v>
          </cell>
          <cell r="D29">
            <v>21.3</v>
          </cell>
          <cell r="E29">
            <v>74</v>
          </cell>
          <cell r="F29">
            <v>99</v>
          </cell>
          <cell r="G29">
            <v>43</v>
          </cell>
          <cell r="H29">
            <v>16.920000000000002</v>
          </cell>
          <cell r="J29">
            <v>32.4</v>
          </cell>
          <cell r="K29">
            <v>0</v>
          </cell>
        </row>
        <row r="30">
          <cell r="B30">
            <v>24.926086956521736</v>
          </cell>
          <cell r="C30">
            <v>32.9</v>
          </cell>
          <cell r="D30">
            <v>19.5</v>
          </cell>
          <cell r="E30">
            <v>80.782608695652172</v>
          </cell>
          <cell r="F30">
            <v>100</v>
          </cell>
          <cell r="G30">
            <v>47</v>
          </cell>
          <cell r="H30">
            <v>24.48</v>
          </cell>
          <cell r="J30">
            <v>45</v>
          </cell>
          <cell r="K30">
            <v>1.4</v>
          </cell>
        </row>
        <row r="31">
          <cell r="B31">
            <v>27.191666666666666</v>
          </cell>
          <cell r="C31">
            <v>33.700000000000003</v>
          </cell>
          <cell r="D31">
            <v>21.9</v>
          </cell>
          <cell r="E31">
            <v>70.083333333333329</v>
          </cell>
          <cell r="F31">
            <v>89</v>
          </cell>
          <cell r="G31">
            <v>47</v>
          </cell>
          <cell r="H31">
            <v>20.52</v>
          </cell>
          <cell r="J31">
            <v>36.36</v>
          </cell>
          <cell r="K31">
            <v>3</v>
          </cell>
        </row>
        <row r="32">
          <cell r="B32">
            <v>27.108333333333331</v>
          </cell>
          <cell r="C32">
            <v>34.9</v>
          </cell>
          <cell r="D32">
            <v>21.6</v>
          </cell>
          <cell r="E32">
            <v>72.958333333333329</v>
          </cell>
          <cell r="F32">
            <v>100</v>
          </cell>
          <cell r="G32">
            <v>41</v>
          </cell>
          <cell r="H32">
            <v>24.12</v>
          </cell>
          <cell r="J32">
            <v>37.080000000000005</v>
          </cell>
          <cell r="K32">
            <v>0</v>
          </cell>
        </row>
        <row r="33">
          <cell r="B33">
            <v>23.691666666666666</v>
          </cell>
          <cell r="C33">
            <v>27.8</v>
          </cell>
          <cell r="D33">
            <v>20.7</v>
          </cell>
          <cell r="E33">
            <v>87.708333333333329</v>
          </cell>
          <cell r="F33">
            <v>100</v>
          </cell>
          <cell r="G33">
            <v>69</v>
          </cell>
          <cell r="H33">
            <v>16.920000000000002</v>
          </cell>
          <cell r="J33">
            <v>34.56</v>
          </cell>
          <cell r="K33">
            <v>15.599999999999998</v>
          </cell>
        </row>
        <row r="34">
          <cell r="B34">
            <v>24.620833333333334</v>
          </cell>
          <cell r="C34">
            <v>30.3</v>
          </cell>
          <cell r="D34">
            <v>21.3</v>
          </cell>
          <cell r="E34">
            <v>85.375</v>
          </cell>
          <cell r="F34">
            <v>100</v>
          </cell>
          <cell r="G34">
            <v>59</v>
          </cell>
          <cell r="H34">
            <v>17.28</v>
          </cell>
          <cell r="J34">
            <v>30.96</v>
          </cell>
          <cell r="K34">
            <v>0</v>
          </cell>
        </row>
        <row r="35">
          <cell r="B35">
            <v>24.087500000000002</v>
          </cell>
          <cell r="C35">
            <v>29.1</v>
          </cell>
          <cell r="D35">
            <v>21.1</v>
          </cell>
          <cell r="E35">
            <v>84.125</v>
          </cell>
          <cell r="F35">
            <v>100</v>
          </cell>
          <cell r="G35">
            <v>63</v>
          </cell>
          <cell r="H35">
            <v>23.040000000000003</v>
          </cell>
          <cell r="J35">
            <v>51.84</v>
          </cell>
          <cell r="K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26.808333333333334</v>
          </cell>
          <cell r="C5">
            <v>36.1</v>
          </cell>
          <cell r="D5">
            <v>21</v>
          </cell>
          <cell r="E5">
            <v>73.541666666666671</v>
          </cell>
          <cell r="F5">
            <v>95</v>
          </cell>
          <cell r="G5">
            <v>34</v>
          </cell>
          <cell r="H5">
            <v>0</v>
          </cell>
          <cell r="J5" t="str">
            <v>*</v>
          </cell>
          <cell r="K5" t="str">
            <v>*</v>
          </cell>
        </row>
        <row r="6">
          <cell r="B6">
            <v>27.204166666666662</v>
          </cell>
          <cell r="C6">
            <v>36.700000000000003</v>
          </cell>
          <cell r="D6">
            <v>19.7</v>
          </cell>
          <cell r="E6">
            <v>67.291666666666671</v>
          </cell>
          <cell r="F6">
            <v>95</v>
          </cell>
          <cell r="G6">
            <v>29</v>
          </cell>
          <cell r="H6">
            <v>0</v>
          </cell>
          <cell r="J6" t="str">
            <v>*</v>
          </cell>
          <cell r="K6" t="str">
            <v>*</v>
          </cell>
        </row>
        <row r="7">
          <cell r="B7">
            <v>26.199999999999992</v>
          </cell>
          <cell r="C7">
            <v>35.700000000000003</v>
          </cell>
          <cell r="D7">
            <v>20.9</v>
          </cell>
          <cell r="E7">
            <v>72.583333333333329</v>
          </cell>
          <cell r="F7">
            <v>91</v>
          </cell>
          <cell r="G7">
            <v>32</v>
          </cell>
          <cell r="H7">
            <v>0</v>
          </cell>
          <cell r="J7" t="str">
            <v>*</v>
          </cell>
          <cell r="K7" t="str">
            <v>*</v>
          </cell>
        </row>
        <row r="8">
          <cell r="B8">
            <v>28.337499999999995</v>
          </cell>
          <cell r="C8">
            <v>36.9</v>
          </cell>
          <cell r="D8">
            <v>21.2</v>
          </cell>
          <cell r="E8">
            <v>66.375</v>
          </cell>
          <cell r="F8">
            <v>94</v>
          </cell>
          <cell r="G8">
            <v>27</v>
          </cell>
          <cell r="H8">
            <v>0</v>
          </cell>
          <cell r="J8" t="str">
            <v>*</v>
          </cell>
          <cell r="K8" t="str">
            <v>*</v>
          </cell>
        </row>
        <row r="9">
          <cell r="B9">
            <v>25.641666666666666</v>
          </cell>
          <cell r="C9">
            <v>34.4</v>
          </cell>
          <cell r="D9">
            <v>21.1</v>
          </cell>
          <cell r="E9">
            <v>71.416666666666671</v>
          </cell>
          <cell r="F9">
            <v>92</v>
          </cell>
          <cell r="G9">
            <v>41</v>
          </cell>
          <cell r="H9">
            <v>0</v>
          </cell>
          <cell r="J9" t="str">
            <v>*</v>
          </cell>
          <cell r="K9" t="str">
            <v>*</v>
          </cell>
        </row>
        <row r="10">
          <cell r="B10">
            <v>24.633333333333326</v>
          </cell>
          <cell r="C10">
            <v>35.6</v>
          </cell>
          <cell r="D10">
            <v>19.8</v>
          </cell>
          <cell r="E10">
            <v>78.75</v>
          </cell>
          <cell r="F10">
            <v>96</v>
          </cell>
          <cell r="G10">
            <v>39</v>
          </cell>
          <cell r="H10">
            <v>0</v>
          </cell>
          <cell r="J10" t="str">
            <v>*</v>
          </cell>
          <cell r="K10" t="str">
            <v>*</v>
          </cell>
        </row>
        <row r="11">
          <cell r="B11">
            <v>26.187499999999996</v>
          </cell>
          <cell r="C11">
            <v>35.200000000000003</v>
          </cell>
          <cell r="D11">
            <v>19.2</v>
          </cell>
          <cell r="E11">
            <v>71.166666666666671</v>
          </cell>
          <cell r="F11">
            <v>96</v>
          </cell>
          <cell r="G11">
            <v>30</v>
          </cell>
          <cell r="H11">
            <v>0</v>
          </cell>
          <cell r="J11" t="str">
            <v>*</v>
          </cell>
          <cell r="K11" t="str">
            <v>*</v>
          </cell>
        </row>
        <row r="12">
          <cell r="B12">
            <v>27.925000000000001</v>
          </cell>
          <cell r="C12">
            <v>37.200000000000003</v>
          </cell>
          <cell r="D12">
            <v>19.600000000000001</v>
          </cell>
          <cell r="E12">
            <v>60.125</v>
          </cell>
          <cell r="F12">
            <v>92</v>
          </cell>
          <cell r="G12">
            <v>25</v>
          </cell>
          <cell r="H12">
            <v>0</v>
          </cell>
          <cell r="J12" t="str">
            <v>*</v>
          </cell>
          <cell r="K12" t="str">
            <v>*</v>
          </cell>
        </row>
        <row r="13">
          <cell r="B13">
            <v>25.620833333333334</v>
          </cell>
          <cell r="C13">
            <v>35.9</v>
          </cell>
          <cell r="D13">
            <v>21.9</v>
          </cell>
          <cell r="E13">
            <v>73.166666666666671</v>
          </cell>
          <cell r="F13">
            <v>89</v>
          </cell>
          <cell r="G13">
            <v>39</v>
          </cell>
          <cell r="H13">
            <v>0</v>
          </cell>
          <cell r="J13" t="str">
            <v>*</v>
          </cell>
          <cell r="K13" t="str">
            <v>*</v>
          </cell>
        </row>
        <row r="14">
          <cell r="B14">
            <v>25.366666666666671</v>
          </cell>
          <cell r="C14">
            <v>32.700000000000003</v>
          </cell>
          <cell r="D14">
            <v>21.1</v>
          </cell>
          <cell r="E14">
            <v>77.125</v>
          </cell>
          <cell r="F14">
            <v>95</v>
          </cell>
          <cell r="G14">
            <v>41</v>
          </cell>
          <cell r="H14">
            <v>0</v>
          </cell>
          <cell r="J14" t="str">
            <v>*</v>
          </cell>
          <cell r="K14" t="str">
            <v>*</v>
          </cell>
        </row>
        <row r="15">
          <cell r="B15">
            <v>23.887500000000006</v>
          </cell>
          <cell r="C15">
            <v>29.4</v>
          </cell>
          <cell r="D15">
            <v>22.2</v>
          </cell>
          <cell r="E15">
            <v>86.041666666666671</v>
          </cell>
          <cell r="F15">
            <v>93</v>
          </cell>
          <cell r="G15">
            <v>63</v>
          </cell>
          <cell r="H15">
            <v>0</v>
          </cell>
          <cell r="J15" t="str">
            <v>*</v>
          </cell>
          <cell r="K15" t="str">
            <v>*</v>
          </cell>
        </row>
        <row r="16">
          <cell r="B16">
            <v>24.045833333333334</v>
          </cell>
          <cell r="C16">
            <v>30.1</v>
          </cell>
          <cell r="D16">
            <v>20.9</v>
          </cell>
          <cell r="E16">
            <v>82.666666666666671</v>
          </cell>
          <cell r="F16">
            <v>96</v>
          </cell>
          <cell r="G16">
            <v>58</v>
          </cell>
          <cell r="H16">
            <v>0</v>
          </cell>
          <cell r="J16" t="str">
            <v>*</v>
          </cell>
          <cell r="K16" t="str">
            <v>*</v>
          </cell>
        </row>
        <row r="17">
          <cell r="B17">
            <v>24.545833333333334</v>
          </cell>
          <cell r="C17">
            <v>31.3</v>
          </cell>
          <cell r="D17">
            <v>21.5</v>
          </cell>
          <cell r="E17">
            <v>80.25</v>
          </cell>
          <cell r="F17">
            <v>95</v>
          </cell>
          <cell r="G17">
            <v>51</v>
          </cell>
          <cell r="H17">
            <v>0</v>
          </cell>
          <cell r="J17" t="str">
            <v>*</v>
          </cell>
          <cell r="K17" t="str">
            <v>*</v>
          </cell>
        </row>
        <row r="18">
          <cell r="B18">
            <v>25.337500000000002</v>
          </cell>
          <cell r="C18">
            <v>33.5</v>
          </cell>
          <cell r="D18">
            <v>21.1</v>
          </cell>
          <cell r="E18">
            <v>78.958333333333329</v>
          </cell>
          <cell r="F18">
            <v>96</v>
          </cell>
          <cell r="G18">
            <v>42</v>
          </cell>
          <cell r="H18">
            <v>0</v>
          </cell>
          <cell r="J18" t="str">
            <v>*</v>
          </cell>
          <cell r="K18" t="str">
            <v>*</v>
          </cell>
        </row>
        <row r="19">
          <cell r="B19">
            <v>26.450000000000003</v>
          </cell>
          <cell r="C19">
            <v>33.5</v>
          </cell>
          <cell r="D19">
            <v>21.3</v>
          </cell>
          <cell r="E19">
            <v>68.208333333333329</v>
          </cell>
          <cell r="F19">
            <v>92</v>
          </cell>
          <cell r="G19">
            <v>41</v>
          </cell>
          <cell r="H19">
            <v>0</v>
          </cell>
          <cell r="J19" t="str">
            <v>*</v>
          </cell>
          <cell r="K19" t="str">
            <v>*</v>
          </cell>
        </row>
        <row r="20">
          <cell r="B20">
            <v>25.966666666666658</v>
          </cell>
          <cell r="C20">
            <v>34.1</v>
          </cell>
          <cell r="D20">
            <v>18.100000000000001</v>
          </cell>
          <cell r="E20">
            <v>62.625</v>
          </cell>
          <cell r="F20">
            <v>91</v>
          </cell>
          <cell r="G20">
            <v>37</v>
          </cell>
          <cell r="H20">
            <v>0</v>
          </cell>
          <cell r="J20" t="str">
            <v>*</v>
          </cell>
          <cell r="K20" t="str">
            <v>*</v>
          </cell>
        </row>
        <row r="21">
          <cell r="B21">
            <v>26.620833333333337</v>
          </cell>
          <cell r="C21">
            <v>35.9</v>
          </cell>
          <cell r="D21">
            <v>20.6</v>
          </cell>
          <cell r="E21">
            <v>71.625</v>
          </cell>
          <cell r="F21">
            <v>92</v>
          </cell>
          <cell r="G21">
            <v>37</v>
          </cell>
          <cell r="H21">
            <v>0</v>
          </cell>
          <cell r="J21" t="str">
            <v>*</v>
          </cell>
          <cell r="K21" t="str">
            <v>*</v>
          </cell>
        </row>
        <row r="22">
          <cell r="B22">
            <v>24.525000000000002</v>
          </cell>
          <cell r="C22">
            <v>31.2</v>
          </cell>
          <cell r="D22">
            <v>20.7</v>
          </cell>
          <cell r="E22">
            <v>77.75</v>
          </cell>
          <cell r="F22">
            <v>91</v>
          </cell>
          <cell r="G22">
            <v>55</v>
          </cell>
          <cell r="H22">
            <v>0</v>
          </cell>
          <cell r="J22" t="str">
            <v>*</v>
          </cell>
          <cell r="K22" t="str">
            <v>*</v>
          </cell>
        </row>
        <row r="23">
          <cell r="B23">
            <v>25.100000000000005</v>
          </cell>
          <cell r="C23">
            <v>33.6</v>
          </cell>
          <cell r="D23">
            <v>17.5</v>
          </cell>
          <cell r="E23">
            <v>68.5</v>
          </cell>
          <cell r="F23">
            <v>95</v>
          </cell>
          <cell r="G23">
            <v>34</v>
          </cell>
          <cell r="H23">
            <v>0</v>
          </cell>
          <cell r="J23" t="str">
            <v>*</v>
          </cell>
          <cell r="K23" t="str">
            <v>*</v>
          </cell>
        </row>
        <row r="24">
          <cell r="B24">
            <v>25.229166666666671</v>
          </cell>
          <cell r="C24">
            <v>33.5</v>
          </cell>
          <cell r="D24">
            <v>18.100000000000001</v>
          </cell>
          <cell r="E24">
            <v>67.291666666666671</v>
          </cell>
          <cell r="F24">
            <v>91</v>
          </cell>
          <cell r="G24">
            <v>33</v>
          </cell>
          <cell r="H24">
            <v>0</v>
          </cell>
          <cell r="J24" t="str">
            <v>*</v>
          </cell>
          <cell r="K24" t="str">
            <v>*</v>
          </cell>
        </row>
        <row r="25">
          <cell r="B25">
            <v>25.862500000000001</v>
          </cell>
          <cell r="C25">
            <v>33.9</v>
          </cell>
          <cell r="D25">
            <v>17.8</v>
          </cell>
          <cell r="E25">
            <v>65.458333333333329</v>
          </cell>
          <cell r="F25">
            <v>94</v>
          </cell>
          <cell r="G25">
            <v>33</v>
          </cell>
          <cell r="H25">
            <v>0</v>
          </cell>
          <cell r="J25" t="str">
            <v>*</v>
          </cell>
          <cell r="K25" t="str">
            <v>*</v>
          </cell>
        </row>
        <row r="26">
          <cell r="B26">
            <v>25.354166666666671</v>
          </cell>
          <cell r="C26">
            <v>34.5</v>
          </cell>
          <cell r="D26">
            <v>17</v>
          </cell>
          <cell r="E26">
            <v>65.208333333333329</v>
          </cell>
          <cell r="F26">
            <v>91</v>
          </cell>
          <cell r="G26">
            <v>38</v>
          </cell>
          <cell r="H26">
            <v>0</v>
          </cell>
          <cell r="J26" t="str">
            <v>*</v>
          </cell>
          <cell r="K26" t="str">
            <v>*</v>
          </cell>
        </row>
        <row r="27">
          <cell r="B27">
            <v>22.645833333333332</v>
          </cell>
          <cell r="C27">
            <v>27.3</v>
          </cell>
          <cell r="D27">
            <v>20.3</v>
          </cell>
          <cell r="E27">
            <v>79.25</v>
          </cell>
          <cell r="F27">
            <v>91</v>
          </cell>
          <cell r="G27">
            <v>57</v>
          </cell>
          <cell r="H27">
            <v>0</v>
          </cell>
          <cell r="J27" t="str">
            <v>*</v>
          </cell>
          <cell r="K27" t="str">
            <v>*</v>
          </cell>
        </row>
        <row r="28">
          <cell r="B28">
            <v>22.966666666666669</v>
          </cell>
          <cell r="C28">
            <v>30.4</v>
          </cell>
          <cell r="D28">
            <v>17.8</v>
          </cell>
          <cell r="E28">
            <v>82.875</v>
          </cell>
          <cell r="F28">
            <v>95</v>
          </cell>
          <cell r="G28">
            <v>58</v>
          </cell>
          <cell r="H28">
            <v>0</v>
          </cell>
          <cell r="J28" t="str">
            <v>*</v>
          </cell>
          <cell r="K28" t="str">
            <v>*</v>
          </cell>
        </row>
        <row r="29">
          <cell r="B29">
            <v>26.095833333333331</v>
          </cell>
          <cell r="C29">
            <v>34.700000000000003</v>
          </cell>
          <cell r="D29">
            <v>20.399999999999999</v>
          </cell>
          <cell r="E29">
            <v>77.041666666666671</v>
          </cell>
          <cell r="F29">
            <v>96</v>
          </cell>
          <cell r="G29">
            <v>43</v>
          </cell>
          <cell r="H29">
            <v>0</v>
          </cell>
          <cell r="J29" t="str">
            <v>*</v>
          </cell>
          <cell r="K29" t="str">
            <v>*</v>
          </cell>
        </row>
        <row r="30">
          <cell r="B30">
            <v>26.191666666666674</v>
          </cell>
          <cell r="C30">
            <v>33.700000000000003</v>
          </cell>
          <cell r="D30">
            <v>20.399999999999999</v>
          </cell>
          <cell r="E30">
            <v>77.166666666666671</v>
          </cell>
          <cell r="F30">
            <v>96</v>
          </cell>
          <cell r="G30">
            <v>45</v>
          </cell>
          <cell r="H30">
            <v>0</v>
          </cell>
          <cell r="J30" t="str">
            <v>*</v>
          </cell>
          <cell r="K30" t="str">
            <v>*</v>
          </cell>
        </row>
        <row r="31">
          <cell r="B31">
            <v>26.945833333333329</v>
          </cell>
          <cell r="C31">
            <v>35.299999999999997</v>
          </cell>
          <cell r="D31">
            <v>21.8</v>
          </cell>
          <cell r="E31">
            <v>75.583333333333329</v>
          </cell>
          <cell r="F31">
            <v>95</v>
          </cell>
          <cell r="G31">
            <v>43</v>
          </cell>
          <cell r="H31">
            <v>0</v>
          </cell>
          <cell r="J31" t="str">
            <v>*</v>
          </cell>
          <cell r="K31" t="str">
            <v>*</v>
          </cell>
        </row>
        <row r="32">
          <cell r="B32">
            <v>27.279166666666665</v>
          </cell>
          <cell r="C32">
            <v>35.200000000000003</v>
          </cell>
          <cell r="D32">
            <v>22.2</v>
          </cell>
          <cell r="E32">
            <v>75.625</v>
          </cell>
          <cell r="F32">
            <v>93</v>
          </cell>
          <cell r="G32">
            <v>43</v>
          </cell>
          <cell r="H32">
            <v>0</v>
          </cell>
          <cell r="J32" t="str">
            <v>*</v>
          </cell>
          <cell r="K32" t="str">
            <v>*</v>
          </cell>
        </row>
        <row r="33">
          <cell r="B33">
            <v>24.762500000000003</v>
          </cell>
          <cell r="C33">
            <v>29.6</v>
          </cell>
          <cell r="D33">
            <v>21.3</v>
          </cell>
          <cell r="E33">
            <v>81.166666666666671</v>
          </cell>
          <cell r="F33">
            <v>94</v>
          </cell>
          <cell r="G33">
            <v>60</v>
          </cell>
          <cell r="H33">
            <v>0</v>
          </cell>
          <cell r="J33" t="str">
            <v>*</v>
          </cell>
          <cell r="K33" t="str">
            <v>*</v>
          </cell>
        </row>
        <row r="34">
          <cell r="B34">
            <v>24.620833333333326</v>
          </cell>
          <cell r="C34">
            <v>31.7</v>
          </cell>
          <cell r="D34">
            <v>22</v>
          </cell>
          <cell r="E34">
            <v>83.958333333333329</v>
          </cell>
          <cell r="F34">
            <v>93</v>
          </cell>
          <cell r="G34">
            <v>59</v>
          </cell>
          <cell r="H34">
            <v>0</v>
          </cell>
          <cell r="J34" t="str">
            <v>*</v>
          </cell>
          <cell r="K34" t="str">
            <v>*</v>
          </cell>
        </row>
        <row r="35">
          <cell r="B35">
            <v>24.612499999999997</v>
          </cell>
          <cell r="C35">
            <v>29.4</v>
          </cell>
          <cell r="D35">
            <v>21.4</v>
          </cell>
          <cell r="E35">
            <v>80.5</v>
          </cell>
          <cell r="F35">
            <v>93</v>
          </cell>
          <cell r="G35">
            <v>62</v>
          </cell>
          <cell r="H35">
            <v>0</v>
          </cell>
          <cell r="J35" t="str">
            <v>*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28.170833333333331</v>
          </cell>
          <cell r="C5">
            <v>34.5</v>
          </cell>
          <cell r="D5">
            <v>23.2</v>
          </cell>
          <cell r="E5">
            <v>73.833333333333329</v>
          </cell>
          <cell r="F5">
            <v>93</v>
          </cell>
          <cell r="G5">
            <v>43</v>
          </cell>
          <cell r="H5">
            <v>9.7200000000000006</v>
          </cell>
          <cell r="J5">
            <v>26.28</v>
          </cell>
          <cell r="K5">
            <v>0</v>
          </cell>
        </row>
        <row r="6">
          <cell r="B6">
            <v>28.227272727272734</v>
          </cell>
          <cell r="C6">
            <v>35.799999999999997</v>
          </cell>
          <cell r="D6">
            <v>22.9</v>
          </cell>
          <cell r="E6">
            <v>66.954545454545453</v>
          </cell>
          <cell r="F6">
            <v>89</v>
          </cell>
          <cell r="G6">
            <v>38</v>
          </cell>
          <cell r="H6">
            <v>10.8</v>
          </cell>
          <cell r="J6">
            <v>24.840000000000003</v>
          </cell>
          <cell r="K6">
            <v>0</v>
          </cell>
        </row>
        <row r="7">
          <cell r="B7">
            <v>26.809999999999995</v>
          </cell>
          <cell r="C7">
            <v>33.200000000000003</v>
          </cell>
          <cell r="D7">
            <v>22.2</v>
          </cell>
          <cell r="E7">
            <v>72.95</v>
          </cell>
          <cell r="F7">
            <v>91</v>
          </cell>
          <cell r="G7">
            <v>46</v>
          </cell>
          <cell r="H7">
            <v>5.04</v>
          </cell>
          <cell r="J7">
            <v>21.240000000000002</v>
          </cell>
          <cell r="K7">
            <v>0</v>
          </cell>
        </row>
        <row r="8">
          <cell r="B8">
            <v>28.255000000000003</v>
          </cell>
          <cell r="C8">
            <v>33.9</v>
          </cell>
          <cell r="D8">
            <v>22.7</v>
          </cell>
          <cell r="E8">
            <v>70.7</v>
          </cell>
          <cell r="F8">
            <v>92</v>
          </cell>
          <cell r="G8">
            <v>41</v>
          </cell>
          <cell r="H8">
            <v>6.84</v>
          </cell>
          <cell r="J8">
            <v>17.28</v>
          </cell>
          <cell r="K8">
            <v>0</v>
          </cell>
        </row>
        <row r="9">
          <cell r="B9">
            <v>25.429166666666664</v>
          </cell>
          <cell r="C9">
            <v>30.2</v>
          </cell>
          <cell r="D9">
            <v>21</v>
          </cell>
          <cell r="E9">
            <v>80.791666666666671</v>
          </cell>
          <cell r="F9">
            <v>93</v>
          </cell>
          <cell r="G9">
            <v>54</v>
          </cell>
          <cell r="H9">
            <v>31.319999999999997</v>
          </cell>
          <cell r="J9">
            <v>60.480000000000004</v>
          </cell>
          <cell r="K9">
            <v>18.400000000000002</v>
          </cell>
        </row>
        <row r="10">
          <cell r="B10">
            <v>27.013043478260869</v>
          </cell>
          <cell r="C10">
            <v>33.4</v>
          </cell>
          <cell r="D10">
            <v>21.9</v>
          </cell>
          <cell r="E10">
            <v>72</v>
          </cell>
          <cell r="F10">
            <v>93</v>
          </cell>
          <cell r="G10">
            <v>45</v>
          </cell>
          <cell r="H10">
            <v>15.120000000000001</v>
          </cell>
          <cell r="J10">
            <v>29.16</v>
          </cell>
          <cell r="K10">
            <v>0</v>
          </cell>
        </row>
        <row r="11">
          <cell r="B11">
            <v>29.123809523809523</v>
          </cell>
          <cell r="C11">
            <v>35.299999999999997</v>
          </cell>
          <cell r="D11">
            <v>23.3</v>
          </cell>
          <cell r="E11">
            <v>64.238095238095241</v>
          </cell>
          <cell r="F11">
            <v>88</v>
          </cell>
          <cell r="G11">
            <v>36</v>
          </cell>
          <cell r="H11">
            <v>12.6</v>
          </cell>
          <cell r="J11">
            <v>24.12</v>
          </cell>
          <cell r="K11">
            <v>0</v>
          </cell>
        </row>
        <row r="12">
          <cell r="B12">
            <v>28.034782608695647</v>
          </cell>
          <cell r="C12">
            <v>34.6</v>
          </cell>
          <cell r="D12">
            <v>23.1</v>
          </cell>
          <cell r="E12">
            <v>70.173913043478265</v>
          </cell>
          <cell r="F12">
            <v>90</v>
          </cell>
          <cell r="G12">
            <v>43</v>
          </cell>
          <cell r="H12">
            <v>10.08</v>
          </cell>
          <cell r="J12">
            <v>23.040000000000003</v>
          </cell>
          <cell r="K12">
            <v>0</v>
          </cell>
        </row>
        <row r="13">
          <cell r="B13">
            <v>26.854166666666661</v>
          </cell>
          <cell r="C13">
            <v>33.6</v>
          </cell>
          <cell r="D13">
            <v>22.1</v>
          </cell>
          <cell r="E13">
            <v>73.125</v>
          </cell>
          <cell r="F13">
            <v>92</v>
          </cell>
          <cell r="G13">
            <v>46</v>
          </cell>
          <cell r="H13">
            <v>11.520000000000001</v>
          </cell>
          <cell r="J13">
            <v>24.12</v>
          </cell>
          <cell r="K13">
            <v>0</v>
          </cell>
        </row>
        <row r="14">
          <cell r="B14">
            <v>26.795454545454547</v>
          </cell>
          <cell r="C14">
            <v>33.5</v>
          </cell>
          <cell r="D14">
            <v>22.7</v>
          </cell>
          <cell r="E14">
            <v>70.227272727272734</v>
          </cell>
          <cell r="F14">
            <v>90</v>
          </cell>
          <cell r="G14">
            <v>38</v>
          </cell>
          <cell r="H14">
            <v>7.5600000000000005</v>
          </cell>
          <cell r="J14">
            <v>16.559999999999999</v>
          </cell>
          <cell r="K14">
            <v>0</v>
          </cell>
        </row>
        <row r="15">
          <cell r="B15">
            <v>26.933333333333326</v>
          </cell>
          <cell r="C15">
            <v>34.4</v>
          </cell>
          <cell r="D15">
            <v>24.1</v>
          </cell>
          <cell r="E15">
            <v>75.5</v>
          </cell>
          <cell r="F15">
            <v>90</v>
          </cell>
          <cell r="G15">
            <v>44</v>
          </cell>
          <cell r="H15">
            <v>7.9200000000000008</v>
          </cell>
          <cell r="J15">
            <v>22.32</v>
          </cell>
          <cell r="K15">
            <v>0.8</v>
          </cell>
        </row>
        <row r="16">
          <cell r="B16">
            <v>25.75454545454545</v>
          </cell>
          <cell r="C16">
            <v>30.9</v>
          </cell>
          <cell r="D16">
            <v>22.7</v>
          </cell>
          <cell r="E16">
            <v>80.409090909090907</v>
          </cell>
          <cell r="F16">
            <v>93</v>
          </cell>
          <cell r="G16">
            <v>57</v>
          </cell>
          <cell r="H16">
            <v>6.12</v>
          </cell>
          <cell r="J16">
            <v>20.16</v>
          </cell>
          <cell r="K16">
            <v>0.2</v>
          </cell>
        </row>
        <row r="17">
          <cell r="B17">
            <v>25.417391304347824</v>
          </cell>
          <cell r="C17">
            <v>30.6</v>
          </cell>
          <cell r="D17">
            <v>22.8</v>
          </cell>
          <cell r="E17">
            <v>79.869565217391298</v>
          </cell>
          <cell r="F17">
            <v>92</v>
          </cell>
          <cell r="G17">
            <v>53</v>
          </cell>
          <cell r="H17">
            <v>7.9200000000000008</v>
          </cell>
          <cell r="J17">
            <v>19.8</v>
          </cell>
          <cell r="K17">
            <v>1.2000000000000002</v>
          </cell>
        </row>
        <row r="18">
          <cell r="B18">
            <v>26.518181818181823</v>
          </cell>
          <cell r="C18">
            <v>33</v>
          </cell>
          <cell r="D18">
            <v>21.6</v>
          </cell>
          <cell r="E18">
            <v>75.590909090909093</v>
          </cell>
          <cell r="F18">
            <v>93</v>
          </cell>
          <cell r="G18">
            <v>48</v>
          </cell>
          <cell r="H18">
            <v>4.6800000000000006</v>
          </cell>
          <cell r="J18">
            <v>18</v>
          </cell>
          <cell r="K18">
            <v>0</v>
          </cell>
        </row>
        <row r="19">
          <cell r="B19">
            <v>27.44583333333334</v>
          </cell>
          <cell r="C19">
            <v>33.1</v>
          </cell>
          <cell r="D19">
            <v>23.1</v>
          </cell>
          <cell r="E19">
            <v>73.208333333333329</v>
          </cell>
          <cell r="F19">
            <v>92</v>
          </cell>
          <cell r="G19">
            <v>47</v>
          </cell>
          <cell r="H19">
            <v>5.7600000000000007</v>
          </cell>
          <cell r="J19">
            <v>18.36</v>
          </cell>
          <cell r="K19">
            <v>0</v>
          </cell>
        </row>
        <row r="20">
          <cell r="B20">
            <v>28.254166666666663</v>
          </cell>
          <cell r="C20">
            <v>35.6</v>
          </cell>
          <cell r="D20">
            <v>22.8</v>
          </cell>
          <cell r="E20">
            <v>62.375</v>
          </cell>
          <cell r="F20">
            <v>86</v>
          </cell>
          <cell r="G20">
            <v>33</v>
          </cell>
          <cell r="H20">
            <v>7.2</v>
          </cell>
          <cell r="J20">
            <v>15.120000000000001</v>
          </cell>
          <cell r="K20">
            <v>0</v>
          </cell>
        </row>
        <row r="21">
          <cell r="B21">
            <v>28.828571428571429</v>
          </cell>
          <cell r="C21">
            <v>35.299999999999997</v>
          </cell>
          <cell r="D21">
            <v>23</v>
          </cell>
          <cell r="E21">
            <v>66.857142857142861</v>
          </cell>
          <cell r="F21">
            <v>89</v>
          </cell>
          <cell r="G21">
            <v>41</v>
          </cell>
          <cell r="H21">
            <v>7.9200000000000008</v>
          </cell>
          <cell r="J21">
            <v>22.32</v>
          </cell>
          <cell r="K21">
            <v>0</v>
          </cell>
        </row>
        <row r="22">
          <cell r="B22">
            <v>26.566666666666666</v>
          </cell>
          <cell r="C22">
            <v>30.9</v>
          </cell>
          <cell r="D22">
            <v>23.9</v>
          </cell>
          <cell r="E22">
            <v>72.958333333333329</v>
          </cell>
          <cell r="F22">
            <v>85</v>
          </cell>
          <cell r="G22">
            <v>57</v>
          </cell>
          <cell r="H22">
            <v>13.68</v>
          </cell>
          <cell r="J22">
            <v>28.08</v>
          </cell>
          <cell r="K22">
            <v>0</v>
          </cell>
        </row>
        <row r="23">
          <cell r="B23">
            <v>26.45</v>
          </cell>
          <cell r="C23">
            <v>34.299999999999997</v>
          </cell>
          <cell r="D23">
            <v>20.2</v>
          </cell>
          <cell r="E23">
            <v>66.541666666666671</v>
          </cell>
          <cell r="F23">
            <v>91</v>
          </cell>
          <cell r="G23">
            <v>34</v>
          </cell>
          <cell r="H23">
            <v>9</v>
          </cell>
          <cell r="J23">
            <v>20.16</v>
          </cell>
          <cell r="K23">
            <v>0</v>
          </cell>
        </row>
        <row r="24">
          <cell r="B24">
            <v>28.045833333333331</v>
          </cell>
          <cell r="C24">
            <v>36.4</v>
          </cell>
          <cell r="D24">
            <v>21.2</v>
          </cell>
          <cell r="E24">
            <v>59.291666666666664</v>
          </cell>
          <cell r="F24">
            <v>87</v>
          </cell>
          <cell r="G24">
            <v>27</v>
          </cell>
          <cell r="H24">
            <v>7.9200000000000008</v>
          </cell>
          <cell r="J24">
            <v>19.079999999999998</v>
          </cell>
          <cell r="K24">
            <v>0</v>
          </cell>
        </row>
        <row r="25">
          <cell r="B25">
            <v>28.179166666666664</v>
          </cell>
          <cell r="C25">
            <v>35.799999999999997</v>
          </cell>
          <cell r="D25">
            <v>21.6</v>
          </cell>
          <cell r="E25">
            <v>61.708333333333336</v>
          </cell>
          <cell r="F25">
            <v>84</v>
          </cell>
          <cell r="G25">
            <v>33</v>
          </cell>
          <cell r="H25">
            <v>12.6</v>
          </cell>
          <cell r="J25">
            <v>30.240000000000002</v>
          </cell>
          <cell r="K25">
            <v>0</v>
          </cell>
        </row>
        <row r="26">
          <cell r="B26">
            <v>26.900000000000006</v>
          </cell>
          <cell r="C26">
            <v>34.1</v>
          </cell>
          <cell r="D26">
            <v>22.3</v>
          </cell>
          <cell r="E26">
            <v>70.75</v>
          </cell>
          <cell r="F26">
            <v>89</v>
          </cell>
          <cell r="G26">
            <v>44</v>
          </cell>
          <cell r="H26">
            <v>8.2799999999999994</v>
          </cell>
          <cell r="J26">
            <v>43.2</v>
          </cell>
          <cell r="K26">
            <v>0</v>
          </cell>
        </row>
        <row r="27">
          <cell r="B27">
            <v>22.245833333333334</v>
          </cell>
          <cell r="C27">
            <v>25.4</v>
          </cell>
          <cell r="D27">
            <v>19.8</v>
          </cell>
          <cell r="E27">
            <v>88.166666666666671</v>
          </cell>
          <cell r="F27">
            <v>95</v>
          </cell>
          <cell r="G27">
            <v>76</v>
          </cell>
          <cell r="H27">
            <v>9.7200000000000006</v>
          </cell>
          <cell r="J27">
            <v>39.24</v>
          </cell>
          <cell r="K27">
            <v>70.800000000000011</v>
          </cell>
        </row>
        <row r="28">
          <cell r="B28">
            <v>23.991304347826084</v>
          </cell>
          <cell r="C28">
            <v>28.4</v>
          </cell>
          <cell r="D28">
            <v>21.2</v>
          </cell>
          <cell r="E28">
            <v>85.478260869565219</v>
          </cell>
          <cell r="F28">
            <v>94</v>
          </cell>
          <cell r="G28">
            <v>69</v>
          </cell>
          <cell r="H28">
            <v>3.6</v>
          </cell>
          <cell r="J28">
            <v>9.7200000000000006</v>
          </cell>
          <cell r="K28">
            <v>0.2</v>
          </cell>
        </row>
        <row r="29">
          <cell r="B29">
            <v>25.537499999999998</v>
          </cell>
          <cell r="C29">
            <v>32.1</v>
          </cell>
          <cell r="D29">
            <v>23.1</v>
          </cell>
          <cell r="E29">
            <v>85.291666666666671</v>
          </cell>
          <cell r="F29">
            <v>94</v>
          </cell>
          <cell r="G29">
            <v>60</v>
          </cell>
          <cell r="H29">
            <v>19.079999999999998</v>
          </cell>
          <cell r="J29">
            <v>35.64</v>
          </cell>
          <cell r="K29">
            <v>23</v>
          </cell>
        </row>
        <row r="30">
          <cell r="B30">
            <v>27.137499999999992</v>
          </cell>
          <cell r="C30">
            <v>34.5</v>
          </cell>
          <cell r="D30">
            <v>23.1</v>
          </cell>
          <cell r="E30">
            <v>78.5</v>
          </cell>
          <cell r="F30">
            <v>93</v>
          </cell>
          <cell r="G30">
            <v>45</v>
          </cell>
          <cell r="H30">
            <v>5.04</v>
          </cell>
          <cell r="J30">
            <v>29.880000000000003</v>
          </cell>
          <cell r="K30">
            <v>0</v>
          </cell>
        </row>
        <row r="31">
          <cell r="B31">
            <v>27.545833333333334</v>
          </cell>
          <cell r="C31">
            <v>33.4</v>
          </cell>
          <cell r="D31">
            <v>23.2</v>
          </cell>
          <cell r="E31">
            <v>78.125</v>
          </cell>
          <cell r="F31">
            <v>93</v>
          </cell>
          <cell r="G31">
            <v>53</v>
          </cell>
          <cell r="H31">
            <v>7.9200000000000008</v>
          </cell>
          <cell r="J31">
            <v>20.52</v>
          </cell>
          <cell r="K31">
            <v>0</v>
          </cell>
        </row>
        <row r="32">
          <cell r="B32">
            <v>28.387499999999999</v>
          </cell>
          <cell r="C32">
            <v>34.200000000000003</v>
          </cell>
          <cell r="D32">
            <v>23.8</v>
          </cell>
          <cell r="E32">
            <v>76.166666666666671</v>
          </cell>
          <cell r="F32">
            <v>93</v>
          </cell>
          <cell r="G32">
            <v>48</v>
          </cell>
          <cell r="H32">
            <v>10.44</v>
          </cell>
          <cell r="J32">
            <v>25.92</v>
          </cell>
          <cell r="K32">
            <v>0</v>
          </cell>
        </row>
        <row r="33">
          <cell r="B33">
            <v>25.658333333333335</v>
          </cell>
          <cell r="C33">
            <v>27.8</v>
          </cell>
          <cell r="D33">
            <v>24.1</v>
          </cell>
          <cell r="E33">
            <v>85.583333333333329</v>
          </cell>
          <cell r="F33">
            <v>92</v>
          </cell>
          <cell r="G33">
            <v>74</v>
          </cell>
          <cell r="H33">
            <v>6.48</v>
          </cell>
          <cell r="J33">
            <v>20.16</v>
          </cell>
          <cell r="K33">
            <v>3.5999999999999996</v>
          </cell>
        </row>
        <row r="34">
          <cell r="B34">
            <v>26.726086956521737</v>
          </cell>
          <cell r="C34">
            <v>32.700000000000003</v>
          </cell>
          <cell r="D34">
            <v>22.5</v>
          </cell>
          <cell r="E34">
            <v>79.130434782608702</v>
          </cell>
          <cell r="F34">
            <v>92</v>
          </cell>
          <cell r="G34">
            <v>56</v>
          </cell>
          <cell r="H34">
            <v>11.16</v>
          </cell>
          <cell r="J34">
            <v>44.28</v>
          </cell>
          <cell r="K34">
            <v>12</v>
          </cell>
        </row>
        <row r="35">
          <cell r="B35">
            <v>24.458333333333332</v>
          </cell>
          <cell r="C35">
            <v>28</v>
          </cell>
          <cell r="D35">
            <v>22.9</v>
          </cell>
          <cell r="E35">
            <v>87.291666666666671</v>
          </cell>
          <cell r="F35">
            <v>93</v>
          </cell>
          <cell r="G35">
            <v>69</v>
          </cell>
          <cell r="H35">
            <v>8.64</v>
          </cell>
          <cell r="J35">
            <v>23.040000000000003</v>
          </cell>
          <cell r="K35">
            <v>11.4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28.291666666666668</v>
          </cell>
          <cell r="C5">
            <v>36.1</v>
          </cell>
          <cell r="D5">
            <v>22.7</v>
          </cell>
          <cell r="E5">
            <v>73.416666666666671</v>
          </cell>
          <cell r="F5">
            <v>99</v>
          </cell>
          <cell r="G5">
            <v>38</v>
          </cell>
          <cell r="H5">
            <v>12.6</v>
          </cell>
          <cell r="J5">
            <v>82.8</v>
          </cell>
          <cell r="K5">
            <v>0</v>
          </cell>
        </row>
        <row r="6">
          <cell r="B6">
            <v>28.5625</v>
          </cell>
          <cell r="C6">
            <v>36.700000000000003</v>
          </cell>
          <cell r="D6">
            <v>22.6</v>
          </cell>
          <cell r="E6">
            <v>69.541666666666671</v>
          </cell>
          <cell r="F6">
            <v>91</v>
          </cell>
          <cell r="G6">
            <v>39</v>
          </cell>
          <cell r="H6">
            <v>16.559999999999999</v>
          </cell>
          <cell r="J6">
            <v>68.039999999999992</v>
          </cell>
          <cell r="K6">
            <v>0</v>
          </cell>
        </row>
        <row r="7">
          <cell r="B7">
            <v>26.25</v>
          </cell>
          <cell r="C7">
            <v>33.700000000000003</v>
          </cell>
          <cell r="D7">
            <v>21.7</v>
          </cell>
          <cell r="E7">
            <v>73.875</v>
          </cell>
          <cell r="F7">
            <v>94</v>
          </cell>
          <cell r="G7">
            <v>41</v>
          </cell>
          <cell r="H7">
            <v>12.6</v>
          </cell>
          <cell r="J7">
            <v>33.119999999999997</v>
          </cell>
          <cell r="K7">
            <v>1</v>
          </cell>
        </row>
        <row r="8">
          <cell r="B8">
            <v>26.925000000000001</v>
          </cell>
          <cell r="C8">
            <v>32.9</v>
          </cell>
          <cell r="D8">
            <v>21.7</v>
          </cell>
          <cell r="E8">
            <v>77.541666666666671</v>
          </cell>
          <cell r="F8">
            <v>93</v>
          </cell>
          <cell r="G8">
            <v>49</v>
          </cell>
          <cell r="H8">
            <v>7.5600000000000005</v>
          </cell>
          <cell r="J8">
            <v>19.440000000000001</v>
          </cell>
          <cell r="K8">
            <v>0</v>
          </cell>
        </row>
        <row r="9">
          <cell r="B9">
            <v>26.058333333333337</v>
          </cell>
          <cell r="C9">
            <v>31.8</v>
          </cell>
          <cell r="D9">
            <v>22.4</v>
          </cell>
          <cell r="E9">
            <v>78.291666666666671</v>
          </cell>
          <cell r="F9">
            <v>91</v>
          </cell>
          <cell r="G9">
            <v>48</v>
          </cell>
          <cell r="H9">
            <v>12.24</v>
          </cell>
          <cell r="J9">
            <v>24.48</v>
          </cell>
          <cell r="K9">
            <v>2.4000000000000004</v>
          </cell>
        </row>
        <row r="10">
          <cell r="B10">
            <v>27.387499999999999</v>
          </cell>
          <cell r="C10">
            <v>34.700000000000003</v>
          </cell>
          <cell r="D10">
            <v>21.2</v>
          </cell>
          <cell r="E10">
            <v>72.5</v>
          </cell>
          <cell r="F10">
            <v>92</v>
          </cell>
          <cell r="G10">
            <v>44</v>
          </cell>
          <cell r="H10">
            <v>12.6</v>
          </cell>
          <cell r="J10">
            <v>25.2</v>
          </cell>
          <cell r="K10">
            <v>0</v>
          </cell>
        </row>
        <row r="11">
          <cell r="B11">
            <v>28.679166666666664</v>
          </cell>
          <cell r="C11">
            <v>36.9</v>
          </cell>
          <cell r="D11">
            <v>23</v>
          </cell>
          <cell r="E11">
            <v>70.583333333333329</v>
          </cell>
          <cell r="F11">
            <v>95</v>
          </cell>
          <cell r="G11">
            <v>32</v>
          </cell>
          <cell r="H11">
            <v>15.48</v>
          </cell>
          <cell r="J11">
            <v>28.8</v>
          </cell>
          <cell r="K11">
            <v>0</v>
          </cell>
        </row>
        <row r="12">
          <cell r="B12">
            <v>26.362499999999997</v>
          </cell>
          <cell r="C12">
            <v>31.2</v>
          </cell>
          <cell r="D12">
            <v>23.5</v>
          </cell>
          <cell r="E12">
            <v>79.125</v>
          </cell>
          <cell r="F12">
            <v>91</v>
          </cell>
          <cell r="G12">
            <v>59</v>
          </cell>
          <cell r="H12">
            <v>14.04</v>
          </cell>
          <cell r="J12">
            <v>32.04</v>
          </cell>
          <cell r="K12">
            <v>0.2</v>
          </cell>
        </row>
        <row r="13">
          <cell r="B13">
            <v>25.941666666666666</v>
          </cell>
          <cell r="C13">
            <v>32</v>
          </cell>
          <cell r="D13">
            <v>22.2</v>
          </cell>
          <cell r="E13">
            <v>78.208333333333329</v>
          </cell>
          <cell r="F13">
            <v>93</v>
          </cell>
          <cell r="G13">
            <v>54</v>
          </cell>
          <cell r="H13">
            <v>12.24</v>
          </cell>
          <cell r="J13">
            <v>25.56</v>
          </cell>
          <cell r="K13">
            <v>0</v>
          </cell>
        </row>
        <row r="14">
          <cell r="B14">
            <v>26.416666666666668</v>
          </cell>
          <cell r="C14">
            <v>33.200000000000003</v>
          </cell>
          <cell r="D14">
            <v>24.1</v>
          </cell>
          <cell r="E14">
            <v>79.583333333333329</v>
          </cell>
          <cell r="F14">
            <v>91</v>
          </cell>
          <cell r="G14">
            <v>51</v>
          </cell>
          <cell r="H14">
            <v>14.4</v>
          </cell>
          <cell r="J14">
            <v>37.080000000000005</v>
          </cell>
          <cell r="K14">
            <v>14.6</v>
          </cell>
        </row>
        <row r="15">
          <cell r="B15">
            <v>26.037499999999994</v>
          </cell>
          <cell r="C15">
            <v>34.6</v>
          </cell>
          <cell r="D15">
            <v>22.7</v>
          </cell>
          <cell r="E15">
            <v>80.916666666666671</v>
          </cell>
          <cell r="F15">
            <v>94</v>
          </cell>
          <cell r="G15">
            <v>47</v>
          </cell>
          <cell r="H15">
            <v>34.56</v>
          </cell>
          <cell r="J15">
            <v>52.2</v>
          </cell>
          <cell r="K15">
            <v>14.2</v>
          </cell>
        </row>
        <row r="16">
          <cell r="B16">
            <v>26.429166666666671</v>
          </cell>
          <cell r="C16">
            <v>32.4</v>
          </cell>
          <cell r="D16">
            <v>23.4</v>
          </cell>
          <cell r="E16">
            <v>81.458333333333329</v>
          </cell>
          <cell r="F16">
            <v>94</v>
          </cell>
          <cell r="G16">
            <v>55</v>
          </cell>
          <cell r="H16">
            <v>9.3600000000000012</v>
          </cell>
          <cell r="J16">
            <v>18</v>
          </cell>
          <cell r="K16">
            <v>0.2</v>
          </cell>
        </row>
        <row r="17">
          <cell r="B17">
            <v>26.308333333333337</v>
          </cell>
          <cell r="C17">
            <v>31.5</v>
          </cell>
          <cell r="D17">
            <v>23.5</v>
          </cell>
          <cell r="E17">
            <v>81</v>
          </cell>
          <cell r="F17">
            <v>91</v>
          </cell>
          <cell r="G17">
            <v>59</v>
          </cell>
          <cell r="H17">
            <v>15.48</v>
          </cell>
          <cell r="J17">
            <v>26.64</v>
          </cell>
          <cell r="K17">
            <v>0.2</v>
          </cell>
        </row>
        <row r="18">
          <cell r="B18">
            <v>26.845833333333335</v>
          </cell>
          <cell r="C18">
            <v>33.6</v>
          </cell>
          <cell r="D18">
            <v>21.9</v>
          </cell>
          <cell r="E18">
            <v>76.625</v>
          </cell>
          <cell r="F18">
            <v>99</v>
          </cell>
          <cell r="G18">
            <v>45</v>
          </cell>
          <cell r="H18">
            <v>9</v>
          </cell>
          <cell r="J18">
            <v>21.240000000000002</v>
          </cell>
          <cell r="K18">
            <v>0</v>
          </cell>
        </row>
        <row r="19">
          <cell r="B19">
            <v>27.837500000000006</v>
          </cell>
          <cell r="C19">
            <v>34.299999999999997</v>
          </cell>
          <cell r="D19">
            <v>23.7</v>
          </cell>
          <cell r="E19">
            <v>76.166666666666671</v>
          </cell>
          <cell r="F19">
            <v>93</v>
          </cell>
          <cell r="G19">
            <v>47</v>
          </cell>
          <cell r="H19">
            <v>12.6</v>
          </cell>
          <cell r="J19">
            <v>25.2</v>
          </cell>
          <cell r="K19">
            <v>0</v>
          </cell>
        </row>
        <row r="20">
          <cell r="B20">
            <v>28.141666666666666</v>
          </cell>
          <cell r="C20">
            <v>35.299999999999997</v>
          </cell>
          <cell r="D20">
            <v>23.1</v>
          </cell>
          <cell r="E20">
            <v>72.708333333333329</v>
          </cell>
          <cell r="F20">
            <v>94</v>
          </cell>
          <cell r="G20">
            <v>41</v>
          </cell>
          <cell r="H20">
            <v>12.96</v>
          </cell>
          <cell r="J20">
            <v>24.48</v>
          </cell>
          <cell r="K20">
            <v>0</v>
          </cell>
        </row>
        <row r="21">
          <cell r="B21">
            <v>28.304166666666664</v>
          </cell>
          <cell r="C21">
            <v>35.9</v>
          </cell>
          <cell r="D21">
            <v>23.7</v>
          </cell>
          <cell r="E21">
            <v>76.166666666666671</v>
          </cell>
          <cell r="F21">
            <v>94</v>
          </cell>
          <cell r="G21">
            <v>45</v>
          </cell>
          <cell r="H21">
            <v>11.16</v>
          </cell>
          <cell r="J21">
            <v>27.36</v>
          </cell>
          <cell r="K21">
            <v>0</v>
          </cell>
        </row>
        <row r="22">
          <cell r="B22">
            <v>27.304166666666664</v>
          </cell>
          <cell r="C22">
            <v>35</v>
          </cell>
          <cell r="D22">
            <v>23.2</v>
          </cell>
          <cell r="E22">
            <v>81.916666666666671</v>
          </cell>
          <cell r="F22">
            <v>98</v>
          </cell>
          <cell r="G22">
            <v>51</v>
          </cell>
          <cell r="H22">
            <v>26.28</v>
          </cell>
          <cell r="J22">
            <v>46.080000000000005</v>
          </cell>
          <cell r="K22">
            <v>13.4</v>
          </cell>
        </row>
        <row r="23">
          <cell r="B23">
            <v>26.483333333333338</v>
          </cell>
          <cell r="C23">
            <v>33.700000000000003</v>
          </cell>
          <cell r="D23">
            <v>22</v>
          </cell>
          <cell r="E23">
            <v>77.208333333333329</v>
          </cell>
          <cell r="F23">
            <v>95</v>
          </cell>
          <cell r="G23">
            <v>44</v>
          </cell>
          <cell r="H23">
            <v>12.96</v>
          </cell>
          <cell r="J23">
            <v>23.040000000000003</v>
          </cell>
          <cell r="K23">
            <v>0.2</v>
          </cell>
        </row>
        <row r="24">
          <cell r="B24">
            <v>27.570833333333336</v>
          </cell>
          <cell r="C24">
            <v>35.4</v>
          </cell>
          <cell r="D24">
            <v>21.7</v>
          </cell>
          <cell r="E24">
            <v>73.125</v>
          </cell>
          <cell r="F24">
            <v>93</v>
          </cell>
          <cell r="G24">
            <v>40</v>
          </cell>
          <cell r="H24">
            <v>8.2799999999999994</v>
          </cell>
          <cell r="J24">
            <v>20.88</v>
          </cell>
          <cell r="K24">
            <v>0</v>
          </cell>
        </row>
        <row r="25">
          <cell r="B25">
            <v>27.825000000000003</v>
          </cell>
          <cell r="C25">
            <v>36.1</v>
          </cell>
          <cell r="D25">
            <v>22.3</v>
          </cell>
          <cell r="E25">
            <v>72.666666666666671</v>
          </cell>
          <cell r="F25">
            <v>93</v>
          </cell>
          <cell r="G25">
            <v>33</v>
          </cell>
          <cell r="H25">
            <v>21.6</v>
          </cell>
          <cell r="J25">
            <v>32.4</v>
          </cell>
          <cell r="K25">
            <v>0</v>
          </cell>
        </row>
        <row r="26">
          <cell r="B26">
            <v>26.975000000000005</v>
          </cell>
          <cell r="C26">
            <v>34.200000000000003</v>
          </cell>
          <cell r="D26">
            <v>22.3</v>
          </cell>
          <cell r="E26">
            <v>76.458333333333329</v>
          </cell>
          <cell r="F26">
            <v>93</v>
          </cell>
          <cell r="G26">
            <v>50</v>
          </cell>
          <cell r="H26">
            <v>35.64</v>
          </cell>
          <cell r="J26">
            <v>59.04</v>
          </cell>
          <cell r="K26">
            <v>0</v>
          </cell>
        </row>
        <row r="27">
          <cell r="B27">
            <v>24.579166666666666</v>
          </cell>
          <cell r="C27">
            <v>28.3</v>
          </cell>
          <cell r="D27">
            <v>22.2</v>
          </cell>
          <cell r="E27">
            <v>87.125</v>
          </cell>
          <cell r="F27">
            <v>98</v>
          </cell>
          <cell r="G27">
            <v>75</v>
          </cell>
          <cell r="H27">
            <v>23.759999999999998</v>
          </cell>
          <cell r="J27">
            <v>35.64</v>
          </cell>
          <cell r="K27">
            <v>13.6</v>
          </cell>
        </row>
        <row r="28">
          <cell r="B28">
            <v>25.625</v>
          </cell>
          <cell r="C28">
            <v>31.6</v>
          </cell>
          <cell r="D28">
            <v>22.1</v>
          </cell>
          <cell r="E28">
            <v>85.458333333333329</v>
          </cell>
          <cell r="F28">
            <v>99</v>
          </cell>
          <cell r="G28">
            <v>61</v>
          </cell>
          <cell r="H28">
            <v>12.24</v>
          </cell>
          <cell r="J28">
            <v>35.64</v>
          </cell>
          <cell r="K28">
            <v>0.2</v>
          </cell>
        </row>
        <row r="29">
          <cell r="B29">
            <v>27.158333333333331</v>
          </cell>
          <cell r="C29">
            <v>32.700000000000003</v>
          </cell>
          <cell r="D29">
            <v>24</v>
          </cell>
          <cell r="E29">
            <v>82.708333333333329</v>
          </cell>
          <cell r="F29">
            <v>94</v>
          </cell>
          <cell r="G29">
            <v>59</v>
          </cell>
          <cell r="H29">
            <v>12.24</v>
          </cell>
          <cell r="J29">
            <v>22.32</v>
          </cell>
          <cell r="K29">
            <v>0</v>
          </cell>
        </row>
        <row r="30">
          <cell r="B30">
            <v>27.316666666666674</v>
          </cell>
          <cell r="C30">
            <v>33.6</v>
          </cell>
          <cell r="D30">
            <v>22.9</v>
          </cell>
          <cell r="E30">
            <v>82.25</v>
          </cell>
          <cell r="F30">
            <v>99</v>
          </cell>
          <cell r="G30">
            <v>51</v>
          </cell>
          <cell r="H30">
            <v>14.76</v>
          </cell>
          <cell r="J30">
            <v>29.52</v>
          </cell>
          <cell r="K30">
            <v>0</v>
          </cell>
        </row>
        <row r="31">
          <cell r="B31">
            <v>27.724999999999994</v>
          </cell>
          <cell r="C31">
            <v>34.299999999999997</v>
          </cell>
          <cell r="D31">
            <v>23.5</v>
          </cell>
          <cell r="E31">
            <v>79.166666666666671</v>
          </cell>
          <cell r="F31">
            <v>94</v>
          </cell>
          <cell r="G31">
            <v>54</v>
          </cell>
          <cell r="H31">
            <v>12.6</v>
          </cell>
          <cell r="J31">
            <v>22.32</v>
          </cell>
          <cell r="K31">
            <v>0</v>
          </cell>
        </row>
        <row r="32">
          <cell r="B32">
            <v>28.150000000000006</v>
          </cell>
          <cell r="C32">
            <v>34.6</v>
          </cell>
          <cell r="D32">
            <v>23.2</v>
          </cell>
          <cell r="E32">
            <v>77.708333333333329</v>
          </cell>
          <cell r="F32">
            <v>99</v>
          </cell>
          <cell r="G32">
            <v>51</v>
          </cell>
          <cell r="H32">
            <v>14.76</v>
          </cell>
          <cell r="J32">
            <v>32.4</v>
          </cell>
          <cell r="K32">
            <v>0</v>
          </cell>
        </row>
        <row r="33">
          <cell r="B33">
            <v>26.662499999999994</v>
          </cell>
          <cell r="C33">
            <v>31.8</v>
          </cell>
          <cell r="D33">
            <v>23.2</v>
          </cell>
          <cell r="E33">
            <v>84.5</v>
          </cell>
          <cell r="F33">
            <v>99</v>
          </cell>
          <cell r="G33">
            <v>60</v>
          </cell>
          <cell r="H33">
            <v>14.4</v>
          </cell>
          <cell r="J33">
            <v>27.720000000000002</v>
          </cell>
          <cell r="K33">
            <v>3.6</v>
          </cell>
        </row>
        <row r="34">
          <cell r="B34">
            <v>26.887500000000003</v>
          </cell>
          <cell r="C34">
            <v>34.9</v>
          </cell>
          <cell r="D34">
            <v>23.1</v>
          </cell>
          <cell r="E34">
            <v>83.75</v>
          </cell>
          <cell r="F34">
            <v>99</v>
          </cell>
          <cell r="G34">
            <v>48</v>
          </cell>
          <cell r="H34">
            <v>16.920000000000002</v>
          </cell>
          <cell r="J34">
            <v>47.88</v>
          </cell>
          <cell r="K34">
            <v>12.6</v>
          </cell>
        </row>
        <row r="35">
          <cell r="B35">
            <v>25.112499999999997</v>
          </cell>
          <cell r="C35">
            <v>30.5</v>
          </cell>
          <cell r="D35">
            <v>22.9</v>
          </cell>
          <cell r="E35">
            <v>87.125</v>
          </cell>
          <cell r="F35">
            <v>94</v>
          </cell>
          <cell r="G35">
            <v>68</v>
          </cell>
          <cell r="H35">
            <v>19.440000000000001</v>
          </cell>
          <cell r="J35">
            <v>33.840000000000003</v>
          </cell>
          <cell r="K35">
            <v>6.6000000000000005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28.312500000000004</v>
          </cell>
          <cell r="C5">
            <v>37.299999999999997</v>
          </cell>
          <cell r="D5">
            <v>22.3</v>
          </cell>
          <cell r="E5">
            <v>69.291666666666671</v>
          </cell>
          <cell r="F5">
            <v>96</v>
          </cell>
          <cell r="G5">
            <v>36</v>
          </cell>
          <cell r="H5">
            <v>15.120000000000001</v>
          </cell>
          <cell r="J5">
            <v>26.64</v>
          </cell>
          <cell r="K5">
            <v>0</v>
          </cell>
        </row>
        <row r="6">
          <cell r="B6">
            <v>30.125</v>
          </cell>
          <cell r="C6">
            <v>38.1</v>
          </cell>
          <cell r="D6">
            <v>23.3</v>
          </cell>
          <cell r="E6">
            <v>58.875</v>
          </cell>
          <cell r="F6">
            <v>88</v>
          </cell>
          <cell r="G6">
            <v>29</v>
          </cell>
          <cell r="H6">
            <v>16.2</v>
          </cell>
          <cell r="J6">
            <v>28.8</v>
          </cell>
          <cell r="K6">
            <v>0</v>
          </cell>
        </row>
        <row r="7">
          <cell r="B7">
            <v>29.524999999999995</v>
          </cell>
          <cell r="C7">
            <v>36.5</v>
          </cell>
          <cell r="D7">
            <v>24.2</v>
          </cell>
          <cell r="E7">
            <v>58.25</v>
          </cell>
          <cell r="F7">
            <v>82</v>
          </cell>
          <cell r="G7">
            <v>35</v>
          </cell>
          <cell r="H7">
            <v>15.48</v>
          </cell>
          <cell r="J7">
            <v>29.52</v>
          </cell>
          <cell r="K7">
            <v>0</v>
          </cell>
        </row>
        <row r="8">
          <cell r="B8">
            <v>29.995833333333337</v>
          </cell>
          <cell r="C8">
            <v>36.9</v>
          </cell>
          <cell r="D8">
            <v>23.9</v>
          </cell>
          <cell r="E8">
            <v>58.458333333333336</v>
          </cell>
          <cell r="F8">
            <v>84</v>
          </cell>
          <cell r="G8">
            <v>31</v>
          </cell>
          <cell r="H8">
            <v>16.920000000000002</v>
          </cell>
          <cell r="J8">
            <v>27</v>
          </cell>
          <cell r="K8">
            <v>0</v>
          </cell>
        </row>
        <row r="9">
          <cell r="B9">
            <v>25.541666666666668</v>
          </cell>
          <cell r="C9">
            <v>33.1</v>
          </cell>
          <cell r="D9">
            <v>21.9</v>
          </cell>
          <cell r="E9">
            <v>76.125</v>
          </cell>
          <cell r="F9">
            <v>96</v>
          </cell>
          <cell r="G9">
            <v>45</v>
          </cell>
          <cell r="H9">
            <v>25.2</v>
          </cell>
          <cell r="J9">
            <v>45.36</v>
          </cell>
          <cell r="K9">
            <v>5.2000000000000011</v>
          </cell>
        </row>
        <row r="10">
          <cell r="B10">
            <v>26.033333333333331</v>
          </cell>
          <cell r="C10">
            <v>36.299999999999997</v>
          </cell>
          <cell r="D10">
            <v>22.8</v>
          </cell>
          <cell r="E10">
            <v>77.75</v>
          </cell>
          <cell r="F10">
            <v>94</v>
          </cell>
          <cell r="G10">
            <v>38</v>
          </cell>
          <cell r="H10">
            <v>18</v>
          </cell>
          <cell r="J10">
            <v>48.96</v>
          </cell>
          <cell r="K10">
            <v>5.8</v>
          </cell>
        </row>
        <row r="11">
          <cell r="B11">
            <v>27.525000000000006</v>
          </cell>
          <cell r="C11">
            <v>35.5</v>
          </cell>
          <cell r="D11">
            <v>22.6</v>
          </cell>
          <cell r="E11">
            <v>67.916666666666671</v>
          </cell>
          <cell r="F11">
            <v>95</v>
          </cell>
          <cell r="G11">
            <v>36</v>
          </cell>
          <cell r="H11">
            <v>21.240000000000002</v>
          </cell>
          <cell r="J11">
            <v>34.56</v>
          </cell>
          <cell r="K11">
            <v>0.2</v>
          </cell>
        </row>
        <row r="12">
          <cell r="B12">
            <v>29.145833333333339</v>
          </cell>
          <cell r="C12">
            <v>36.9</v>
          </cell>
          <cell r="D12">
            <v>22.7</v>
          </cell>
          <cell r="E12">
            <v>52.25</v>
          </cell>
          <cell r="F12">
            <v>82</v>
          </cell>
          <cell r="G12">
            <v>26</v>
          </cell>
          <cell r="H12">
            <v>16.920000000000002</v>
          </cell>
          <cell r="J12">
            <v>29.880000000000003</v>
          </cell>
          <cell r="K12">
            <v>0</v>
          </cell>
        </row>
        <row r="13">
          <cell r="B13">
            <v>29.237500000000001</v>
          </cell>
          <cell r="C13">
            <v>37.4</v>
          </cell>
          <cell r="D13">
            <v>21.6</v>
          </cell>
          <cell r="E13">
            <v>51.958333333333336</v>
          </cell>
          <cell r="F13">
            <v>77</v>
          </cell>
          <cell r="G13">
            <v>27</v>
          </cell>
          <cell r="H13">
            <v>19.079999999999998</v>
          </cell>
          <cell r="J13">
            <v>33.119999999999997</v>
          </cell>
          <cell r="K13">
            <v>0</v>
          </cell>
        </row>
        <row r="14">
          <cell r="B14">
            <v>27.670833333333331</v>
          </cell>
          <cell r="C14">
            <v>35.299999999999997</v>
          </cell>
          <cell r="D14">
            <v>22.8</v>
          </cell>
          <cell r="E14">
            <v>64.791666666666671</v>
          </cell>
          <cell r="F14">
            <v>87</v>
          </cell>
          <cell r="G14">
            <v>40</v>
          </cell>
          <cell r="H14">
            <v>16.920000000000002</v>
          </cell>
          <cell r="J14">
            <v>33.119999999999997</v>
          </cell>
          <cell r="K14">
            <v>0</v>
          </cell>
        </row>
        <row r="15">
          <cell r="B15">
            <v>25.420833333333334</v>
          </cell>
          <cell r="C15">
            <v>30.6</v>
          </cell>
          <cell r="D15">
            <v>22.1</v>
          </cell>
          <cell r="E15">
            <v>76.708333333333329</v>
          </cell>
          <cell r="F15">
            <v>95</v>
          </cell>
          <cell r="G15">
            <v>56</v>
          </cell>
          <cell r="H15">
            <v>21.6</v>
          </cell>
          <cell r="J15">
            <v>39.96</v>
          </cell>
          <cell r="K15">
            <v>0.8</v>
          </cell>
        </row>
        <row r="16">
          <cell r="B16">
            <v>23.974999999999998</v>
          </cell>
          <cell r="C16">
            <v>32.700000000000003</v>
          </cell>
          <cell r="D16">
            <v>21.3</v>
          </cell>
          <cell r="E16">
            <v>87.083333333333329</v>
          </cell>
          <cell r="F16">
            <v>98</v>
          </cell>
          <cell r="G16">
            <v>50</v>
          </cell>
          <cell r="H16">
            <v>13.68</v>
          </cell>
          <cell r="J16">
            <v>26.64</v>
          </cell>
          <cell r="K16">
            <v>23.999999999999996</v>
          </cell>
        </row>
        <row r="17">
          <cell r="B17">
            <v>25.216666666666665</v>
          </cell>
          <cell r="C17">
            <v>31.2</v>
          </cell>
          <cell r="D17">
            <v>22.2</v>
          </cell>
          <cell r="E17">
            <v>81.625</v>
          </cell>
          <cell r="F17">
            <v>97</v>
          </cell>
          <cell r="G17">
            <v>50</v>
          </cell>
          <cell r="H17">
            <v>9.7200000000000006</v>
          </cell>
          <cell r="J17">
            <v>27</v>
          </cell>
          <cell r="K17">
            <v>0.8</v>
          </cell>
        </row>
        <row r="18">
          <cell r="B18">
            <v>26.825000000000003</v>
          </cell>
          <cell r="C18">
            <v>33.200000000000003</v>
          </cell>
          <cell r="D18">
            <v>22.4</v>
          </cell>
          <cell r="E18">
            <v>71.916666666666671</v>
          </cell>
          <cell r="F18">
            <v>95</v>
          </cell>
          <cell r="G18">
            <v>46</v>
          </cell>
          <cell r="H18">
            <v>8.2799999999999994</v>
          </cell>
          <cell r="J18">
            <v>23.759999999999998</v>
          </cell>
          <cell r="K18">
            <v>0</v>
          </cell>
        </row>
        <row r="19">
          <cell r="B19">
            <v>27.137500000000003</v>
          </cell>
          <cell r="C19">
            <v>33.299999999999997</v>
          </cell>
          <cell r="D19">
            <v>21.3</v>
          </cell>
          <cell r="E19">
            <v>59.125</v>
          </cell>
          <cell r="F19">
            <v>87</v>
          </cell>
          <cell r="G19">
            <v>40</v>
          </cell>
          <cell r="H19">
            <v>11.520000000000001</v>
          </cell>
          <cell r="J19">
            <v>30.240000000000002</v>
          </cell>
          <cell r="K19">
            <v>0</v>
          </cell>
        </row>
        <row r="20">
          <cell r="B20">
            <v>26.304166666666664</v>
          </cell>
          <cell r="C20">
            <v>34.799999999999997</v>
          </cell>
          <cell r="D20">
            <v>20.399999999999999</v>
          </cell>
          <cell r="E20">
            <v>63.25</v>
          </cell>
          <cell r="F20">
            <v>81</v>
          </cell>
          <cell r="G20">
            <v>41</v>
          </cell>
          <cell r="H20">
            <v>10.08</v>
          </cell>
          <cell r="J20">
            <v>25.56</v>
          </cell>
          <cell r="K20">
            <v>0</v>
          </cell>
        </row>
        <row r="21">
          <cell r="B21">
            <v>28.058333333333334</v>
          </cell>
          <cell r="C21">
            <v>34.9</v>
          </cell>
          <cell r="D21">
            <v>22.4</v>
          </cell>
          <cell r="E21">
            <v>66.125</v>
          </cell>
          <cell r="F21">
            <v>93</v>
          </cell>
          <cell r="G21">
            <v>44</v>
          </cell>
          <cell r="H21">
            <v>17.64</v>
          </cell>
          <cell r="J21">
            <v>34.200000000000003</v>
          </cell>
          <cell r="K21">
            <v>0.2</v>
          </cell>
        </row>
        <row r="22">
          <cell r="B22">
            <v>24.975000000000005</v>
          </cell>
          <cell r="C22">
            <v>33</v>
          </cell>
          <cell r="D22">
            <v>20.8</v>
          </cell>
          <cell r="E22">
            <v>82.25</v>
          </cell>
          <cell r="F22">
            <v>98</v>
          </cell>
          <cell r="G22">
            <v>49</v>
          </cell>
          <cell r="H22">
            <v>21.6</v>
          </cell>
          <cell r="J22">
            <v>53.28</v>
          </cell>
          <cell r="K22">
            <v>15.4</v>
          </cell>
        </row>
        <row r="23">
          <cell r="B23">
            <v>26.158333333333335</v>
          </cell>
          <cell r="C23">
            <v>32.700000000000003</v>
          </cell>
          <cell r="D23">
            <v>20.7</v>
          </cell>
          <cell r="E23">
            <v>70.75</v>
          </cell>
          <cell r="F23">
            <v>93</v>
          </cell>
          <cell r="G23">
            <v>42</v>
          </cell>
          <cell r="H23">
            <v>13.68</v>
          </cell>
          <cell r="J23">
            <v>29.16</v>
          </cell>
          <cell r="K23">
            <v>0</v>
          </cell>
        </row>
        <row r="24">
          <cell r="B24">
            <v>26.954166666666662</v>
          </cell>
          <cell r="C24">
            <v>33.299999999999997</v>
          </cell>
          <cell r="D24">
            <v>21.8</v>
          </cell>
          <cell r="E24">
            <v>62.625</v>
          </cell>
          <cell r="F24">
            <v>90</v>
          </cell>
          <cell r="G24">
            <v>42</v>
          </cell>
          <cell r="H24">
            <v>23.759999999999998</v>
          </cell>
          <cell r="J24">
            <v>37.440000000000005</v>
          </cell>
          <cell r="K24">
            <v>0</v>
          </cell>
        </row>
        <row r="25">
          <cell r="B25">
            <v>26.64782608695652</v>
          </cell>
          <cell r="C25">
            <v>34.4</v>
          </cell>
          <cell r="D25">
            <v>20.100000000000001</v>
          </cell>
          <cell r="E25">
            <v>55.956521739130437</v>
          </cell>
          <cell r="F25">
            <v>79</v>
          </cell>
          <cell r="G25">
            <v>27</v>
          </cell>
          <cell r="H25">
            <v>18.36</v>
          </cell>
          <cell r="J25">
            <v>41.4</v>
          </cell>
          <cell r="K25">
            <v>0</v>
          </cell>
        </row>
        <row r="26">
          <cell r="B26">
            <v>26.937500000000004</v>
          </cell>
          <cell r="C26">
            <v>35</v>
          </cell>
          <cell r="D26">
            <v>20.9</v>
          </cell>
          <cell r="E26">
            <v>51.25</v>
          </cell>
          <cell r="F26">
            <v>71</v>
          </cell>
          <cell r="G26">
            <v>32</v>
          </cell>
          <cell r="H26">
            <v>20.16</v>
          </cell>
          <cell r="J26">
            <v>42.84</v>
          </cell>
          <cell r="K26">
            <v>0</v>
          </cell>
        </row>
        <row r="27">
          <cell r="B27">
            <v>25.6875</v>
          </cell>
          <cell r="C27">
            <v>31.1</v>
          </cell>
          <cell r="D27">
            <v>22.2</v>
          </cell>
          <cell r="E27">
            <v>69.666666666666671</v>
          </cell>
          <cell r="F27">
            <v>88</v>
          </cell>
          <cell r="G27">
            <v>53</v>
          </cell>
          <cell r="H27">
            <v>20.88</v>
          </cell>
          <cell r="J27">
            <v>46.080000000000005</v>
          </cell>
          <cell r="K27">
            <v>0</v>
          </cell>
        </row>
        <row r="28">
          <cell r="B28">
            <v>25.808333333333334</v>
          </cell>
          <cell r="C28">
            <v>34.6</v>
          </cell>
          <cell r="D28">
            <v>19.899999999999999</v>
          </cell>
          <cell r="E28">
            <v>71.958333333333329</v>
          </cell>
          <cell r="F28">
            <v>95</v>
          </cell>
          <cell r="G28">
            <v>41</v>
          </cell>
          <cell r="H28">
            <v>14.04</v>
          </cell>
          <cell r="J28">
            <v>35.64</v>
          </cell>
          <cell r="K28">
            <v>0</v>
          </cell>
        </row>
        <row r="29">
          <cell r="B29">
            <v>27.329166666666662</v>
          </cell>
          <cell r="C29">
            <v>35.4</v>
          </cell>
          <cell r="D29">
            <v>21.3</v>
          </cell>
          <cell r="E29">
            <v>73.666666666666671</v>
          </cell>
          <cell r="F29">
            <v>97</v>
          </cell>
          <cell r="G29">
            <v>41</v>
          </cell>
          <cell r="H29">
            <v>12.96</v>
          </cell>
          <cell r="J29">
            <v>23.400000000000002</v>
          </cell>
          <cell r="K29">
            <v>0.2</v>
          </cell>
        </row>
        <row r="30">
          <cell r="B30">
            <v>26.641666666666666</v>
          </cell>
          <cell r="C30">
            <v>33.299999999999997</v>
          </cell>
          <cell r="D30">
            <v>21.8</v>
          </cell>
          <cell r="E30">
            <v>73.875</v>
          </cell>
          <cell r="F30">
            <v>97</v>
          </cell>
          <cell r="G30">
            <v>47</v>
          </cell>
          <cell r="H30">
            <v>16.2</v>
          </cell>
          <cell r="J30">
            <v>32.76</v>
          </cell>
          <cell r="K30">
            <v>0.8</v>
          </cell>
        </row>
        <row r="31">
          <cell r="B31">
            <v>28.570833333333336</v>
          </cell>
          <cell r="C31">
            <v>35.4</v>
          </cell>
          <cell r="D31">
            <v>23</v>
          </cell>
          <cell r="E31">
            <v>64.416666666666671</v>
          </cell>
          <cell r="F31">
            <v>87</v>
          </cell>
          <cell r="G31">
            <v>40</v>
          </cell>
          <cell r="H31">
            <v>17.64</v>
          </cell>
          <cell r="J31">
            <v>29.16</v>
          </cell>
          <cell r="K31">
            <v>0</v>
          </cell>
        </row>
        <row r="32">
          <cell r="B32">
            <v>27.083333333333332</v>
          </cell>
          <cell r="C32">
            <v>34.299999999999997</v>
          </cell>
          <cell r="D32">
            <v>20.399999999999999</v>
          </cell>
          <cell r="E32">
            <v>76.166666666666671</v>
          </cell>
          <cell r="F32">
            <v>98</v>
          </cell>
          <cell r="G32">
            <v>47</v>
          </cell>
          <cell r="H32">
            <v>17.28</v>
          </cell>
          <cell r="J32">
            <v>39.6</v>
          </cell>
          <cell r="K32">
            <v>46.6</v>
          </cell>
        </row>
        <row r="33">
          <cell r="B33">
            <v>24.479166666666668</v>
          </cell>
          <cell r="C33">
            <v>28.9</v>
          </cell>
          <cell r="D33">
            <v>20.8</v>
          </cell>
          <cell r="E33">
            <v>88.041666666666671</v>
          </cell>
          <cell r="F33">
            <v>99</v>
          </cell>
          <cell r="G33">
            <v>71</v>
          </cell>
          <cell r="H33">
            <v>18.36</v>
          </cell>
          <cell r="J33">
            <v>33.840000000000003</v>
          </cell>
          <cell r="K33">
            <v>61.6</v>
          </cell>
        </row>
        <row r="34">
          <cell r="B34">
            <v>24.904166666666669</v>
          </cell>
          <cell r="C34">
            <v>30.3</v>
          </cell>
          <cell r="D34">
            <v>21.3</v>
          </cell>
          <cell r="E34">
            <v>84.25</v>
          </cell>
          <cell r="F34">
            <v>94</v>
          </cell>
          <cell r="G34">
            <v>66</v>
          </cell>
          <cell r="H34">
            <v>9.7200000000000006</v>
          </cell>
          <cell r="J34">
            <v>25.92</v>
          </cell>
          <cell r="K34">
            <v>0</v>
          </cell>
        </row>
        <row r="35">
          <cell r="B35">
            <v>24.566666666666666</v>
          </cell>
          <cell r="C35">
            <v>29.3</v>
          </cell>
          <cell r="D35">
            <v>22.2</v>
          </cell>
          <cell r="E35">
            <v>87.666666666666671</v>
          </cell>
          <cell r="F35">
            <v>99</v>
          </cell>
          <cell r="G35">
            <v>64</v>
          </cell>
          <cell r="H35">
            <v>18</v>
          </cell>
          <cell r="J35">
            <v>34.92</v>
          </cell>
          <cell r="K35">
            <v>8.9999999999999982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27.429166666666664</v>
          </cell>
          <cell r="C5">
            <v>36.200000000000003</v>
          </cell>
          <cell r="D5">
            <v>21.3</v>
          </cell>
          <cell r="E5">
            <v>73.791666666666671</v>
          </cell>
          <cell r="F5">
            <v>97</v>
          </cell>
          <cell r="G5">
            <v>38</v>
          </cell>
          <cell r="H5">
            <v>11.879999999999999</v>
          </cell>
          <cell r="J5">
            <v>46.440000000000005</v>
          </cell>
          <cell r="K5">
            <v>0</v>
          </cell>
        </row>
        <row r="6">
          <cell r="B6">
            <v>27.25</v>
          </cell>
          <cell r="C6">
            <v>36.299999999999997</v>
          </cell>
          <cell r="D6">
            <v>19.8</v>
          </cell>
          <cell r="E6">
            <v>68.416666666666671</v>
          </cell>
          <cell r="F6">
            <v>97</v>
          </cell>
          <cell r="G6">
            <v>34</v>
          </cell>
          <cell r="H6">
            <v>12.96</v>
          </cell>
          <cell r="J6">
            <v>31.319999999999997</v>
          </cell>
          <cell r="K6">
            <v>0</v>
          </cell>
        </row>
        <row r="7">
          <cell r="B7">
            <v>27.424999999999997</v>
          </cell>
          <cell r="C7">
            <v>35.5</v>
          </cell>
          <cell r="D7">
            <v>19.8</v>
          </cell>
          <cell r="E7">
            <v>65.833333333333329</v>
          </cell>
          <cell r="F7">
            <v>95</v>
          </cell>
          <cell r="G7">
            <v>37</v>
          </cell>
          <cell r="H7">
            <v>11.879999999999999</v>
          </cell>
          <cell r="J7">
            <v>39.24</v>
          </cell>
          <cell r="K7">
            <v>0</v>
          </cell>
        </row>
        <row r="8">
          <cell r="B8">
            <v>27.866666666666664</v>
          </cell>
          <cell r="C8">
            <v>36.4</v>
          </cell>
          <cell r="D8">
            <v>20.8</v>
          </cell>
          <cell r="E8">
            <v>65.833333333333329</v>
          </cell>
          <cell r="F8">
            <v>95</v>
          </cell>
          <cell r="G8">
            <v>33</v>
          </cell>
          <cell r="H8">
            <v>12.24</v>
          </cell>
          <cell r="J8">
            <v>29.52</v>
          </cell>
          <cell r="K8">
            <v>0</v>
          </cell>
        </row>
        <row r="9">
          <cell r="B9">
            <v>24.879166666666674</v>
          </cell>
          <cell r="C9">
            <v>34.5</v>
          </cell>
          <cell r="D9">
            <v>20.100000000000001</v>
          </cell>
          <cell r="E9">
            <v>78.666666666666671</v>
          </cell>
          <cell r="F9">
            <v>98</v>
          </cell>
          <cell r="G9">
            <v>43</v>
          </cell>
          <cell r="H9">
            <v>15.120000000000001</v>
          </cell>
          <cell r="J9">
            <v>47.88</v>
          </cell>
          <cell r="K9">
            <v>17.399999999999999</v>
          </cell>
        </row>
        <row r="10">
          <cell r="B10">
            <v>25.575000000000003</v>
          </cell>
          <cell r="C10">
            <v>34.5</v>
          </cell>
          <cell r="D10">
            <v>20.2</v>
          </cell>
          <cell r="E10">
            <v>78.75</v>
          </cell>
          <cell r="F10">
            <v>98</v>
          </cell>
          <cell r="G10">
            <v>41</v>
          </cell>
          <cell r="H10">
            <v>18</v>
          </cell>
          <cell r="J10">
            <v>47.519999999999996</v>
          </cell>
          <cell r="K10">
            <v>0.2</v>
          </cell>
        </row>
        <row r="11">
          <cell r="B11">
            <v>26.237500000000001</v>
          </cell>
          <cell r="C11">
            <v>34.6</v>
          </cell>
          <cell r="D11">
            <v>18.7</v>
          </cell>
          <cell r="E11">
            <v>71.75</v>
          </cell>
          <cell r="F11">
            <v>98</v>
          </cell>
          <cell r="G11">
            <v>38</v>
          </cell>
          <cell r="H11">
            <v>13.32</v>
          </cell>
          <cell r="J11">
            <v>30.6</v>
          </cell>
          <cell r="K11">
            <v>0</v>
          </cell>
        </row>
        <row r="12">
          <cell r="B12">
            <v>27.704166666666662</v>
          </cell>
          <cell r="C12">
            <v>36.299999999999997</v>
          </cell>
          <cell r="D12">
            <v>19.7</v>
          </cell>
          <cell r="E12">
            <v>60.291666666666664</v>
          </cell>
          <cell r="F12">
            <v>87</v>
          </cell>
          <cell r="G12">
            <v>30</v>
          </cell>
          <cell r="H12">
            <v>11.16</v>
          </cell>
          <cell r="J12">
            <v>23.759999999999998</v>
          </cell>
          <cell r="K12">
            <v>0</v>
          </cell>
        </row>
        <row r="13">
          <cell r="B13">
            <v>27.329166666666662</v>
          </cell>
          <cell r="C13">
            <v>35.5</v>
          </cell>
          <cell r="D13">
            <v>22.8</v>
          </cell>
          <cell r="E13">
            <v>68.125</v>
          </cell>
          <cell r="F13">
            <v>88</v>
          </cell>
          <cell r="G13">
            <v>33</v>
          </cell>
          <cell r="H13">
            <v>8.64</v>
          </cell>
          <cell r="J13">
            <v>31.319999999999997</v>
          </cell>
          <cell r="K13">
            <v>0</v>
          </cell>
        </row>
        <row r="14">
          <cell r="B14">
            <v>25.475000000000009</v>
          </cell>
          <cell r="C14">
            <v>32.299999999999997</v>
          </cell>
          <cell r="D14">
            <v>22.1</v>
          </cell>
          <cell r="E14">
            <v>78.25</v>
          </cell>
          <cell r="F14">
            <v>95</v>
          </cell>
          <cell r="G14">
            <v>44</v>
          </cell>
          <cell r="H14">
            <v>8.2799999999999994</v>
          </cell>
          <cell r="J14">
            <v>23.040000000000003</v>
          </cell>
          <cell r="K14">
            <v>0</v>
          </cell>
        </row>
        <row r="15">
          <cell r="B15">
            <v>24.937500000000004</v>
          </cell>
          <cell r="C15">
            <v>31.6</v>
          </cell>
          <cell r="D15">
            <v>21.9</v>
          </cell>
          <cell r="E15">
            <v>78.625</v>
          </cell>
          <cell r="F15">
            <v>95</v>
          </cell>
          <cell r="G15">
            <v>52</v>
          </cell>
          <cell r="H15">
            <v>10.44</v>
          </cell>
          <cell r="J15">
            <v>25.92</v>
          </cell>
          <cell r="K15">
            <v>0.4</v>
          </cell>
        </row>
        <row r="16">
          <cell r="B16">
            <v>24.012500000000003</v>
          </cell>
          <cell r="C16">
            <v>29.8</v>
          </cell>
          <cell r="D16">
            <v>21.3</v>
          </cell>
          <cell r="E16">
            <v>84.166666666666671</v>
          </cell>
          <cell r="F16">
            <v>97</v>
          </cell>
          <cell r="G16">
            <v>54</v>
          </cell>
          <cell r="H16">
            <v>9.3600000000000012</v>
          </cell>
          <cell r="J16">
            <v>31.319999999999997</v>
          </cell>
          <cell r="K16">
            <v>0.2</v>
          </cell>
        </row>
        <row r="17">
          <cell r="B17">
            <v>24.387500000000003</v>
          </cell>
          <cell r="C17">
            <v>30.8</v>
          </cell>
          <cell r="D17">
            <v>20.6</v>
          </cell>
          <cell r="E17">
            <v>83.75</v>
          </cell>
          <cell r="F17">
            <v>98</v>
          </cell>
          <cell r="G17">
            <v>53</v>
          </cell>
          <cell r="H17">
            <v>7.9200000000000008</v>
          </cell>
          <cell r="J17">
            <v>20.16</v>
          </cell>
          <cell r="K17">
            <v>0</v>
          </cell>
        </row>
        <row r="18">
          <cell r="B18">
            <v>25.975000000000005</v>
          </cell>
          <cell r="C18">
            <v>34</v>
          </cell>
          <cell r="D18">
            <v>19.5</v>
          </cell>
          <cell r="E18">
            <v>76.25</v>
          </cell>
          <cell r="F18">
            <v>98</v>
          </cell>
          <cell r="G18">
            <v>44</v>
          </cell>
          <cell r="H18">
            <v>12.24</v>
          </cell>
          <cell r="J18">
            <v>23.759999999999998</v>
          </cell>
          <cell r="K18">
            <v>0</v>
          </cell>
        </row>
        <row r="19">
          <cell r="B19">
            <v>26.083333333333332</v>
          </cell>
          <cell r="C19">
            <v>34</v>
          </cell>
          <cell r="D19">
            <v>20</v>
          </cell>
          <cell r="E19">
            <v>71.708333333333329</v>
          </cell>
          <cell r="F19">
            <v>98</v>
          </cell>
          <cell r="G19">
            <v>42</v>
          </cell>
          <cell r="H19">
            <v>12.24</v>
          </cell>
          <cell r="J19">
            <v>31.680000000000003</v>
          </cell>
          <cell r="K19">
            <v>0</v>
          </cell>
        </row>
        <row r="20">
          <cell r="B20">
            <v>25.279166666666669</v>
          </cell>
          <cell r="C20">
            <v>34.6</v>
          </cell>
          <cell r="D20">
            <v>17.3</v>
          </cell>
          <cell r="E20">
            <v>67.75</v>
          </cell>
          <cell r="F20">
            <v>96</v>
          </cell>
          <cell r="G20">
            <v>39</v>
          </cell>
          <cell r="H20">
            <v>7.5600000000000005</v>
          </cell>
          <cell r="J20">
            <v>24.12</v>
          </cell>
          <cell r="K20">
            <v>0</v>
          </cell>
        </row>
        <row r="21">
          <cell r="B21">
            <v>25.941666666666674</v>
          </cell>
          <cell r="C21">
            <v>35.4</v>
          </cell>
          <cell r="D21">
            <v>20.2</v>
          </cell>
          <cell r="E21">
            <v>75.916666666666671</v>
          </cell>
          <cell r="F21">
            <v>96</v>
          </cell>
          <cell r="G21">
            <v>41</v>
          </cell>
          <cell r="H21">
            <v>15.48</v>
          </cell>
          <cell r="J21">
            <v>39.6</v>
          </cell>
          <cell r="K21">
            <v>22.6</v>
          </cell>
        </row>
        <row r="22">
          <cell r="B22">
            <v>24.595833333333331</v>
          </cell>
          <cell r="C22">
            <v>32.5</v>
          </cell>
          <cell r="D22">
            <v>21</v>
          </cell>
          <cell r="E22">
            <v>82.666666666666671</v>
          </cell>
          <cell r="F22">
            <v>97</v>
          </cell>
          <cell r="G22">
            <v>55</v>
          </cell>
          <cell r="H22">
            <v>11.16</v>
          </cell>
          <cell r="J22">
            <v>27</v>
          </cell>
          <cell r="K22">
            <v>0.2</v>
          </cell>
        </row>
        <row r="23">
          <cell r="B23">
            <v>24.937499999999996</v>
          </cell>
          <cell r="C23">
            <v>32.4</v>
          </cell>
          <cell r="D23">
            <v>18.8</v>
          </cell>
          <cell r="E23">
            <v>75.125</v>
          </cell>
          <cell r="F23">
            <v>98</v>
          </cell>
          <cell r="G23">
            <v>44</v>
          </cell>
          <cell r="H23">
            <v>10.08</v>
          </cell>
          <cell r="J23">
            <v>25.56</v>
          </cell>
          <cell r="K23">
            <v>0</v>
          </cell>
        </row>
        <row r="24">
          <cell r="B24">
            <v>25.187500000000004</v>
          </cell>
          <cell r="C24">
            <v>33.299999999999997</v>
          </cell>
          <cell r="D24">
            <v>18.5</v>
          </cell>
          <cell r="E24">
            <v>74.375</v>
          </cell>
          <cell r="F24">
            <v>98</v>
          </cell>
          <cell r="G24">
            <v>42</v>
          </cell>
          <cell r="H24">
            <v>17.28</v>
          </cell>
          <cell r="J24">
            <v>30.96</v>
          </cell>
          <cell r="K24">
            <v>0</v>
          </cell>
        </row>
        <row r="25">
          <cell r="B25">
            <v>25.929166666666664</v>
          </cell>
          <cell r="C25">
            <v>33.4</v>
          </cell>
          <cell r="D25">
            <v>19.600000000000001</v>
          </cell>
          <cell r="E25">
            <v>64.708333333333329</v>
          </cell>
          <cell r="F25">
            <v>89</v>
          </cell>
          <cell r="G25">
            <v>38</v>
          </cell>
          <cell r="H25">
            <v>15.120000000000001</v>
          </cell>
          <cell r="J25">
            <v>33.119999999999997</v>
          </cell>
          <cell r="K25">
            <v>0</v>
          </cell>
        </row>
        <row r="26">
          <cell r="B26">
            <v>26.549999999999997</v>
          </cell>
          <cell r="C26">
            <v>34.5</v>
          </cell>
          <cell r="D26">
            <v>20</v>
          </cell>
          <cell r="E26">
            <v>58.083333333333336</v>
          </cell>
          <cell r="F26">
            <v>83</v>
          </cell>
          <cell r="G26">
            <v>36</v>
          </cell>
          <cell r="H26">
            <v>16.2</v>
          </cell>
          <cell r="J26">
            <v>35.64</v>
          </cell>
          <cell r="K26">
            <v>0</v>
          </cell>
        </row>
        <row r="27">
          <cell r="B27">
            <v>23.762500000000006</v>
          </cell>
          <cell r="C27">
            <v>27.4</v>
          </cell>
          <cell r="D27">
            <v>20.7</v>
          </cell>
          <cell r="E27">
            <v>81.833333333333329</v>
          </cell>
          <cell r="F27">
            <v>95</v>
          </cell>
          <cell r="G27">
            <v>63</v>
          </cell>
          <cell r="H27">
            <v>7.9200000000000008</v>
          </cell>
          <cell r="J27">
            <v>20.52</v>
          </cell>
          <cell r="K27">
            <v>3.2</v>
          </cell>
        </row>
        <row r="28">
          <cell r="B28">
            <v>24.208333333333329</v>
          </cell>
          <cell r="C28">
            <v>33</v>
          </cell>
          <cell r="D28">
            <v>19.100000000000001</v>
          </cell>
          <cell r="E28">
            <v>82.541666666666671</v>
          </cell>
          <cell r="F28">
            <v>97</v>
          </cell>
          <cell r="G28">
            <v>50</v>
          </cell>
          <cell r="H28">
            <v>9.7200000000000006</v>
          </cell>
          <cell r="J28">
            <v>45</v>
          </cell>
          <cell r="K28">
            <v>0.60000000000000009</v>
          </cell>
        </row>
        <row r="29">
          <cell r="B29">
            <v>26.462500000000002</v>
          </cell>
          <cell r="C29">
            <v>34.200000000000003</v>
          </cell>
          <cell r="D29">
            <v>21.4</v>
          </cell>
          <cell r="E29">
            <v>77.125</v>
          </cell>
          <cell r="F29">
            <v>97</v>
          </cell>
          <cell r="G29">
            <v>45</v>
          </cell>
          <cell r="H29">
            <v>7.9200000000000008</v>
          </cell>
          <cell r="J29">
            <v>20.52</v>
          </cell>
          <cell r="K29">
            <v>0</v>
          </cell>
        </row>
        <row r="30">
          <cell r="B30">
            <v>26.308333333333334</v>
          </cell>
          <cell r="C30">
            <v>32.9</v>
          </cell>
          <cell r="D30">
            <v>21.7</v>
          </cell>
          <cell r="E30">
            <v>77.791666666666671</v>
          </cell>
          <cell r="F30">
            <v>96</v>
          </cell>
          <cell r="G30">
            <v>52</v>
          </cell>
          <cell r="H30">
            <v>12.6</v>
          </cell>
          <cell r="J30">
            <v>27.36</v>
          </cell>
          <cell r="K30">
            <v>11.4</v>
          </cell>
        </row>
        <row r="31">
          <cell r="B31">
            <v>27.3125</v>
          </cell>
          <cell r="C31">
            <v>34.700000000000003</v>
          </cell>
          <cell r="D31">
            <v>21.8</v>
          </cell>
          <cell r="E31">
            <v>75.708333333333329</v>
          </cell>
          <cell r="F31">
            <v>98</v>
          </cell>
          <cell r="G31">
            <v>48</v>
          </cell>
          <cell r="H31">
            <v>10.08</v>
          </cell>
          <cell r="J31">
            <v>25.2</v>
          </cell>
          <cell r="K31">
            <v>0</v>
          </cell>
        </row>
        <row r="32">
          <cell r="B32">
            <v>27.141666666666662</v>
          </cell>
          <cell r="C32">
            <v>35.700000000000003</v>
          </cell>
          <cell r="D32">
            <v>23.2</v>
          </cell>
          <cell r="E32">
            <v>76</v>
          </cell>
          <cell r="F32">
            <v>95</v>
          </cell>
          <cell r="G32">
            <v>41</v>
          </cell>
          <cell r="H32">
            <v>18.720000000000002</v>
          </cell>
          <cell r="J32">
            <v>30.96</v>
          </cell>
          <cell r="K32">
            <v>0.2</v>
          </cell>
        </row>
        <row r="33">
          <cell r="B33">
            <v>23.504166666666663</v>
          </cell>
          <cell r="C33">
            <v>27.6</v>
          </cell>
          <cell r="D33">
            <v>21.2</v>
          </cell>
          <cell r="E33">
            <v>90.041666666666671</v>
          </cell>
          <cell r="F33">
            <v>97</v>
          </cell>
          <cell r="G33">
            <v>73</v>
          </cell>
          <cell r="H33">
            <v>3.6</v>
          </cell>
          <cell r="J33">
            <v>11.520000000000001</v>
          </cell>
          <cell r="K33">
            <v>43.600000000000009</v>
          </cell>
        </row>
        <row r="34">
          <cell r="B34">
            <v>24.791666666666657</v>
          </cell>
          <cell r="C34">
            <v>32.9</v>
          </cell>
          <cell r="D34">
            <v>20.2</v>
          </cell>
          <cell r="E34">
            <v>86.791666666666671</v>
          </cell>
          <cell r="F34">
            <v>98</v>
          </cell>
          <cell r="G34">
            <v>58</v>
          </cell>
          <cell r="H34">
            <v>0</v>
          </cell>
          <cell r="J34">
            <v>0</v>
          </cell>
          <cell r="K34">
            <v>0.60000000000000009</v>
          </cell>
        </row>
        <row r="35">
          <cell r="B35">
            <v>23.92916666666666</v>
          </cell>
          <cell r="C35">
            <v>27.7</v>
          </cell>
          <cell r="D35">
            <v>21.9</v>
          </cell>
          <cell r="E35">
            <v>85.875</v>
          </cell>
          <cell r="F35">
            <v>97</v>
          </cell>
          <cell r="G35">
            <v>70</v>
          </cell>
          <cell r="H35">
            <v>0</v>
          </cell>
          <cell r="J35">
            <v>0</v>
          </cell>
          <cell r="K35">
            <v>2.1999999999999997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>
        <row r="5">
          <cell r="B5">
            <v>27.995833333333334</v>
          </cell>
          <cell r="C5">
            <v>35.4</v>
          </cell>
          <cell r="D5">
            <v>22.1</v>
          </cell>
          <cell r="E5">
            <v>72.375</v>
          </cell>
          <cell r="F5">
            <v>100</v>
          </cell>
          <cell r="G5">
            <v>45</v>
          </cell>
          <cell r="H5">
            <v>0</v>
          </cell>
          <cell r="K5">
            <v>0.6</v>
          </cell>
        </row>
        <row r="6">
          <cell r="B6">
            <v>29.637499999999999</v>
          </cell>
          <cell r="C6">
            <v>37.700000000000003</v>
          </cell>
          <cell r="D6">
            <v>21.6</v>
          </cell>
          <cell r="E6">
            <v>58.375</v>
          </cell>
          <cell r="F6">
            <v>95</v>
          </cell>
          <cell r="G6">
            <v>31</v>
          </cell>
          <cell r="H6">
            <v>0</v>
          </cell>
          <cell r="K6">
            <v>0</v>
          </cell>
        </row>
        <row r="7">
          <cell r="B7">
            <v>29.200000000000003</v>
          </cell>
          <cell r="C7">
            <v>35.799999999999997</v>
          </cell>
          <cell r="D7">
            <v>22.6</v>
          </cell>
          <cell r="E7">
            <v>59.875</v>
          </cell>
          <cell r="F7">
            <v>89</v>
          </cell>
          <cell r="G7">
            <v>37</v>
          </cell>
          <cell r="H7">
            <v>0</v>
          </cell>
          <cell r="K7">
            <v>0</v>
          </cell>
        </row>
        <row r="8">
          <cell r="B8">
            <v>29.029166666666669</v>
          </cell>
          <cell r="C8">
            <v>37.299999999999997</v>
          </cell>
          <cell r="D8">
            <v>21.5</v>
          </cell>
          <cell r="E8">
            <v>61.875</v>
          </cell>
          <cell r="F8">
            <v>97</v>
          </cell>
          <cell r="G8">
            <v>30</v>
          </cell>
          <cell r="H8">
            <v>0</v>
          </cell>
          <cell r="K8">
            <v>0</v>
          </cell>
        </row>
        <row r="9">
          <cell r="B9">
            <v>25.333333333333339</v>
          </cell>
          <cell r="C9">
            <v>32.6</v>
          </cell>
          <cell r="D9">
            <v>21.6</v>
          </cell>
          <cell r="E9">
            <v>80.041666666666671</v>
          </cell>
          <cell r="F9">
            <v>100</v>
          </cell>
          <cell r="G9">
            <v>46</v>
          </cell>
          <cell r="H9">
            <v>0</v>
          </cell>
          <cell r="K9">
            <v>2.8000000000000003</v>
          </cell>
        </row>
        <row r="10">
          <cell r="B10">
            <v>25.654166666666665</v>
          </cell>
          <cell r="C10">
            <v>36.1</v>
          </cell>
          <cell r="D10">
            <v>21.4</v>
          </cell>
          <cell r="E10">
            <v>82.958333333333329</v>
          </cell>
          <cell r="F10">
            <v>100</v>
          </cell>
          <cell r="G10">
            <v>38</v>
          </cell>
          <cell r="H10">
            <v>0</v>
          </cell>
          <cell r="K10">
            <v>0.8</v>
          </cell>
        </row>
        <row r="11">
          <cell r="B11">
            <v>27.500000000000011</v>
          </cell>
          <cell r="C11">
            <v>36.9</v>
          </cell>
          <cell r="D11">
            <v>21.4</v>
          </cell>
          <cell r="E11">
            <v>66.208333333333329</v>
          </cell>
          <cell r="F11">
            <v>99</v>
          </cell>
          <cell r="G11">
            <v>35</v>
          </cell>
          <cell r="H11">
            <v>0</v>
          </cell>
          <cell r="K11">
            <v>0</v>
          </cell>
        </row>
        <row r="12">
          <cell r="B12">
            <v>28.816666666666666</v>
          </cell>
          <cell r="C12">
            <v>37.5</v>
          </cell>
          <cell r="D12">
            <v>21.6</v>
          </cell>
          <cell r="E12">
            <v>51.041666666666664</v>
          </cell>
          <cell r="F12">
            <v>81</v>
          </cell>
          <cell r="G12">
            <v>26</v>
          </cell>
          <cell r="H12">
            <v>0</v>
          </cell>
          <cell r="K12">
            <v>0</v>
          </cell>
        </row>
        <row r="13">
          <cell r="B13">
            <v>28.112500000000001</v>
          </cell>
          <cell r="C13">
            <v>37.200000000000003</v>
          </cell>
          <cell r="D13">
            <v>20.3</v>
          </cell>
          <cell r="E13">
            <v>51.041666666666664</v>
          </cell>
          <cell r="F13">
            <v>76</v>
          </cell>
          <cell r="G13">
            <v>26</v>
          </cell>
          <cell r="H13">
            <v>0</v>
          </cell>
          <cell r="K13">
            <v>0</v>
          </cell>
        </row>
        <row r="14">
          <cell r="B14">
            <v>25.887500000000003</v>
          </cell>
          <cell r="C14">
            <v>36.799999999999997</v>
          </cell>
          <cell r="D14">
            <v>20.9</v>
          </cell>
          <cell r="E14">
            <v>75.916666666666671</v>
          </cell>
          <cell r="F14">
            <v>100</v>
          </cell>
          <cell r="G14">
            <v>35</v>
          </cell>
          <cell r="H14">
            <v>0</v>
          </cell>
          <cell r="K14">
            <v>2.8</v>
          </cell>
        </row>
        <row r="15">
          <cell r="B15">
            <v>24.575000000000003</v>
          </cell>
          <cell r="C15">
            <v>30.1</v>
          </cell>
          <cell r="D15">
            <v>21.5</v>
          </cell>
          <cell r="E15">
            <v>86.458333333333329</v>
          </cell>
          <cell r="F15">
            <v>100</v>
          </cell>
          <cell r="G15">
            <v>59</v>
          </cell>
          <cell r="H15">
            <v>0</v>
          </cell>
          <cell r="K15">
            <v>0.2</v>
          </cell>
        </row>
        <row r="16">
          <cell r="B16">
            <v>23.808333333333334</v>
          </cell>
          <cell r="C16">
            <v>32.6</v>
          </cell>
          <cell r="D16">
            <v>20.9</v>
          </cell>
          <cell r="E16">
            <v>90.458333333333329</v>
          </cell>
          <cell r="F16">
            <v>100</v>
          </cell>
          <cell r="G16">
            <v>52</v>
          </cell>
          <cell r="H16">
            <v>0</v>
          </cell>
          <cell r="K16">
            <v>22.2</v>
          </cell>
        </row>
        <row r="17">
          <cell r="B17">
            <v>24.849999999999998</v>
          </cell>
          <cell r="C17">
            <v>31.5</v>
          </cell>
          <cell r="D17">
            <v>21.5</v>
          </cell>
          <cell r="E17">
            <v>84.666666666666671</v>
          </cell>
          <cell r="F17">
            <v>100</v>
          </cell>
          <cell r="G17">
            <v>51</v>
          </cell>
          <cell r="H17">
            <v>0</v>
          </cell>
          <cell r="K17">
            <v>0.4</v>
          </cell>
        </row>
        <row r="18">
          <cell r="B18">
            <v>25.779166666666669</v>
          </cell>
          <cell r="C18">
            <v>34</v>
          </cell>
          <cell r="D18">
            <v>20.6</v>
          </cell>
          <cell r="E18">
            <v>78</v>
          </cell>
          <cell r="F18">
            <v>100</v>
          </cell>
          <cell r="G18">
            <v>44</v>
          </cell>
          <cell r="H18">
            <v>0</v>
          </cell>
          <cell r="K18">
            <v>0</v>
          </cell>
        </row>
        <row r="19">
          <cell r="B19">
            <v>25.999999999999996</v>
          </cell>
          <cell r="C19">
            <v>33.9</v>
          </cell>
          <cell r="D19">
            <v>19.7</v>
          </cell>
          <cell r="E19">
            <v>70.416666666666671</v>
          </cell>
          <cell r="F19">
            <v>97</v>
          </cell>
          <cell r="G19">
            <v>42</v>
          </cell>
          <cell r="H19">
            <v>0</v>
          </cell>
          <cell r="K19">
            <v>0</v>
          </cell>
        </row>
        <row r="20">
          <cell r="B20">
            <v>25.495833333333334</v>
          </cell>
          <cell r="C20">
            <v>35.1</v>
          </cell>
          <cell r="D20">
            <v>18.399999999999999</v>
          </cell>
          <cell r="E20">
            <v>70.125</v>
          </cell>
          <cell r="F20">
            <v>96</v>
          </cell>
          <cell r="G20">
            <v>43</v>
          </cell>
          <cell r="H20">
            <v>0</v>
          </cell>
          <cell r="K20">
            <v>0</v>
          </cell>
        </row>
        <row r="21">
          <cell r="B21">
            <v>27.274999999999995</v>
          </cell>
          <cell r="C21">
            <v>35.4</v>
          </cell>
          <cell r="D21">
            <v>23.1</v>
          </cell>
          <cell r="E21">
            <v>72.041666666666671</v>
          </cell>
          <cell r="F21">
            <v>93</v>
          </cell>
          <cell r="G21">
            <v>43</v>
          </cell>
          <cell r="H21">
            <v>0</v>
          </cell>
          <cell r="K21">
            <v>0</v>
          </cell>
        </row>
        <row r="22">
          <cell r="B22">
            <v>24.824999999999999</v>
          </cell>
          <cell r="C22">
            <v>33.700000000000003</v>
          </cell>
          <cell r="D22">
            <v>21.1</v>
          </cell>
          <cell r="E22">
            <v>89.083333333333329</v>
          </cell>
          <cell r="F22">
            <v>100</v>
          </cell>
          <cell r="G22">
            <v>51</v>
          </cell>
          <cell r="H22">
            <v>0</v>
          </cell>
          <cell r="K22">
            <v>9</v>
          </cell>
        </row>
        <row r="23">
          <cell r="B23">
            <v>25.241666666666664</v>
          </cell>
          <cell r="C23">
            <v>33.299999999999997</v>
          </cell>
          <cell r="D23">
            <v>19.600000000000001</v>
          </cell>
          <cell r="E23">
            <v>79.75</v>
          </cell>
          <cell r="F23">
            <v>100</v>
          </cell>
          <cell r="G23">
            <v>42</v>
          </cell>
          <cell r="H23">
            <v>0</v>
          </cell>
          <cell r="K23">
            <v>0.2</v>
          </cell>
        </row>
        <row r="24">
          <cell r="B24">
            <v>25.88333333333334</v>
          </cell>
          <cell r="C24">
            <v>33.299999999999997</v>
          </cell>
          <cell r="D24">
            <v>21.3</v>
          </cell>
          <cell r="E24">
            <v>70</v>
          </cell>
          <cell r="F24">
            <v>97</v>
          </cell>
          <cell r="G24">
            <v>38</v>
          </cell>
          <cell r="H24">
            <v>0</v>
          </cell>
          <cell r="K24">
            <v>0</v>
          </cell>
        </row>
        <row r="25">
          <cell r="B25">
            <v>26.099999999999998</v>
          </cell>
          <cell r="C25">
            <v>34.799999999999997</v>
          </cell>
          <cell r="D25">
            <v>20</v>
          </cell>
          <cell r="E25">
            <v>57</v>
          </cell>
          <cell r="F25">
            <v>88</v>
          </cell>
          <cell r="G25">
            <v>25</v>
          </cell>
          <cell r="H25">
            <v>0</v>
          </cell>
          <cell r="K25">
            <v>0</v>
          </cell>
        </row>
        <row r="26">
          <cell r="B26">
            <v>27.016666666666666</v>
          </cell>
          <cell r="C26">
            <v>35.700000000000003</v>
          </cell>
          <cell r="D26">
            <v>21.4</v>
          </cell>
          <cell r="E26">
            <v>50.041666666666664</v>
          </cell>
          <cell r="F26">
            <v>69</v>
          </cell>
          <cell r="G26">
            <v>32</v>
          </cell>
          <cell r="H26">
            <v>0</v>
          </cell>
          <cell r="K26">
            <v>0</v>
          </cell>
        </row>
        <row r="27">
          <cell r="B27">
            <v>25.679166666666664</v>
          </cell>
          <cell r="C27">
            <v>32.200000000000003</v>
          </cell>
          <cell r="D27">
            <v>22.4</v>
          </cell>
          <cell r="E27">
            <v>75.458333333333329</v>
          </cell>
          <cell r="F27">
            <v>97</v>
          </cell>
          <cell r="G27">
            <v>51</v>
          </cell>
          <cell r="H27">
            <v>0</v>
          </cell>
          <cell r="K27">
            <v>0</v>
          </cell>
        </row>
        <row r="28">
          <cell r="B28">
            <v>25.566666666666659</v>
          </cell>
          <cell r="C28">
            <v>36.9</v>
          </cell>
          <cell r="D28">
            <v>19.399999999999999</v>
          </cell>
          <cell r="E28">
            <v>75.75</v>
          </cell>
          <cell r="F28">
            <v>99</v>
          </cell>
          <cell r="G28">
            <v>35</v>
          </cell>
          <cell r="H28">
            <v>21.6</v>
          </cell>
          <cell r="J28">
            <v>41.04</v>
          </cell>
          <cell r="K28">
            <v>1.2</v>
          </cell>
        </row>
        <row r="29">
          <cell r="B29">
            <v>26.991666666666664</v>
          </cell>
          <cell r="C29">
            <v>35.799999999999997</v>
          </cell>
          <cell r="D29">
            <v>21.1</v>
          </cell>
          <cell r="E29">
            <v>76.583333333333329</v>
          </cell>
          <cell r="F29">
            <v>100</v>
          </cell>
          <cell r="G29">
            <v>42</v>
          </cell>
          <cell r="H29">
            <v>11.520000000000001</v>
          </cell>
          <cell r="J29">
            <v>30.240000000000002</v>
          </cell>
          <cell r="K29">
            <v>0</v>
          </cell>
        </row>
        <row r="30">
          <cell r="B30">
            <v>26.412500000000009</v>
          </cell>
          <cell r="C30">
            <v>33.5</v>
          </cell>
          <cell r="D30">
            <v>21.5</v>
          </cell>
          <cell r="E30">
            <v>75.708333333333329</v>
          </cell>
          <cell r="F30">
            <v>100</v>
          </cell>
          <cell r="G30">
            <v>46</v>
          </cell>
          <cell r="H30">
            <v>17.28</v>
          </cell>
          <cell r="J30">
            <v>39.6</v>
          </cell>
          <cell r="K30">
            <v>3.6</v>
          </cell>
        </row>
        <row r="31">
          <cell r="B31">
            <v>28.158333333333335</v>
          </cell>
          <cell r="C31">
            <v>34.799999999999997</v>
          </cell>
          <cell r="D31">
            <v>22.4</v>
          </cell>
          <cell r="E31">
            <v>67.583333333333329</v>
          </cell>
          <cell r="F31">
            <v>95</v>
          </cell>
          <cell r="G31">
            <v>40</v>
          </cell>
          <cell r="H31">
            <v>15.48</v>
          </cell>
          <cell r="J31">
            <v>30.6</v>
          </cell>
          <cell r="K31">
            <v>0</v>
          </cell>
        </row>
        <row r="32">
          <cell r="B32">
            <v>27.770833333333329</v>
          </cell>
          <cell r="C32">
            <v>34.9</v>
          </cell>
          <cell r="D32">
            <v>22.2</v>
          </cell>
          <cell r="E32">
            <v>72.291666666666671</v>
          </cell>
          <cell r="F32">
            <v>100</v>
          </cell>
          <cell r="G32">
            <v>46</v>
          </cell>
          <cell r="H32">
            <v>14.04</v>
          </cell>
          <cell r="J32">
            <v>39.6</v>
          </cell>
          <cell r="K32">
            <v>2.2000000000000002</v>
          </cell>
        </row>
        <row r="33">
          <cell r="B33">
            <v>24.762499999999999</v>
          </cell>
          <cell r="C33">
            <v>28.7</v>
          </cell>
          <cell r="D33">
            <v>21.4</v>
          </cell>
          <cell r="E33">
            <v>90.083333333333329</v>
          </cell>
          <cell r="F33">
            <v>100</v>
          </cell>
          <cell r="G33">
            <v>71</v>
          </cell>
          <cell r="H33">
            <v>17.28</v>
          </cell>
          <cell r="J33">
            <v>28.44</v>
          </cell>
          <cell r="K33">
            <v>24.399999999999995</v>
          </cell>
        </row>
        <row r="34">
          <cell r="B34">
            <v>25.212499999999995</v>
          </cell>
          <cell r="C34">
            <v>32</v>
          </cell>
          <cell r="D34">
            <v>20.399999999999999</v>
          </cell>
          <cell r="E34">
            <v>83.5</v>
          </cell>
          <cell r="F34">
            <v>100</v>
          </cell>
          <cell r="G34">
            <v>62</v>
          </cell>
          <cell r="H34">
            <v>10.8</v>
          </cell>
          <cell r="J34">
            <v>28.08</v>
          </cell>
          <cell r="K34">
            <v>0</v>
          </cell>
        </row>
        <row r="35">
          <cell r="B35">
            <v>24.420833333333324</v>
          </cell>
          <cell r="C35">
            <v>28.9</v>
          </cell>
          <cell r="D35">
            <v>21.2</v>
          </cell>
          <cell r="E35">
            <v>90.208333333333329</v>
          </cell>
          <cell r="F35">
            <v>100</v>
          </cell>
          <cell r="G35">
            <v>67</v>
          </cell>
          <cell r="H35">
            <v>22.32</v>
          </cell>
          <cell r="J35">
            <v>39.96</v>
          </cell>
          <cell r="K35">
            <v>39.600000000000009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27.8125</v>
          </cell>
          <cell r="C5">
            <v>34.299999999999997</v>
          </cell>
          <cell r="D5">
            <v>22.4</v>
          </cell>
          <cell r="E5">
            <v>62.833333333333336</v>
          </cell>
          <cell r="F5">
            <v>87</v>
          </cell>
          <cell r="G5">
            <v>35</v>
          </cell>
          <cell r="H5">
            <v>17.64</v>
          </cell>
          <cell r="J5">
            <v>35.28</v>
          </cell>
        </row>
        <row r="6">
          <cell r="B6">
            <v>27.686956521739134</v>
          </cell>
          <cell r="C6">
            <v>33.200000000000003</v>
          </cell>
          <cell r="D6">
            <v>22.8</v>
          </cell>
          <cell r="E6">
            <v>65.043478260869563</v>
          </cell>
          <cell r="F6">
            <v>89</v>
          </cell>
          <cell r="G6">
            <v>41</v>
          </cell>
          <cell r="H6">
            <v>15.48</v>
          </cell>
          <cell r="J6">
            <v>32.4</v>
          </cell>
        </row>
        <row r="7">
          <cell r="B7">
            <v>28.100000000000005</v>
          </cell>
          <cell r="C7">
            <v>34.299999999999997</v>
          </cell>
          <cell r="D7">
            <v>23.1</v>
          </cell>
          <cell r="E7">
            <v>59.666666666666664</v>
          </cell>
          <cell r="F7">
            <v>85</v>
          </cell>
          <cell r="G7">
            <v>31</v>
          </cell>
          <cell r="H7">
            <v>13.68</v>
          </cell>
          <cell r="J7">
            <v>27</v>
          </cell>
        </row>
        <row r="8">
          <cell r="B8">
            <v>25.720833333333331</v>
          </cell>
          <cell r="C8">
            <v>31.5</v>
          </cell>
          <cell r="D8">
            <v>21.8</v>
          </cell>
          <cell r="E8">
            <v>73.916666666666671</v>
          </cell>
          <cell r="F8">
            <v>88</v>
          </cell>
          <cell r="G8">
            <v>48</v>
          </cell>
          <cell r="H8">
            <v>16.920000000000002</v>
          </cell>
          <cell r="J8">
            <v>33.840000000000003</v>
          </cell>
        </row>
        <row r="9">
          <cell r="B9">
            <v>26.983333333333331</v>
          </cell>
          <cell r="C9">
            <v>34.1</v>
          </cell>
          <cell r="D9">
            <v>21.9</v>
          </cell>
          <cell r="E9">
            <v>65.833333333333329</v>
          </cell>
          <cell r="F9">
            <v>86</v>
          </cell>
          <cell r="G9">
            <v>35</v>
          </cell>
          <cell r="H9">
            <v>20.52</v>
          </cell>
          <cell r="J9">
            <v>44.28</v>
          </cell>
        </row>
        <row r="10">
          <cell r="B10">
            <v>28.145833333333329</v>
          </cell>
          <cell r="C10">
            <v>34.6</v>
          </cell>
          <cell r="D10">
            <v>23.2</v>
          </cell>
          <cell r="E10">
            <v>59.666666666666664</v>
          </cell>
          <cell r="F10">
            <v>85</v>
          </cell>
          <cell r="G10">
            <v>31</v>
          </cell>
          <cell r="H10">
            <v>14.4</v>
          </cell>
          <cell r="J10">
            <v>30.96</v>
          </cell>
        </row>
        <row r="11">
          <cell r="B11">
            <v>27.704166666666666</v>
          </cell>
          <cell r="C11">
            <v>34.6</v>
          </cell>
          <cell r="D11">
            <v>21.9</v>
          </cell>
          <cell r="E11">
            <v>56.791666666666664</v>
          </cell>
          <cell r="F11">
            <v>84</v>
          </cell>
          <cell r="G11">
            <v>28</v>
          </cell>
          <cell r="H11">
            <v>17.64</v>
          </cell>
          <cell r="J11">
            <v>35.64</v>
          </cell>
        </row>
        <row r="12">
          <cell r="B12">
            <v>26.966666666666665</v>
          </cell>
          <cell r="C12">
            <v>36</v>
          </cell>
          <cell r="D12">
            <v>18.8</v>
          </cell>
          <cell r="E12">
            <v>58.75</v>
          </cell>
          <cell r="F12">
            <v>91</v>
          </cell>
          <cell r="G12">
            <v>28</v>
          </cell>
          <cell r="H12">
            <v>13.68</v>
          </cell>
          <cell r="J12">
            <v>24.840000000000003</v>
          </cell>
        </row>
        <row r="13">
          <cell r="B13">
            <v>27.395833333333339</v>
          </cell>
          <cell r="C13">
            <v>35.4</v>
          </cell>
          <cell r="D13">
            <v>20.2</v>
          </cell>
          <cell r="E13">
            <v>58.375</v>
          </cell>
          <cell r="F13">
            <v>91</v>
          </cell>
          <cell r="G13">
            <v>27</v>
          </cell>
          <cell r="H13">
            <v>6.84</v>
          </cell>
          <cell r="J13">
            <v>19.079999999999998</v>
          </cell>
        </row>
        <row r="14">
          <cell r="B14">
            <v>28.245833333333334</v>
          </cell>
          <cell r="C14">
            <v>36.4</v>
          </cell>
          <cell r="D14">
            <v>22.5</v>
          </cell>
          <cell r="E14">
            <v>58.708333333333336</v>
          </cell>
          <cell r="F14">
            <v>81</v>
          </cell>
          <cell r="G14">
            <v>29</v>
          </cell>
          <cell r="H14">
            <v>10.8</v>
          </cell>
          <cell r="J14">
            <v>20.88</v>
          </cell>
        </row>
        <row r="15">
          <cell r="B15">
            <v>26.424999999999994</v>
          </cell>
          <cell r="C15">
            <v>32.4</v>
          </cell>
          <cell r="D15">
            <v>22.4</v>
          </cell>
          <cell r="E15">
            <v>68</v>
          </cell>
          <cell r="F15">
            <v>86</v>
          </cell>
          <cell r="G15">
            <v>48</v>
          </cell>
          <cell r="H15">
            <v>14.04</v>
          </cell>
          <cell r="J15">
            <v>32.76</v>
          </cell>
        </row>
        <row r="16">
          <cell r="B16">
            <v>26.945833333333336</v>
          </cell>
          <cell r="C16">
            <v>35.799999999999997</v>
          </cell>
          <cell r="D16">
            <v>21.8</v>
          </cell>
          <cell r="E16">
            <v>66.166666666666671</v>
          </cell>
          <cell r="F16">
            <v>89</v>
          </cell>
          <cell r="G16">
            <v>32</v>
          </cell>
          <cell r="H16">
            <v>16.559999999999999</v>
          </cell>
          <cell r="J16">
            <v>30.96</v>
          </cell>
        </row>
        <row r="17">
          <cell r="B17">
            <v>27.324999999999999</v>
          </cell>
          <cell r="C17">
            <v>33.700000000000003</v>
          </cell>
          <cell r="D17">
            <v>22.7</v>
          </cell>
          <cell r="E17">
            <v>68.291666666666671</v>
          </cell>
          <cell r="F17">
            <v>91</v>
          </cell>
          <cell r="G17">
            <v>38</v>
          </cell>
          <cell r="H17">
            <v>18</v>
          </cell>
          <cell r="J17">
            <v>33.480000000000004</v>
          </cell>
        </row>
        <row r="18">
          <cell r="B18">
            <v>27.279166666666665</v>
          </cell>
          <cell r="C18">
            <v>35.1</v>
          </cell>
          <cell r="D18">
            <v>22.2</v>
          </cell>
          <cell r="E18">
            <v>67.166666666666671</v>
          </cell>
          <cell r="F18">
            <v>91</v>
          </cell>
          <cell r="G18">
            <v>35</v>
          </cell>
          <cell r="H18">
            <v>18.36</v>
          </cell>
          <cell r="J18">
            <v>38.880000000000003</v>
          </cell>
        </row>
        <row r="19">
          <cell r="B19">
            <v>27.779166666666669</v>
          </cell>
          <cell r="C19">
            <v>36.5</v>
          </cell>
          <cell r="D19">
            <v>22.2</v>
          </cell>
          <cell r="E19">
            <v>67.208333333333329</v>
          </cell>
          <cell r="F19">
            <v>91</v>
          </cell>
          <cell r="G19">
            <v>34</v>
          </cell>
          <cell r="H19">
            <v>16.2</v>
          </cell>
          <cell r="J19">
            <v>45.36</v>
          </cell>
        </row>
        <row r="20">
          <cell r="B20">
            <v>28.195833333333336</v>
          </cell>
          <cell r="C20">
            <v>37</v>
          </cell>
          <cell r="D20">
            <v>22.4</v>
          </cell>
          <cell r="E20">
            <v>68</v>
          </cell>
          <cell r="F20">
            <v>89</v>
          </cell>
          <cell r="G20">
            <v>34</v>
          </cell>
          <cell r="H20">
            <v>14.04</v>
          </cell>
          <cell r="J20">
            <v>47.16</v>
          </cell>
        </row>
        <row r="21">
          <cell r="B21">
            <v>26.904166666666669</v>
          </cell>
          <cell r="C21">
            <v>35.6</v>
          </cell>
          <cell r="D21">
            <v>21.8</v>
          </cell>
          <cell r="E21">
            <v>74.5</v>
          </cell>
          <cell r="F21">
            <v>92</v>
          </cell>
          <cell r="G21">
            <v>42</v>
          </cell>
          <cell r="H21">
            <v>14.04</v>
          </cell>
          <cell r="J21">
            <v>54.72</v>
          </cell>
        </row>
        <row r="22">
          <cell r="B22">
            <v>27.004166666666663</v>
          </cell>
          <cell r="C22">
            <v>34.200000000000003</v>
          </cell>
          <cell r="D22">
            <v>23.4</v>
          </cell>
          <cell r="E22">
            <v>75.708333333333329</v>
          </cell>
          <cell r="F22">
            <v>91</v>
          </cell>
          <cell r="G22">
            <v>40</v>
          </cell>
          <cell r="H22">
            <v>22.32</v>
          </cell>
          <cell r="J22">
            <v>45</v>
          </cell>
        </row>
        <row r="23">
          <cell r="B23">
            <v>24.808333333333334</v>
          </cell>
          <cell r="C23">
            <v>30.6</v>
          </cell>
          <cell r="D23">
            <v>21.1</v>
          </cell>
          <cell r="E23">
            <v>78.708333333333329</v>
          </cell>
          <cell r="F23">
            <v>93</v>
          </cell>
          <cell r="G23">
            <v>56</v>
          </cell>
          <cell r="H23">
            <v>13.32</v>
          </cell>
          <cell r="J23">
            <v>24.12</v>
          </cell>
        </row>
        <row r="24">
          <cell r="B24">
            <v>26.4375</v>
          </cell>
          <cell r="C24">
            <v>32.6</v>
          </cell>
          <cell r="D24">
            <v>21.9</v>
          </cell>
          <cell r="E24">
            <v>71.208333333333329</v>
          </cell>
          <cell r="F24">
            <v>93</v>
          </cell>
          <cell r="G24">
            <v>43</v>
          </cell>
          <cell r="H24">
            <v>14.76</v>
          </cell>
          <cell r="J24">
            <v>28.44</v>
          </cell>
        </row>
        <row r="25">
          <cell r="B25">
            <v>26.579166666666666</v>
          </cell>
          <cell r="C25">
            <v>33.200000000000003</v>
          </cell>
          <cell r="D25">
            <v>20.8</v>
          </cell>
          <cell r="E25">
            <v>61.541666666666664</v>
          </cell>
          <cell r="F25">
            <v>77</v>
          </cell>
          <cell r="G25">
            <v>42</v>
          </cell>
          <cell r="H25">
            <v>11.879999999999999</v>
          </cell>
          <cell r="J25">
            <v>26.28</v>
          </cell>
        </row>
        <row r="26">
          <cell r="B26">
            <v>26.417391304347827</v>
          </cell>
          <cell r="C26">
            <v>34.200000000000003</v>
          </cell>
          <cell r="D26">
            <v>21.7</v>
          </cell>
          <cell r="E26">
            <v>71.217391304347828</v>
          </cell>
          <cell r="F26">
            <v>90</v>
          </cell>
          <cell r="G26">
            <v>41</v>
          </cell>
          <cell r="H26">
            <v>14.04</v>
          </cell>
          <cell r="J26">
            <v>30.240000000000002</v>
          </cell>
        </row>
        <row r="27">
          <cell r="B27">
            <v>26.945833333333336</v>
          </cell>
          <cell r="C27">
            <v>34.6</v>
          </cell>
          <cell r="D27">
            <v>22.2</v>
          </cell>
          <cell r="E27">
            <v>69.291666666666671</v>
          </cell>
          <cell r="F27">
            <v>87</v>
          </cell>
          <cell r="G27">
            <v>39</v>
          </cell>
          <cell r="H27">
            <v>15.48</v>
          </cell>
          <cell r="J27">
            <v>32.76</v>
          </cell>
        </row>
        <row r="28">
          <cell r="B28">
            <v>25.841666666666669</v>
          </cell>
          <cell r="C28">
            <v>33</v>
          </cell>
          <cell r="D28">
            <v>21</v>
          </cell>
          <cell r="E28">
            <v>77.25</v>
          </cell>
          <cell r="F28">
            <v>93</v>
          </cell>
          <cell r="G28">
            <v>48</v>
          </cell>
          <cell r="H28">
            <v>10.8</v>
          </cell>
          <cell r="J28">
            <v>25.92</v>
          </cell>
        </row>
        <row r="29">
          <cell r="B29">
            <v>27.716666666666665</v>
          </cell>
          <cell r="C29">
            <v>35.299999999999997</v>
          </cell>
          <cell r="D29">
            <v>23.3</v>
          </cell>
          <cell r="E29">
            <v>71.041666666666671</v>
          </cell>
          <cell r="F29">
            <v>89</v>
          </cell>
          <cell r="G29">
            <v>37</v>
          </cell>
          <cell r="H29">
            <v>7.2</v>
          </cell>
          <cell r="J29">
            <v>21.6</v>
          </cell>
        </row>
        <row r="30">
          <cell r="B30">
            <v>27.091666666666658</v>
          </cell>
          <cell r="C30">
            <v>32.799999999999997</v>
          </cell>
          <cell r="D30">
            <v>23.1</v>
          </cell>
          <cell r="E30">
            <v>72.875</v>
          </cell>
          <cell r="F30">
            <v>91</v>
          </cell>
          <cell r="G30">
            <v>48</v>
          </cell>
          <cell r="H30">
            <v>23.759999999999998</v>
          </cell>
          <cell r="J30">
            <v>37.440000000000005</v>
          </cell>
        </row>
        <row r="31">
          <cell r="B31">
            <v>27.926086956521736</v>
          </cell>
          <cell r="C31">
            <v>34.6</v>
          </cell>
          <cell r="D31">
            <v>22.1</v>
          </cell>
          <cell r="E31">
            <v>67.782608695652172</v>
          </cell>
          <cell r="F31">
            <v>92</v>
          </cell>
          <cell r="G31">
            <v>37</v>
          </cell>
          <cell r="H31">
            <v>10.44</v>
          </cell>
          <cell r="J31">
            <v>21.6</v>
          </cell>
        </row>
        <row r="32">
          <cell r="B32">
            <v>28.008333333333336</v>
          </cell>
          <cell r="C32">
            <v>35.6</v>
          </cell>
          <cell r="D32">
            <v>22.4</v>
          </cell>
          <cell r="E32">
            <v>66.541666666666671</v>
          </cell>
          <cell r="F32">
            <v>90</v>
          </cell>
          <cell r="G32">
            <v>36</v>
          </cell>
          <cell r="H32">
            <v>10.8</v>
          </cell>
          <cell r="J32">
            <v>20.88</v>
          </cell>
        </row>
        <row r="33">
          <cell r="B33">
            <v>28.029166666666669</v>
          </cell>
          <cell r="C33">
            <v>35.9</v>
          </cell>
          <cell r="D33">
            <v>21.8</v>
          </cell>
          <cell r="E33">
            <v>67.208333333333329</v>
          </cell>
          <cell r="F33">
            <v>92</v>
          </cell>
          <cell r="G33">
            <v>37</v>
          </cell>
          <cell r="H33">
            <v>11.520000000000001</v>
          </cell>
          <cell r="J33">
            <v>23.400000000000002</v>
          </cell>
        </row>
        <row r="34">
          <cell r="B34">
            <v>28.566666666666666</v>
          </cell>
          <cell r="C34">
            <v>37</v>
          </cell>
          <cell r="D34">
            <v>22.8</v>
          </cell>
          <cell r="E34">
            <v>67.125</v>
          </cell>
          <cell r="F34">
            <v>91</v>
          </cell>
          <cell r="G34">
            <v>33</v>
          </cell>
          <cell r="H34">
            <v>17.64</v>
          </cell>
          <cell r="J34">
            <v>37.080000000000005</v>
          </cell>
        </row>
        <row r="35">
          <cell r="B35">
            <v>25.416666666666671</v>
          </cell>
          <cell r="C35">
            <v>29.7</v>
          </cell>
          <cell r="D35">
            <v>22.6</v>
          </cell>
          <cell r="E35">
            <v>80.375</v>
          </cell>
          <cell r="F35">
            <v>93</v>
          </cell>
          <cell r="G35">
            <v>58</v>
          </cell>
          <cell r="H35">
            <v>13.68</v>
          </cell>
          <cell r="J35">
            <v>25.2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26.570833333333336</v>
          </cell>
          <cell r="C5">
            <v>36.1</v>
          </cell>
          <cell r="D5">
            <v>21.2</v>
          </cell>
          <cell r="E5">
            <v>84.63636363636364</v>
          </cell>
          <cell r="F5">
            <v>100</v>
          </cell>
          <cell r="H5">
            <v>13.32</v>
          </cell>
          <cell r="J5">
            <v>41.04</v>
          </cell>
          <cell r="K5">
            <v>5.8</v>
          </cell>
        </row>
        <row r="6">
          <cell r="B6">
            <v>26.0625</v>
          </cell>
          <cell r="C6">
            <v>35.5</v>
          </cell>
          <cell r="D6">
            <v>21.4</v>
          </cell>
          <cell r="E6">
            <v>85</v>
          </cell>
          <cell r="F6">
            <v>100</v>
          </cell>
          <cell r="H6">
            <v>23.400000000000002</v>
          </cell>
          <cell r="J6">
            <v>49.32</v>
          </cell>
          <cell r="K6">
            <v>0.2</v>
          </cell>
        </row>
        <row r="7">
          <cell r="B7">
            <v>24.837500000000006</v>
          </cell>
          <cell r="C7">
            <v>32.1</v>
          </cell>
          <cell r="D7">
            <v>21</v>
          </cell>
          <cell r="E7">
            <v>92.75</v>
          </cell>
          <cell r="F7">
            <v>100</v>
          </cell>
          <cell r="H7">
            <v>9.3600000000000012</v>
          </cell>
          <cell r="J7">
            <v>47.519999999999996</v>
          </cell>
          <cell r="K7">
            <v>2.2000000000000002</v>
          </cell>
        </row>
        <row r="8">
          <cell r="B8">
            <v>26.008333333333336</v>
          </cell>
          <cell r="C8">
            <v>35.4</v>
          </cell>
          <cell r="D8">
            <v>22.7</v>
          </cell>
          <cell r="E8">
            <v>88.181818181818187</v>
          </cell>
          <cell r="F8">
            <v>100</v>
          </cell>
          <cell r="H8">
            <v>11.520000000000001</v>
          </cell>
          <cell r="J8">
            <v>24.48</v>
          </cell>
          <cell r="K8">
            <v>0.4</v>
          </cell>
        </row>
        <row r="9">
          <cell r="B9">
            <v>24.491666666666664</v>
          </cell>
          <cell r="C9">
            <v>32</v>
          </cell>
          <cell r="D9">
            <v>20.399999999999999</v>
          </cell>
          <cell r="E9">
            <v>93.84210526315789</v>
          </cell>
          <cell r="F9">
            <v>100</v>
          </cell>
          <cell r="H9">
            <v>18.720000000000002</v>
          </cell>
          <cell r="J9">
            <v>45.72</v>
          </cell>
          <cell r="K9">
            <v>26.199999999999996</v>
          </cell>
        </row>
        <row r="10">
          <cell r="B10">
            <v>25.375</v>
          </cell>
          <cell r="C10">
            <v>34.5</v>
          </cell>
          <cell r="D10">
            <v>20.9</v>
          </cell>
          <cell r="E10">
            <v>87.434782608695656</v>
          </cell>
          <cell r="F10">
            <v>100</v>
          </cell>
          <cell r="H10">
            <v>9.3600000000000012</v>
          </cell>
          <cell r="J10">
            <v>20.88</v>
          </cell>
          <cell r="K10">
            <v>0</v>
          </cell>
        </row>
        <row r="11">
          <cell r="B11">
            <v>26.804166666666671</v>
          </cell>
          <cell r="C11">
            <v>36.299999999999997</v>
          </cell>
          <cell r="D11">
            <v>21.5</v>
          </cell>
          <cell r="E11">
            <v>85.55</v>
          </cell>
          <cell r="F11">
            <v>100</v>
          </cell>
          <cell r="H11">
            <v>15.120000000000001</v>
          </cell>
          <cell r="J11">
            <v>34.56</v>
          </cell>
          <cell r="K11">
            <v>0</v>
          </cell>
        </row>
        <row r="12">
          <cell r="B12">
            <v>26.579166666666669</v>
          </cell>
          <cell r="C12">
            <v>35.1</v>
          </cell>
          <cell r="D12">
            <v>22.9</v>
          </cell>
          <cell r="E12">
            <v>86.13636363636364</v>
          </cell>
          <cell r="F12">
            <v>100</v>
          </cell>
          <cell r="H12">
            <v>9</v>
          </cell>
          <cell r="J12">
            <v>42.480000000000004</v>
          </cell>
          <cell r="K12">
            <v>1.6</v>
          </cell>
        </row>
        <row r="13">
          <cell r="B13">
            <v>25.470833333333335</v>
          </cell>
          <cell r="C13">
            <v>30.2</v>
          </cell>
          <cell r="D13">
            <v>22.8</v>
          </cell>
          <cell r="E13">
            <v>90.782608695652172</v>
          </cell>
          <cell r="F13">
            <v>100</v>
          </cell>
          <cell r="H13">
            <v>12.24</v>
          </cell>
          <cell r="J13">
            <v>36.36</v>
          </cell>
          <cell r="K13">
            <v>2.2000000000000002</v>
          </cell>
        </row>
        <row r="14">
          <cell r="B14">
            <v>25.504166666666666</v>
          </cell>
          <cell r="C14">
            <v>34.5</v>
          </cell>
          <cell r="D14">
            <v>21.6</v>
          </cell>
          <cell r="E14">
            <v>87.956521739130437</v>
          </cell>
          <cell r="F14">
            <v>100</v>
          </cell>
          <cell r="H14">
            <v>14.76</v>
          </cell>
          <cell r="J14">
            <v>34.200000000000003</v>
          </cell>
          <cell r="K14">
            <v>1</v>
          </cell>
        </row>
        <row r="15">
          <cell r="B15">
            <v>26.012500000000003</v>
          </cell>
          <cell r="C15">
            <v>32.799999999999997</v>
          </cell>
          <cell r="D15">
            <v>22.7</v>
          </cell>
          <cell r="E15">
            <v>88.181818181818187</v>
          </cell>
          <cell r="F15">
            <v>100</v>
          </cell>
          <cell r="H15">
            <v>17.28</v>
          </cell>
          <cell r="J15">
            <v>42.84</v>
          </cell>
          <cell r="K15">
            <v>1</v>
          </cell>
        </row>
        <row r="16">
          <cell r="B16">
            <v>26.504166666666666</v>
          </cell>
          <cell r="C16">
            <v>35</v>
          </cell>
          <cell r="D16">
            <v>22.2</v>
          </cell>
          <cell r="E16">
            <v>89.05263157894737</v>
          </cell>
          <cell r="F16">
            <v>100</v>
          </cell>
          <cell r="H16">
            <v>16.2</v>
          </cell>
          <cell r="J16">
            <v>30.96</v>
          </cell>
          <cell r="K16">
            <v>4.8</v>
          </cell>
        </row>
        <row r="17">
          <cell r="B17">
            <v>25.295833333333334</v>
          </cell>
          <cell r="C17">
            <v>30.1</v>
          </cell>
          <cell r="D17">
            <v>21.9</v>
          </cell>
          <cell r="E17">
            <v>92.05263157894737</v>
          </cell>
          <cell r="F17">
            <v>100</v>
          </cell>
          <cell r="H17">
            <v>14.76</v>
          </cell>
          <cell r="J17">
            <v>26.64</v>
          </cell>
          <cell r="K17">
            <v>0</v>
          </cell>
        </row>
        <row r="18">
          <cell r="B18">
            <v>26.816666666666663</v>
          </cell>
          <cell r="C18">
            <v>34.9</v>
          </cell>
          <cell r="D18">
            <v>21.6</v>
          </cell>
          <cell r="E18">
            <v>82.782608695652172</v>
          </cell>
          <cell r="F18">
            <v>100</v>
          </cell>
          <cell r="H18">
            <v>9.3600000000000012</v>
          </cell>
          <cell r="J18">
            <v>29.52</v>
          </cell>
          <cell r="K18">
            <v>0</v>
          </cell>
        </row>
        <row r="19">
          <cell r="B19">
            <v>27.241666666666674</v>
          </cell>
          <cell r="C19">
            <v>36.1</v>
          </cell>
          <cell r="D19">
            <v>21.6</v>
          </cell>
          <cell r="E19">
            <v>84.526315789473685</v>
          </cell>
          <cell r="F19">
            <v>100</v>
          </cell>
          <cell r="H19">
            <v>7.5600000000000005</v>
          </cell>
          <cell r="J19">
            <v>25.92</v>
          </cell>
          <cell r="K19">
            <v>0</v>
          </cell>
        </row>
        <row r="20">
          <cell r="B20">
            <v>27.266666666666662</v>
          </cell>
          <cell r="C20">
            <v>36.299999999999997</v>
          </cell>
          <cell r="D20">
            <v>22.8</v>
          </cell>
          <cell r="E20">
            <v>87.227272727272734</v>
          </cell>
          <cell r="F20">
            <v>100</v>
          </cell>
          <cell r="H20">
            <v>14.04</v>
          </cell>
          <cell r="J20">
            <v>37.440000000000005</v>
          </cell>
          <cell r="K20">
            <v>2.5999999999999996</v>
          </cell>
        </row>
        <row r="21">
          <cell r="B21">
            <v>27.329166666666666</v>
          </cell>
          <cell r="C21">
            <v>36.200000000000003</v>
          </cell>
          <cell r="D21">
            <v>23.2</v>
          </cell>
          <cell r="E21">
            <v>84.333333333333329</v>
          </cell>
          <cell r="F21">
            <v>100</v>
          </cell>
          <cell r="H21">
            <v>13.68</v>
          </cell>
          <cell r="J21">
            <v>31.319999999999997</v>
          </cell>
          <cell r="K21">
            <v>1.2</v>
          </cell>
        </row>
        <row r="22">
          <cell r="B22">
            <v>27.541666666666671</v>
          </cell>
          <cell r="C22">
            <v>36.200000000000003</v>
          </cell>
          <cell r="D22">
            <v>22.6</v>
          </cell>
          <cell r="E22">
            <v>82.666666666666671</v>
          </cell>
          <cell r="F22">
            <v>100</v>
          </cell>
          <cell r="H22">
            <v>12.96</v>
          </cell>
          <cell r="J22">
            <v>29.16</v>
          </cell>
          <cell r="K22">
            <v>0.60000000000000009</v>
          </cell>
        </row>
        <row r="23">
          <cell r="B23">
            <v>26.166666666666668</v>
          </cell>
          <cell r="C23">
            <v>33.700000000000003</v>
          </cell>
          <cell r="D23">
            <v>21.7</v>
          </cell>
          <cell r="E23">
            <v>92.727272727272734</v>
          </cell>
          <cell r="F23">
            <v>100</v>
          </cell>
          <cell r="H23">
            <v>14.04</v>
          </cell>
          <cell r="J23">
            <v>33.480000000000004</v>
          </cell>
          <cell r="K23">
            <v>26.4</v>
          </cell>
        </row>
        <row r="24">
          <cell r="B24">
            <v>26.86666666666666</v>
          </cell>
          <cell r="C24">
            <v>34.9</v>
          </cell>
          <cell r="D24">
            <v>21</v>
          </cell>
          <cell r="E24">
            <v>83.333333333333329</v>
          </cell>
          <cell r="F24">
            <v>100</v>
          </cell>
          <cell r="H24">
            <v>7.9200000000000008</v>
          </cell>
          <cell r="J24">
            <v>17.64</v>
          </cell>
          <cell r="K24">
            <v>0</v>
          </cell>
        </row>
        <row r="25">
          <cell r="B25">
            <v>27.516666666666669</v>
          </cell>
          <cell r="C25">
            <v>36.5</v>
          </cell>
          <cell r="D25">
            <v>21.5</v>
          </cell>
          <cell r="E25">
            <v>85.55</v>
          </cell>
          <cell r="F25">
            <v>100</v>
          </cell>
          <cell r="H25">
            <v>10.08</v>
          </cell>
          <cell r="J25">
            <v>32.4</v>
          </cell>
          <cell r="K25">
            <v>0</v>
          </cell>
        </row>
        <row r="26">
          <cell r="B26">
            <v>26.316666666666666</v>
          </cell>
          <cell r="C26">
            <v>34.9</v>
          </cell>
          <cell r="D26">
            <v>21.1</v>
          </cell>
          <cell r="E26">
            <v>90.85</v>
          </cell>
          <cell r="F26">
            <v>100</v>
          </cell>
          <cell r="H26">
            <v>14.4</v>
          </cell>
          <cell r="J26">
            <v>54.36</v>
          </cell>
          <cell r="K26">
            <v>3.4</v>
          </cell>
        </row>
        <row r="27">
          <cell r="B27">
            <v>25.304166666666664</v>
          </cell>
          <cell r="C27">
            <v>33.6</v>
          </cell>
          <cell r="D27">
            <v>22</v>
          </cell>
          <cell r="E27">
            <v>92.84210526315789</v>
          </cell>
          <cell r="F27">
            <v>100</v>
          </cell>
          <cell r="H27">
            <v>15.840000000000002</v>
          </cell>
          <cell r="J27">
            <v>31.319999999999997</v>
          </cell>
          <cell r="K27">
            <v>15.200000000000001</v>
          </cell>
        </row>
        <row r="28">
          <cell r="B28">
            <v>25.033333333333335</v>
          </cell>
          <cell r="C28">
            <v>32.5</v>
          </cell>
          <cell r="D28">
            <v>22.3</v>
          </cell>
          <cell r="E28">
            <v>93</v>
          </cell>
          <cell r="F28">
            <v>100</v>
          </cell>
          <cell r="H28">
            <v>20.16</v>
          </cell>
          <cell r="J28">
            <v>36.36</v>
          </cell>
          <cell r="K28">
            <v>1.5999999999999999</v>
          </cell>
        </row>
        <row r="29">
          <cell r="B29">
            <v>26.566666666666674</v>
          </cell>
          <cell r="C29">
            <v>34.4</v>
          </cell>
          <cell r="D29">
            <v>23</v>
          </cell>
          <cell r="E29">
            <v>90.2</v>
          </cell>
          <cell r="F29">
            <v>100</v>
          </cell>
          <cell r="H29">
            <v>8.2799999999999994</v>
          </cell>
          <cell r="J29">
            <v>23.040000000000003</v>
          </cell>
          <cell r="K29">
            <v>0</v>
          </cell>
        </row>
        <row r="30">
          <cell r="B30">
            <v>27.150000000000006</v>
          </cell>
          <cell r="C30">
            <v>34.799999999999997</v>
          </cell>
          <cell r="D30">
            <v>22.6</v>
          </cell>
          <cell r="E30">
            <v>86.913043478260875</v>
          </cell>
          <cell r="F30">
            <v>100</v>
          </cell>
          <cell r="H30">
            <v>11.879999999999999</v>
          </cell>
          <cell r="J30">
            <v>21.240000000000002</v>
          </cell>
          <cell r="K30">
            <v>0</v>
          </cell>
        </row>
        <row r="31">
          <cell r="B31">
            <v>27.337499999999995</v>
          </cell>
          <cell r="C31">
            <v>34.5</v>
          </cell>
          <cell r="D31">
            <v>21.9</v>
          </cell>
          <cell r="E31">
            <v>82.181818181818187</v>
          </cell>
          <cell r="F31">
            <v>100</v>
          </cell>
          <cell r="H31">
            <v>9</v>
          </cell>
          <cell r="J31">
            <v>21.96</v>
          </cell>
          <cell r="K31">
            <v>0</v>
          </cell>
        </row>
        <row r="32">
          <cell r="B32">
            <v>27.570833333333329</v>
          </cell>
          <cell r="C32">
            <v>35</v>
          </cell>
          <cell r="D32">
            <v>22.6</v>
          </cell>
          <cell r="E32">
            <v>88.555555555555557</v>
          </cell>
          <cell r="F32">
            <v>100</v>
          </cell>
          <cell r="H32">
            <v>9</v>
          </cell>
          <cell r="J32">
            <v>20.88</v>
          </cell>
          <cell r="K32">
            <v>0</v>
          </cell>
        </row>
        <row r="33">
          <cell r="B33">
            <v>26.879166666666674</v>
          </cell>
          <cell r="C33">
            <v>33.4</v>
          </cell>
          <cell r="D33">
            <v>22.4</v>
          </cell>
          <cell r="E33">
            <v>89.666666666666671</v>
          </cell>
          <cell r="F33">
            <v>100</v>
          </cell>
          <cell r="K33">
            <v>1.7999999999999998</v>
          </cell>
        </row>
        <row r="34">
          <cell r="B34">
            <v>27.241666666666671</v>
          </cell>
          <cell r="C34">
            <v>34.700000000000003</v>
          </cell>
          <cell r="D34">
            <v>24.2</v>
          </cell>
          <cell r="E34">
            <v>89.86666666666666</v>
          </cell>
          <cell r="F34">
            <v>100</v>
          </cell>
          <cell r="H34">
            <v>10.44</v>
          </cell>
          <cell r="J34">
            <v>19.8</v>
          </cell>
          <cell r="K34">
            <v>0</v>
          </cell>
        </row>
        <row r="35">
          <cell r="B35">
            <v>24.499999999999996</v>
          </cell>
          <cell r="C35">
            <v>32.9</v>
          </cell>
          <cell r="D35">
            <v>21.9</v>
          </cell>
          <cell r="E35">
            <v>95.565217391304344</v>
          </cell>
          <cell r="F35">
            <v>100</v>
          </cell>
          <cell r="H35">
            <v>12.24</v>
          </cell>
          <cell r="J35">
            <v>44.28</v>
          </cell>
          <cell r="K35">
            <v>44.999999999999993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25.566666666666666</v>
          </cell>
          <cell r="C5">
            <v>33</v>
          </cell>
          <cell r="D5">
            <v>21</v>
          </cell>
          <cell r="E5">
            <v>71.083333333333329</v>
          </cell>
          <cell r="F5">
            <v>90</v>
          </cell>
          <cell r="G5">
            <v>34</v>
          </cell>
          <cell r="H5">
            <v>14.76</v>
          </cell>
          <cell r="J5">
            <v>35.28</v>
          </cell>
          <cell r="K5">
            <v>19</v>
          </cell>
        </row>
        <row r="6">
          <cell r="B6">
            <v>27.374999999999996</v>
          </cell>
          <cell r="C6">
            <v>34</v>
          </cell>
          <cell r="D6">
            <v>22.5</v>
          </cell>
          <cell r="E6">
            <v>58.666666666666664</v>
          </cell>
          <cell r="F6">
            <v>84</v>
          </cell>
          <cell r="G6">
            <v>30</v>
          </cell>
          <cell r="H6">
            <v>15.48</v>
          </cell>
          <cell r="J6">
            <v>38.519999999999996</v>
          </cell>
          <cell r="K6">
            <v>3.6000000000000005</v>
          </cell>
        </row>
        <row r="7">
          <cell r="B7">
            <v>27.562500000000004</v>
          </cell>
          <cell r="C7">
            <v>32.4</v>
          </cell>
          <cell r="D7">
            <v>22.5</v>
          </cell>
          <cell r="E7">
            <v>54.5</v>
          </cell>
          <cell r="F7">
            <v>75</v>
          </cell>
          <cell r="G7">
            <v>32</v>
          </cell>
          <cell r="H7">
            <v>16.559999999999999</v>
          </cell>
          <cell r="J7">
            <v>36.36</v>
          </cell>
          <cell r="K7">
            <v>1</v>
          </cell>
        </row>
        <row r="8">
          <cell r="B8">
            <v>28.870833333333337</v>
          </cell>
          <cell r="C8">
            <v>33.6</v>
          </cell>
          <cell r="D8">
            <v>23.4</v>
          </cell>
          <cell r="E8">
            <v>50.875</v>
          </cell>
          <cell r="F8">
            <v>76</v>
          </cell>
          <cell r="G8">
            <v>31</v>
          </cell>
          <cell r="H8">
            <v>12.24</v>
          </cell>
          <cell r="J8">
            <v>37.080000000000005</v>
          </cell>
          <cell r="K8">
            <v>0.2</v>
          </cell>
        </row>
        <row r="9">
          <cell r="B9">
            <v>25.470833333333331</v>
          </cell>
          <cell r="C9">
            <v>31.4</v>
          </cell>
          <cell r="D9">
            <v>20.2</v>
          </cell>
          <cell r="E9">
            <v>61.791666666666664</v>
          </cell>
          <cell r="F9">
            <v>87</v>
          </cell>
          <cell r="G9">
            <v>42</v>
          </cell>
          <cell r="H9">
            <v>22.68</v>
          </cell>
          <cell r="J9">
            <v>39.96</v>
          </cell>
          <cell r="K9">
            <v>0</v>
          </cell>
        </row>
        <row r="10">
          <cell r="B10">
            <v>23.591666666666665</v>
          </cell>
          <cell r="C10">
            <v>31.7</v>
          </cell>
          <cell r="D10">
            <v>19.600000000000001</v>
          </cell>
          <cell r="E10">
            <v>73.125</v>
          </cell>
          <cell r="F10">
            <v>90</v>
          </cell>
          <cell r="G10">
            <v>45</v>
          </cell>
          <cell r="H10">
            <v>16.2</v>
          </cell>
          <cell r="J10">
            <v>32.76</v>
          </cell>
          <cell r="K10">
            <v>0</v>
          </cell>
        </row>
        <row r="11">
          <cell r="B11">
            <v>26.220833333333335</v>
          </cell>
          <cell r="C11">
            <v>32.700000000000003</v>
          </cell>
          <cell r="D11">
            <v>20.7</v>
          </cell>
          <cell r="E11">
            <v>59.75</v>
          </cell>
          <cell r="F11">
            <v>84</v>
          </cell>
          <cell r="G11">
            <v>28</v>
          </cell>
          <cell r="H11">
            <v>15.48</v>
          </cell>
          <cell r="J11">
            <v>33.840000000000003</v>
          </cell>
          <cell r="K11">
            <v>0</v>
          </cell>
        </row>
        <row r="12">
          <cell r="B12">
            <v>27.108333333333331</v>
          </cell>
          <cell r="C12">
            <v>33.700000000000003</v>
          </cell>
          <cell r="D12">
            <v>21.1</v>
          </cell>
          <cell r="E12">
            <v>52.25</v>
          </cell>
          <cell r="F12">
            <v>78</v>
          </cell>
          <cell r="G12">
            <v>27</v>
          </cell>
          <cell r="H12">
            <v>15.840000000000002</v>
          </cell>
          <cell r="J12">
            <v>32.4</v>
          </cell>
          <cell r="K12">
            <v>0</v>
          </cell>
        </row>
        <row r="13">
          <cell r="B13">
            <v>27.004166666666666</v>
          </cell>
          <cell r="C13">
            <v>31.8</v>
          </cell>
          <cell r="D13">
            <v>20.3</v>
          </cell>
          <cell r="E13">
            <v>58.041666666666664</v>
          </cell>
          <cell r="F13">
            <v>90</v>
          </cell>
          <cell r="G13">
            <v>40</v>
          </cell>
          <cell r="H13">
            <v>14.76</v>
          </cell>
          <cell r="J13">
            <v>54</v>
          </cell>
          <cell r="K13">
            <v>0</v>
          </cell>
        </row>
        <row r="14">
          <cell r="B14">
            <v>24.316666666666666</v>
          </cell>
          <cell r="C14">
            <v>30.7</v>
          </cell>
          <cell r="D14">
            <v>20.5</v>
          </cell>
          <cell r="E14">
            <v>74</v>
          </cell>
          <cell r="F14">
            <v>91</v>
          </cell>
          <cell r="G14">
            <v>41</v>
          </cell>
          <cell r="H14">
            <v>12.6</v>
          </cell>
          <cell r="J14">
            <v>33.840000000000003</v>
          </cell>
          <cell r="K14">
            <v>0.8</v>
          </cell>
        </row>
        <row r="15">
          <cell r="B15">
            <v>23.549999999999994</v>
          </cell>
          <cell r="C15">
            <v>25.8</v>
          </cell>
          <cell r="D15">
            <v>21.2</v>
          </cell>
          <cell r="E15">
            <v>79.125</v>
          </cell>
          <cell r="F15">
            <v>93</v>
          </cell>
          <cell r="G15">
            <v>68</v>
          </cell>
          <cell r="H15">
            <v>10.08</v>
          </cell>
          <cell r="J15">
            <v>25.92</v>
          </cell>
          <cell r="K15">
            <v>1.4000000000000001</v>
          </cell>
        </row>
        <row r="16">
          <cell r="B16">
            <v>21.604166666666671</v>
          </cell>
          <cell r="C16">
            <v>24.7</v>
          </cell>
          <cell r="D16">
            <v>19.7</v>
          </cell>
          <cell r="E16">
            <v>89.291666666666671</v>
          </cell>
          <cell r="F16">
            <v>95</v>
          </cell>
          <cell r="G16">
            <v>75</v>
          </cell>
          <cell r="H16">
            <v>11.520000000000001</v>
          </cell>
          <cell r="J16">
            <v>23.040000000000003</v>
          </cell>
          <cell r="K16">
            <v>2.8000000000000003</v>
          </cell>
        </row>
        <row r="17">
          <cell r="B17">
            <v>23.0625</v>
          </cell>
          <cell r="C17">
            <v>28.3</v>
          </cell>
          <cell r="D17">
            <v>20.100000000000001</v>
          </cell>
          <cell r="E17">
            <v>79.916666666666671</v>
          </cell>
          <cell r="F17">
            <v>94</v>
          </cell>
          <cell r="G17">
            <v>50</v>
          </cell>
          <cell r="H17">
            <v>12.96</v>
          </cell>
          <cell r="J17">
            <v>25.56</v>
          </cell>
          <cell r="K17">
            <v>1</v>
          </cell>
        </row>
        <row r="18">
          <cell r="B18">
            <v>23.712500000000002</v>
          </cell>
          <cell r="C18">
            <v>30</v>
          </cell>
          <cell r="D18">
            <v>19.899999999999999</v>
          </cell>
          <cell r="E18">
            <v>70.375</v>
          </cell>
          <cell r="F18">
            <v>87</v>
          </cell>
          <cell r="G18">
            <v>45</v>
          </cell>
          <cell r="H18">
            <v>10.8</v>
          </cell>
          <cell r="J18">
            <v>21.96</v>
          </cell>
          <cell r="K18">
            <v>3.4000000000000004</v>
          </cell>
        </row>
        <row r="19">
          <cell r="B19">
            <v>23.566666666666663</v>
          </cell>
          <cell r="C19">
            <v>28.1</v>
          </cell>
          <cell r="D19">
            <v>20.100000000000001</v>
          </cell>
          <cell r="E19">
            <v>61.208333333333336</v>
          </cell>
          <cell r="F19">
            <v>81</v>
          </cell>
          <cell r="G19">
            <v>38</v>
          </cell>
          <cell r="H19">
            <v>13.32</v>
          </cell>
          <cell r="J19">
            <v>31.680000000000003</v>
          </cell>
          <cell r="K19">
            <v>0.6</v>
          </cell>
        </row>
        <row r="20">
          <cell r="B20">
            <v>24.112500000000008</v>
          </cell>
          <cell r="C20">
            <v>31.5</v>
          </cell>
          <cell r="D20">
            <v>18</v>
          </cell>
          <cell r="E20">
            <v>59.791666666666664</v>
          </cell>
          <cell r="F20">
            <v>82</v>
          </cell>
          <cell r="G20">
            <v>34</v>
          </cell>
          <cell r="H20">
            <v>10.44</v>
          </cell>
          <cell r="J20">
            <v>24.840000000000003</v>
          </cell>
          <cell r="K20">
            <v>3.8000000000000007</v>
          </cell>
        </row>
        <row r="21">
          <cell r="B21">
            <v>25.783333333333335</v>
          </cell>
          <cell r="C21">
            <v>32.4</v>
          </cell>
          <cell r="D21">
            <v>21.2</v>
          </cell>
          <cell r="E21">
            <v>62.875</v>
          </cell>
          <cell r="F21">
            <v>81</v>
          </cell>
          <cell r="G21">
            <v>38</v>
          </cell>
          <cell r="H21">
            <v>12.24</v>
          </cell>
          <cell r="J21">
            <v>25.92</v>
          </cell>
          <cell r="K21">
            <v>5.6000000000000005</v>
          </cell>
        </row>
        <row r="22">
          <cell r="B22">
            <v>21.879166666666663</v>
          </cell>
          <cell r="C22">
            <v>27.8</v>
          </cell>
          <cell r="D22">
            <v>18.8</v>
          </cell>
          <cell r="E22">
            <v>77.916666666666671</v>
          </cell>
          <cell r="F22">
            <v>95</v>
          </cell>
          <cell r="G22">
            <v>44</v>
          </cell>
          <cell r="H22">
            <v>17.28</v>
          </cell>
          <cell r="J22">
            <v>45.36</v>
          </cell>
          <cell r="K22">
            <v>8</v>
          </cell>
        </row>
        <row r="23">
          <cell r="B23">
            <v>22.670833333333338</v>
          </cell>
          <cell r="C23">
            <v>29.3</v>
          </cell>
          <cell r="D23">
            <v>17.8</v>
          </cell>
          <cell r="E23">
            <v>74.833333333333329</v>
          </cell>
          <cell r="F23">
            <v>95</v>
          </cell>
          <cell r="G23">
            <v>37</v>
          </cell>
          <cell r="H23">
            <v>11.520000000000001</v>
          </cell>
          <cell r="J23">
            <v>28.08</v>
          </cell>
          <cell r="K23">
            <v>5.1999999999999993</v>
          </cell>
        </row>
        <row r="24">
          <cell r="B24">
            <v>25.449999999999992</v>
          </cell>
          <cell r="C24">
            <v>31.4</v>
          </cell>
          <cell r="D24">
            <v>20.3</v>
          </cell>
          <cell r="E24">
            <v>53.75</v>
          </cell>
          <cell r="F24">
            <v>67</v>
          </cell>
          <cell r="G24">
            <v>27</v>
          </cell>
          <cell r="H24">
            <v>13.68</v>
          </cell>
          <cell r="J24">
            <v>28.44</v>
          </cell>
          <cell r="K24">
            <v>7.8000000000000007</v>
          </cell>
        </row>
        <row r="25">
          <cell r="B25">
            <v>24.591666666666669</v>
          </cell>
          <cell r="C25">
            <v>31.2</v>
          </cell>
          <cell r="D25">
            <v>19.2</v>
          </cell>
          <cell r="E25">
            <v>60.208333333333336</v>
          </cell>
          <cell r="F25">
            <v>84</v>
          </cell>
          <cell r="G25">
            <v>32</v>
          </cell>
          <cell r="H25">
            <v>22.32</v>
          </cell>
          <cell r="J25">
            <v>38.519999999999996</v>
          </cell>
          <cell r="K25">
            <v>0</v>
          </cell>
        </row>
        <row r="26">
          <cell r="B26">
            <v>22.487500000000001</v>
          </cell>
          <cell r="C26">
            <v>29.7</v>
          </cell>
          <cell r="D26">
            <v>18.3</v>
          </cell>
          <cell r="E26">
            <v>63.416666666666664</v>
          </cell>
          <cell r="F26">
            <v>79</v>
          </cell>
          <cell r="G26">
            <v>43</v>
          </cell>
          <cell r="H26">
            <v>21.6</v>
          </cell>
          <cell r="J26">
            <v>42.480000000000004</v>
          </cell>
          <cell r="K26">
            <v>0</v>
          </cell>
        </row>
        <row r="27">
          <cell r="B27">
            <v>22.683333333333334</v>
          </cell>
          <cell r="C27">
            <v>28.5</v>
          </cell>
          <cell r="D27">
            <v>18.5</v>
          </cell>
          <cell r="E27">
            <v>68.916666666666671</v>
          </cell>
          <cell r="F27">
            <v>86</v>
          </cell>
          <cell r="G27">
            <v>42</v>
          </cell>
          <cell r="H27">
            <v>13.32</v>
          </cell>
          <cell r="J27">
            <v>30.240000000000002</v>
          </cell>
          <cell r="K27">
            <v>0</v>
          </cell>
        </row>
        <row r="28">
          <cell r="B28">
            <v>24.137499999999992</v>
          </cell>
          <cell r="C28">
            <v>30.2</v>
          </cell>
          <cell r="D28">
            <v>19.3</v>
          </cell>
          <cell r="E28">
            <v>68.083333333333329</v>
          </cell>
          <cell r="F28">
            <v>83</v>
          </cell>
          <cell r="G28">
            <v>47</v>
          </cell>
          <cell r="H28">
            <v>11.16</v>
          </cell>
          <cell r="J28">
            <v>37.800000000000004</v>
          </cell>
          <cell r="K28">
            <v>0</v>
          </cell>
        </row>
        <row r="29">
          <cell r="B29">
            <v>26.524999999999995</v>
          </cell>
          <cell r="C29">
            <v>32.200000000000003</v>
          </cell>
          <cell r="D29">
            <v>22.7</v>
          </cell>
          <cell r="E29">
            <v>66.875</v>
          </cell>
          <cell r="F29">
            <v>83</v>
          </cell>
          <cell r="G29">
            <v>40</v>
          </cell>
          <cell r="H29">
            <v>13.32</v>
          </cell>
          <cell r="J29">
            <v>28.08</v>
          </cell>
          <cell r="K29">
            <v>0</v>
          </cell>
        </row>
        <row r="30">
          <cell r="B30">
            <v>24.554166666666664</v>
          </cell>
          <cell r="C30">
            <v>30.6</v>
          </cell>
          <cell r="D30">
            <v>20.100000000000001</v>
          </cell>
          <cell r="E30">
            <v>74.541666666666671</v>
          </cell>
          <cell r="F30">
            <v>94</v>
          </cell>
          <cell r="G30">
            <v>47</v>
          </cell>
          <cell r="H30">
            <v>14.76</v>
          </cell>
          <cell r="J30">
            <v>35.64</v>
          </cell>
          <cell r="K30">
            <v>0</v>
          </cell>
        </row>
        <row r="31">
          <cell r="B31">
            <v>26.179166666666671</v>
          </cell>
          <cell r="C31">
            <v>31.8</v>
          </cell>
          <cell r="D31">
            <v>21.9</v>
          </cell>
          <cell r="E31">
            <v>70.25</v>
          </cell>
          <cell r="F31">
            <v>88</v>
          </cell>
          <cell r="G31">
            <v>45</v>
          </cell>
          <cell r="H31">
            <v>13.68</v>
          </cell>
          <cell r="J31">
            <v>33.840000000000003</v>
          </cell>
          <cell r="K31">
            <v>0</v>
          </cell>
        </row>
        <row r="32">
          <cell r="B32">
            <v>26.695833333333336</v>
          </cell>
          <cell r="C32">
            <v>32.700000000000003</v>
          </cell>
          <cell r="D32">
            <v>20.8</v>
          </cell>
          <cell r="E32">
            <v>68.25</v>
          </cell>
          <cell r="F32">
            <v>94</v>
          </cell>
          <cell r="G32">
            <v>41</v>
          </cell>
          <cell r="H32">
            <v>15.840000000000002</v>
          </cell>
          <cell r="J32">
            <v>33.840000000000003</v>
          </cell>
          <cell r="K32">
            <v>0</v>
          </cell>
        </row>
        <row r="33">
          <cell r="B33">
            <v>23.191666666666663</v>
          </cell>
          <cell r="C33">
            <v>28.3</v>
          </cell>
          <cell r="D33">
            <v>19.8</v>
          </cell>
          <cell r="E33">
            <v>81.041666666666671</v>
          </cell>
          <cell r="F33">
            <v>94</v>
          </cell>
          <cell r="G33">
            <v>59</v>
          </cell>
          <cell r="H33">
            <v>18</v>
          </cell>
          <cell r="J33">
            <v>34.56</v>
          </cell>
          <cell r="K33">
            <v>0.60000000000000009</v>
          </cell>
        </row>
        <row r="34">
          <cell r="B34">
            <v>24.395833333333332</v>
          </cell>
          <cell r="C34">
            <v>30.4</v>
          </cell>
          <cell r="D34">
            <v>21.1</v>
          </cell>
          <cell r="E34">
            <v>79.416666666666671</v>
          </cell>
          <cell r="F34">
            <v>94</v>
          </cell>
          <cell r="G34">
            <v>51</v>
          </cell>
          <cell r="H34">
            <v>16.559999999999999</v>
          </cell>
          <cell r="J34">
            <v>32.4</v>
          </cell>
          <cell r="K34">
            <v>4.6000000000000014</v>
          </cell>
        </row>
        <row r="35">
          <cell r="B35">
            <v>23.845833333333328</v>
          </cell>
          <cell r="C35">
            <v>30.4</v>
          </cell>
          <cell r="D35">
            <v>20.399999999999999</v>
          </cell>
          <cell r="E35">
            <v>75.791666666666671</v>
          </cell>
          <cell r="F35">
            <v>94</v>
          </cell>
          <cell r="G35">
            <v>46</v>
          </cell>
          <cell r="H35">
            <v>18.36</v>
          </cell>
          <cell r="J35">
            <v>35.28</v>
          </cell>
          <cell r="K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30.087500000000002</v>
          </cell>
          <cell r="C5">
            <v>37</v>
          </cell>
          <cell r="D5">
            <v>25</v>
          </cell>
          <cell r="E5">
            <v>62.208333333333336</v>
          </cell>
          <cell r="F5">
            <v>84</v>
          </cell>
          <cell r="G5">
            <v>30</v>
          </cell>
          <cell r="H5">
            <v>10.08</v>
          </cell>
          <cell r="J5">
            <v>32.4</v>
          </cell>
          <cell r="K5" t="str">
            <v>*</v>
          </cell>
        </row>
        <row r="6">
          <cell r="B6">
            <v>31.854166666666668</v>
          </cell>
          <cell r="C6">
            <v>38.700000000000003</v>
          </cell>
          <cell r="D6">
            <v>25.1</v>
          </cell>
          <cell r="E6">
            <v>50.208333333333336</v>
          </cell>
          <cell r="F6">
            <v>79</v>
          </cell>
          <cell r="G6">
            <v>25</v>
          </cell>
          <cell r="H6">
            <v>11.16</v>
          </cell>
          <cell r="J6">
            <v>32.04</v>
          </cell>
          <cell r="K6" t="str">
            <v>*</v>
          </cell>
        </row>
        <row r="7">
          <cell r="B7">
            <v>31.245833333333334</v>
          </cell>
          <cell r="C7">
            <v>37.1</v>
          </cell>
          <cell r="D7">
            <v>24.5</v>
          </cell>
          <cell r="E7">
            <v>47.75</v>
          </cell>
          <cell r="F7">
            <v>73</v>
          </cell>
          <cell r="G7">
            <v>26</v>
          </cell>
          <cell r="H7">
            <v>8.2799999999999994</v>
          </cell>
          <cell r="J7">
            <v>31.319999999999997</v>
          </cell>
          <cell r="K7" t="str">
            <v>*</v>
          </cell>
        </row>
        <row r="8">
          <cell r="B8">
            <v>31.104166666666671</v>
          </cell>
          <cell r="C8">
            <v>39.1</v>
          </cell>
          <cell r="D8">
            <v>24.2</v>
          </cell>
          <cell r="E8">
            <v>50.458333333333336</v>
          </cell>
          <cell r="F8">
            <v>76</v>
          </cell>
          <cell r="G8">
            <v>21</v>
          </cell>
          <cell r="H8">
            <v>15.840000000000002</v>
          </cell>
          <cell r="J8">
            <v>38.519999999999996</v>
          </cell>
          <cell r="K8" t="str">
            <v>*</v>
          </cell>
        </row>
        <row r="9">
          <cell r="B9">
            <v>28.195833333333336</v>
          </cell>
          <cell r="C9">
            <v>34.299999999999997</v>
          </cell>
          <cell r="D9">
            <v>24.6</v>
          </cell>
          <cell r="E9">
            <v>61.708333333333336</v>
          </cell>
          <cell r="F9">
            <v>80</v>
          </cell>
          <cell r="G9">
            <v>39</v>
          </cell>
          <cell r="H9">
            <v>19.440000000000001</v>
          </cell>
          <cell r="J9">
            <v>43.2</v>
          </cell>
          <cell r="K9" t="str">
            <v>*</v>
          </cell>
        </row>
        <row r="10">
          <cell r="B10">
            <v>29.562499999999996</v>
          </cell>
          <cell r="C10">
            <v>37.700000000000003</v>
          </cell>
          <cell r="D10">
            <v>22.5</v>
          </cell>
          <cell r="E10">
            <v>56.833333333333336</v>
          </cell>
          <cell r="F10">
            <v>85</v>
          </cell>
          <cell r="G10">
            <v>28</v>
          </cell>
          <cell r="H10">
            <v>9.7200000000000006</v>
          </cell>
          <cell r="J10">
            <v>32.76</v>
          </cell>
          <cell r="K10" t="str">
            <v>*</v>
          </cell>
        </row>
        <row r="11">
          <cell r="B11">
            <v>30.487500000000001</v>
          </cell>
          <cell r="C11">
            <v>39.4</v>
          </cell>
          <cell r="D11">
            <v>24.6</v>
          </cell>
          <cell r="E11">
            <v>54.208333333333336</v>
          </cell>
          <cell r="F11">
            <v>78</v>
          </cell>
          <cell r="G11">
            <v>22</v>
          </cell>
          <cell r="H11">
            <v>9.7200000000000006</v>
          </cell>
          <cell r="J11">
            <v>32.04</v>
          </cell>
          <cell r="K11" t="str">
            <v>*</v>
          </cell>
        </row>
        <row r="12">
          <cell r="B12">
            <v>29.091666666666669</v>
          </cell>
          <cell r="C12">
            <v>36.4</v>
          </cell>
          <cell r="D12">
            <v>24.5</v>
          </cell>
          <cell r="E12">
            <v>60.458333333333336</v>
          </cell>
          <cell r="F12">
            <v>79</v>
          </cell>
          <cell r="G12">
            <v>34</v>
          </cell>
          <cell r="H12">
            <v>21.240000000000002</v>
          </cell>
          <cell r="J12">
            <v>42.12</v>
          </cell>
          <cell r="K12" t="str">
            <v>*</v>
          </cell>
        </row>
        <row r="13">
          <cell r="B13">
            <v>27.762499999999999</v>
          </cell>
          <cell r="C13">
            <v>34.5</v>
          </cell>
          <cell r="D13">
            <v>22.9</v>
          </cell>
          <cell r="E13">
            <v>69</v>
          </cell>
          <cell r="F13">
            <v>95</v>
          </cell>
          <cell r="G13">
            <v>47</v>
          </cell>
          <cell r="H13">
            <v>10.08</v>
          </cell>
          <cell r="J13">
            <v>56.519999999999996</v>
          </cell>
          <cell r="K13" t="str">
            <v>*</v>
          </cell>
        </row>
        <row r="14">
          <cell r="B14">
            <v>24.841666666666669</v>
          </cell>
          <cell r="C14">
            <v>30.1</v>
          </cell>
          <cell r="D14">
            <v>22.6</v>
          </cell>
          <cell r="E14">
            <v>81.791666666666671</v>
          </cell>
          <cell r="F14">
            <v>92</v>
          </cell>
          <cell r="G14">
            <v>57</v>
          </cell>
          <cell r="H14">
            <v>10.44</v>
          </cell>
          <cell r="J14">
            <v>24.12</v>
          </cell>
          <cell r="K14" t="str">
            <v>*</v>
          </cell>
        </row>
        <row r="15">
          <cell r="B15">
            <v>25.625</v>
          </cell>
          <cell r="C15">
            <v>29.1</v>
          </cell>
          <cell r="D15">
            <v>23.9</v>
          </cell>
          <cell r="E15">
            <v>83.083333333333329</v>
          </cell>
          <cell r="F15">
            <v>91</v>
          </cell>
          <cell r="G15">
            <v>67</v>
          </cell>
          <cell r="H15">
            <v>7.9200000000000008</v>
          </cell>
          <cell r="J15">
            <v>19.079999999999998</v>
          </cell>
          <cell r="K15" t="str">
            <v>*</v>
          </cell>
        </row>
        <row r="16">
          <cell r="B16">
            <v>23.787499999999998</v>
          </cell>
          <cell r="C16">
            <v>25.6</v>
          </cell>
          <cell r="D16">
            <v>22.8</v>
          </cell>
          <cell r="E16">
            <v>89.541666666666671</v>
          </cell>
          <cell r="F16">
            <v>92</v>
          </cell>
          <cell r="G16">
            <v>80</v>
          </cell>
          <cell r="H16">
            <v>4.32</v>
          </cell>
          <cell r="J16">
            <v>18</v>
          </cell>
          <cell r="K16" t="str">
            <v>*</v>
          </cell>
        </row>
        <row r="17">
          <cell r="B17">
            <v>25.6875</v>
          </cell>
          <cell r="C17">
            <v>31.4</v>
          </cell>
          <cell r="D17">
            <v>22.2</v>
          </cell>
          <cell r="E17">
            <v>79.458333333333329</v>
          </cell>
          <cell r="F17">
            <v>93</v>
          </cell>
          <cell r="G17">
            <v>49</v>
          </cell>
          <cell r="H17">
            <v>4.32</v>
          </cell>
          <cell r="J17">
            <v>21.96</v>
          </cell>
          <cell r="K17" t="str">
            <v>*</v>
          </cell>
        </row>
        <row r="18">
          <cell r="B18">
            <v>25.9375</v>
          </cell>
          <cell r="C18">
            <v>32.1</v>
          </cell>
          <cell r="D18">
            <v>23.2</v>
          </cell>
          <cell r="E18">
            <v>78.875</v>
          </cell>
          <cell r="F18">
            <v>92</v>
          </cell>
          <cell r="G18">
            <v>52</v>
          </cell>
          <cell r="H18">
            <v>4.6800000000000006</v>
          </cell>
          <cell r="J18">
            <v>18.36</v>
          </cell>
          <cell r="K18" t="str">
            <v>*</v>
          </cell>
        </row>
        <row r="19">
          <cell r="B19">
            <v>25.683333333333334</v>
          </cell>
          <cell r="C19">
            <v>32.5</v>
          </cell>
          <cell r="D19">
            <v>20.7</v>
          </cell>
          <cell r="E19">
            <v>72.875</v>
          </cell>
          <cell r="F19">
            <v>91</v>
          </cell>
          <cell r="G19">
            <v>44</v>
          </cell>
          <cell r="H19">
            <v>10.8</v>
          </cell>
          <cell r="J19">
            <v>25.2</v>
          </cell>
          <cell r="K19" t="str">
            <v>*</v>
          </cell>
        </row>
        <row r="20">
          <cell r="B20">
            <v>27.279166666666669</v>
          </cell>
          <cell r="C20">
            <v>34.700000000000003</v>
          </cell>
          <cell r="D20">
            <v>20.9</v>
          </cell>
          <cell r="E20">
            <v>63.541666666666664</v>
          </cell>
          <cell r="F20">
            <v>87</v>
          </cell>
          <cell r="G20">
            <v>37</v>
          </cell>
          <cell r="H20">
            <v>4.32</v>
          </cell>
          <cell r="J20">
            <v>18.720000000000002</v>
          </cell>
          <cell r="K20" t="str">
            <v>*</v>
          </cell>
        </row>
        <row r="21">
          <cell r="B21">
            <v>29.275000000000002</v>
          </cell>
          <cell r="C21">
            <v>37</v>
          </cell>
          <cell r="D21">
            <v>23.5</v>
          </cell>
          <cell r="E21">
            <v>62.625</v>
          </cell>
          <cell r="F21">
            <v>83</v>
          </cell>
          <cell r="G21">
            <v>32</v>
          </cell>
          <cell r="H21">
            <v>11.879999999999999</v>
          </cell>
          <cell r="J21">
            <v>29.52</v>
          </cell>
          <cell r="K21" t="str">
            <v>*</v>
          </cell>
        </row>
        <row r="22">
          <cell r="B22">
            <v>25.349999999999998</v>
          </cell>
          <cell r="C22">
            <v>30</v>
          </cell>
          <cell r="D22">
            <v>21.6</v>
          </cell>
          <cell r="E22">
            <v>74.791666666666671</v>
          </cell>
          <cell r="F22">
            <v>91</v>
          </cell>
          <cell r="G22">
            <v>61</v>
          </cell>
          <cell r="H22">
            <v>18</v>
          </cell>
          <cell r="J22">
            <v>44.64</v>
          </cell>
          <cell r="K22" t="str">
            <v>*</v>
          </cell>
        </row>
        <row r="23">
          <cell r="B23">
            <v>23.995833333333334</v>
          </cell>
          <cell r="C23">
            <v>30.4</v>
          </cell>
          <cell r="D23">
            <v>20.399999999999999</v>
          </cell>
          <cell r="E23">
            <v>80.875</v>
          </cell>
          <cell r="F23">
            <v>95</v>
          </cell>
          <cell r="G23">
            <v>53</v>
          </cell>
          <cell r="H23">
            <v>9</v>
          </cell>
          <cell r="J23">
            <v>24.12</v>
          </cell>
          <cell r="K23" t="str">
            <v>*</v>
          </cell>
        </row>
        <row r="24">
          <cell r="B24">
            <v>27.120833333333326</v>
          </cell>
          <cell r="C24">
            <v>35.200000000000003</v>
          </cell>
          <cell r="D24">
            <v>20.5</v>
          </cell>
          <cell r="E24">
            <v>66.833333333333329</v>
          </cell>
          <cell r="F24">
            <v>93</v>
          </cell>
          <cell r="G24">
            <v>30</v>
          </cell>
          <cell r="H24">
            <v>6.12</v>
          </cell>
          <cell r="J24">
            <v>20.16</v>
          </cell>
          <cell r="K24" t="str">
            <v>*</v>
          </cell>
        </row>
        <row r="25">
          <cell r="B25">
            <v>28.704166666666666</v>
          </cell>
          <cell r="C25">
            <v>36.799999999999997</v>
          </cell>
          <cell r="D25">
            <v>21.2</v>
          </cell>
          <cell r="E25">
            <v>58.583333333333336</v>
          </cell>
          <cell r="F25">
            <v>86</v>
          </cell>
          <cell r="G25">
            <v>27</v>
          </cell>
          <cell r="H25">
            <v>9</v>
          </cell>
          <cell r="J25">
            <v>26.64</v>
          </cell>
          <cell r="K25" t="str">
            <v>*</v>
          </cell>
        </row>
        <row r="26">
          <cell r="B26">
            <v>25.299999999999997</v>
          </cell>
          <cell r="C26">
            <v>31.2</v>
          </cell>
          <cell r="D26">
            <v>22.2</v>
          </cell>
          <cell r="E26">
            <v>75.291666666666671</v>
          </cell>
          <cell r="F26">
            <v>93</v>
          </cell>
          <cell r="G26">
            <v>48</v>
          </cell>
          <cell r="H26">
            <v>16.559999999999999</v>
          </cell>
          <cell r="J26">
            <v>38.159999999999997</v>
          </cell>
          <cell r="K26" t="str">
            <v>*</v>
          </cell>
        </row>
        <row r="27">
          <cell r="B27">
            <v>23.75</v>
          </cell>
          <cell r="C27">
            <v>29</v>
          </cell>
          <cell r="D27">
            <v>21.5</v>
          </cell>
          <cell r="E27">
            <v>83.791666666666671</v>
          </cell>
          <cell r="F27">
            <v>93</v>
          </cell>
          <cell r="G27">
            <v>60</v>
          </cell>
          <cell r="H27">
            <v>12.24</v>
          </cell>
          <cell r="J27">
            <v>37.440000000000005</v>
          </cell>
          <cell r="K27" t="str">
            <v>*</v>
          </cell>
        </row>
        <row r="28">
          <cell r="B28">
            <v>25.533333333333331</v>
          </cell>
          <cell r="C28">
            <v>30.2</v>
          </cell>
          <cell r="D28">
            <v>22.2</v>
          </cell>
          <cell r="E28">
            <v>80.333333333333329</v>
          </cell>
          <cell r="F28">
            <v>93</v>
          </cell>
          <cell r="G28">
            <v>61</v>
          </cell>
          <cell r="H28">
            <v>10.8</v>
          </cell>
          <cell r="J28">
            <v>30.6</v>
          </cell>
          <cell r="K28" t="str">
            <v>*</v>
          </cell>
        </row>
        <row r="29">
          <cell r="B29">
            <v>26.908333333333331</v>
          </cell>
          <cell r="C29">
            <v>33.9</v>
          </cell>
          <cell r="D29">
            <v>23.6</v>
          </cell>
          <cell r="E29">
            <v>79.791666666666671</v>
          </cell>
          <cell r="F29">
            <v>91</v>
          </cell>
          <cell r="G29">
            <v>50</v>
          </cell>
          <cell r="H29">
            <v>11.16</v>
          </cell>
          <cell r="J29">
            <v>44.28</v>
          </cell>
          <cell r="K29" t="str">
            <v>*</v>
          </cell>
        </row>
        <row r="30">
          <cell r="B30">
            <v>26.945833333333329</v>
          </cell>
          <cell r="C30">
            <v>32.9</v>
          </cell>
          <cell r="D30">
            <v>24</v>
          </cell>
          <cell r="E30">
            <v>81.166666666666671</v>
          </cell>
          <cell r="F30">
            <v>95</v>
          </cell>
          <cell r="G30">
            <v>54</v>
          </cell>
          <cell r="H30">
            <v>7.2</v>
          </cell>
          <cell r="J30">
            <v>17.64</v>
          </cell>
          <cell r="K30" t="str">
            <v>*</v>
          </cell>
        </row>
        <row r="31">
          <cell r="B31">
            <v>28.045833333333334</v>
          </cell>
          <cell r="C31">
            <v>33.799999999999997</v>
          </cell>
          <cell r="D31">
            <v>24.2</v>
          </cell>
          <cell r="E31">
            <v>77.416666666666671</v>
          </cell>
          <cell r="F31">
            <v>91</v>
          </cell>
          <cell r="G31">
            <v>53</v>
          </cell>
          <cell r="H31">
            <v>4.6800000000000006</v>
          </cell>
          <cell r="J31">
            <v>18</v>
          </cell>
          <cell r="K31" t="str">
            <v>*</v>
          </cell>
        </row>
        <row r="32">
          <cell r="B32">
            <v>29.38333333333334</v>
          </cell>
          <cell r="C32">
            <v>34.700000000000003</v>
          </cell>
          <cell r="D32">
            <v>25</v>
          </cell>
          <cell r="E32">
            <v>72.25</v>
          </cell>
          <cell r="F32">
            <v>91</v>
          </cell>
          <cell r="G32">
            <v>46</v>
          </cell>
          <cell r="H32">
            <v>11.520000000000001</v>
          </cell>
          <cell r="J32">
            <v>30.96</v>
          </cell>
          <cell r="K32" t="str">
            <v>*</v>
          </cell>
        </row>
        <row r="33">
          <cell r="B33">
            <v>24.433333333333337</v>
          </cell>
          <cell r="C33">
            <v>30.2</v>
          </cell>
          <cell r="D33">
            <v>22.7</v>
          </cell>
          <cell r="E33">
            <v>85.708333333333329</v>
          </cell>
          <cell r="F33">
            <v>92</v>
          </cell>
          <cell r="G33">
            <v>64</v>
          </cell>
          <cell r="H33">
            <v>21.96</v>
          </cell>
          <cell r="J33">
            <v>36</v>
          </cell>
          <cell r="K33" t="str">
            <v>*</v>
          </cell>
        </row>
        <row r="34">
          <cell r="B34">
            <v>26.504166666666674</v>
          </cell>
          <cell r="C34">
            <v>33.6</v>
          </cell>
          <cell r="D34">
            <v>22.4</v>
          </cell>
          <cell r="E34">
            <v>80.333333333333329</v>
          </cell>
          <cell r="F34">
            <v>94</v>
          </cell>
          <cell r="G34">
            <v>52</v>
          </cell>
          <cell r="H34">
            <v>4.32</v>
          </cell>
          <cell r="J34">
            <v>19.8</v>
          </cell>
          <cell r="K34" t="str">
            <v>*</v>
          </cell>
        </row>
        <row r="35">
          <cell r="B35">
            <v>26.1875</v>
          </cell>
          <cell r="C35">
            <v>29.9</v>
          </cell>
          <cell r="D35">
            <v>23.7</v>
          </cell>
          <cell r="E35">
            <v>78.083333333333329</v>
          </cell>
          <cell r="F35">
            <v>87</v>
          </cell>
          <cell r="G35">
            <v>64</v>
          </cell>
          <cell r="H35">
            <v>11.16</v>
          </cell>
          <cell r="J35">
            <v>31.319999999999997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28.170833333333338</v>
          </cell>
          <cell r="C5">
            <v>36</v>
          </cell>
          <cell r="D5">
            <v>21.6</v>
          </cell>
          <cell r="E5">
            <v>69.333333333333329</v>
          </cell>
          <cell r="F5">
            <v>100</v>
          </cell>
          <cell r="G5">
            <v>37</v>
          </cell>
          <cell r="H5">
            <v>10.8</v>
          </cell>
          <cell r="J5">
            <v>25.92</v>
          </cell>
          <cell r="K5">
            <v>0</v>
          </cell>
        </row>
        <row r="6">
          <cell r="B6">
            <v>27.875000000000004</v>
          </cell>
          <cell r="C6">
            <v>36.200000000000003</v>
          </cell>
          <cell r="D6">
            <v>21.2</v>
          </cell>
          <cell r="E6">
            <v>66.25</v>
          </cell>
          <cell r="F6">
            <v>97</v>
          </cell>
          <cell r="G6">
            <v>35</v>
          </cell>
          <cell r="H6">
            <v>11.520000000000001</v>
          </cell>
          <cell r="J6">
            <v>30.6</v>
          </cell>
          <cell r="K6">
            <v>0</v>
          </cell>
        </row>
        <row r="7">
          <cell r="B7">
            <v>27.908333333333342</v>
          </cell>
          <cell r="C7">
            <v>35</v>
          </cell>
          <cell r="D7">
            <v>22.1</v>
          </cell>
          <cell r="E7">
            <v>66.625</v>
          </cell>
          <cell r="F7">
            <v>96</v>
          </cell>
          <cell r="G7">
            <v>39</v>
          </cell>
          <cell r="H7">
            <v>11.16</v>
          </cell>
          <cell r="J7">
            <v>32.4</v>
          </cell>
          <cell r="K7">
            <v>0</v>
          </cell>
        </row>
        <row r="8">
          <cell r="B8">
            <v>26.233333333333331</v>
          </cell>
          <cell r="C8">
            <v>36.1</v>
          </cell>
          <cell r="D8">
            <v>20.7</v>
          </cell>
          <cell r="E8">
            <v>71.875</v>
          </cell>
          <cell r="F8">
            <v>99</v>
          </cell>
          <cell r="G8">
            <v>37</v>
          </cell>
          <cell r="H8">
            <v>13.68</v>
          </cell>
          <cell r="J8">
            <v>50.4</v>
          </cell>
          <cell r="K8">
            <v>0</v>
          </cell>
        </row>
        <row r="9">
          <cell r="B9">
            <v>25.8125</v>
          </cell>
          <cell r="C9">
            <v>35.700000000000003</v>
          </cell>
          <cell r="D9">
            <v>21</v>
          </cell>
          <cell r="E9">
            <v>75.083333333333329</v>
          </cell>
          <cell r="F9">
            <v>98</v>
          </cell>
          <cell r="G9">
            <v>34</v>
          </cell>
          <cell r="H9">
            <v>14.4</v>
          </cell>
          <cell r="J9">
            <v>47.519999999999996</v>
          </cell>
          <cell r="K9">
            <v>6.3999999999999995</v>
          </cell>
        </row>
        <row r="10">
          <cell r="B10">
            <v>26.775000000000002</v>
          </cell>
          <cell r="C10">
            <v>35.6</v>
          </cell>
          <cell r="D10">
            <v>21.5</v>
          </cell>
          <cell r="E10">
            <v>74</v>
          </cell>
          <cell r="F10">
            <v>99</v>
          </cell>
          <cell r="G10">
            <v>35</v>
          </cell>
          <cell r="H10">
            <v>12.96</v>
          </cell>
          <cell r="J10">
            <v>33.840000000000003</v>
          </cell>
          <cell r="K10">
            <v>0.2</v>
          </cell>
        </row>
        <row r="11">
          <cell r="B11">
            <v>26.779166666666665</v>
          </cell>
          <cell r="C11">
            <v>35.4</v>
          </cell>
          <cell r="D11">
            <v>20.7</v>
          </cell>
          <cell r="E11">
            <v>70.5</v>
          </cell>
          <cell r="F11">
            <v>100</v>
          </cell>
          <cell r="G11">
            <v>35</v>
          </cell>
          <cell r="H11">
            <v>11.879999999999999</v>
          </cell>
          <cell r="J11">
            <v>25.2</v>
          </cell>
          <cell r="K11">
            <v>0</v>
          </cell>
        </row>
        <row r="12">
          <cell r="B12">
            <v>27.620833333333334</v>
          </cell>
          <cell r="C12">
            <v>35.1</v>
          </cell>
          <cell r="D12">
            <v>20.5</v>
          </cell>
          <cell r="E12">
            <v>59.666666666666664</v>
          </cell>
          <cell r="F12">
            <v>87</v>
          </cell>
          <cell r="G12">
            <v>33</v>
          </cell>
          <cell r="H12">
            <v>12.96</v>
          </cell>
          <cell r="J12">
            <v>29.52</v>
          </cell>
          <cell r="K12">
            <v>0</v>
          </cell>
        </row>
        <row r="13">
          <cell r="B13">
            <v>26.929166666666671</v>
          </cell>
          <cell r="C13">
            <v>35.5</v>
          </cell>
          <cell r="D13">
            <v>21.8</v>
          </cell>
          <cell r="E13">
            <v>70.333333333333329</v>
          </cell>
          <cell r="F13">
            <v>95</v>
          </cell>
          <cell r="G13">
            <v>35</v>
          </cell>
          <cell r="H13">
            <v>17.64</v>
          </cell>
          <cell r="J13">
            <v>38.519999999999996</v>
          </cell>
          <cell r="K13">
            <v>0</v>
          </cell>
        </row>
        <row r="14">
          <cell r="B14">
            <v>25.916666666666668</v>
          </cell>
          <cell r="C14">
            <v>33.1</v>
          </cell>
          <cell r="D14">
            <v>21.7</v>
          </cell>
          <cell r="E14">
            <v>73.416666666666671</v>
          </cell>
          <cell r="F14">
            <v>92</v>
          </cell>
          <cell r="G14">
            <v>47</v>
          </cell>
          <cell r="H14">
            <v>14.04</v>
          </cell>
          <cell r="J14">
            <v>48.6</v>
          </cell>
          <cell r="K14">
            <v>0</v>
          </cell>
        </row>
        <row r="15">
          <cell r="B15">
            <v>26.837500000000002</v>
          </cell>
          <cell r="C15">
            <v>35.200000000000003</v>
          </cell>
          <cell r="D15">
            <v>22.4</v>
          </cell>
          <cell r="E15">
            <v>72.041666666666671</v>
          </cell>
          <cell r="F15">
            <v>95</v>
          </cell>
          <cell r="G15">
            <v>38</v>
          </cell>
          <cell r="H15">
            <v>18.720000000000002</v>
          </cell>
          <cell r="J15">
            <v>36.72</v>
          </cell>
          <cell r="K15">
            <v>0</v>
          </cell>
        </row>
        <row r="16">
          <cell r="B16">
            <v>24.858333333333334</v>
          </cell>
          <cell r="C16">
            <v>31.4</v>
          </cell>
          <cell r="D16">
            <v>20.9</v>
          </cell>
          <cell r="E16">
            <v>82.583333333333329</v>
          </cell>
          <cell r="F16">
            <v>100</v>
          </cell>
          <cell r="G16">
            <v>49</v>
          </cell>
          <cell r="H16">
            <v>21.240000000000002</v>
          </cell>
          <cell r="J16">
            <v>44.28</v>
          </cell>
          <cell r="K16">
            <v>20.799999999999997</v>
          </cell>
        </row>
        <row r="17">
          <cell r="B17">
            <v>25.204166666666676</v>
          </cell>
          <cell r="C17">
            <v>31.3</v>
          </cell>
          <cell r="D17">
            <v>22.2</v>
          </cell>
          <cell r="E17">
            <v>83.125</v>
          </cell>
          <cell r="F17">
            <v>99</v>
          </cell>
          <cell r="G17">
            <v>51</v>
          </cell>
          <cell r="H17">
            <v>9.3600000000000012</v>
          </cell>
          <cell r="J17">
            <v>42.480000000000004</v>
          </cell>
          <cell r="K17">
            <v>1.2</v>
          </cell>
        </row>
        <row r="18">
          <cell r="B18">
            <v>25.916666666666668</v>
          </cell>
          <cell r="C18">
            <v>33.1</v>
          </cell>
          <cell r="D18">
            <v>21.3</v>
          </cell>
          <cell r="E18">
            <v>80.833333333333329</v>
          </cell>
          <cell r="F18">
            <v>100</v>
          </cell>
          <cell r="G18">
            <v>45</v>
          </cell>
          <cell r="H18">
            <v>11.520000000000001</v>
          </cell>
          <cell r="J18">
            <v>30.96</v>
          </cell>
          <cell r="K18">
            <v>0.2</v>
          </cell>
        </row>
        <row r="19">
          <cell r="B19">
            <v>26.95</v>
          </cell>
          <cell r="C19">
            <v>34.5</v>
          </cell>
          <cell r="D19">
            <v>21.5</v>
          </cell>
          <cell r="E19">
            <v>74.458333333333329</v>
          </cell>
          <cell r="F19">
            <v>100</v>
          </cell>
          <cell r="H19">
            <v>12.96</v>
          </cell>
          <cell r="J19">
            <v>25.2</v>
          </cell>
          <cell r="K19">
            <v>0</v>
          </cell>
        </row>
        <row r="20">
          <cell r="B20">
            <v>26.879166666666666</v>
          </cell>
          <cell r="C20">
            <v>34.299999999999997</v>
          </cell>
          <cell r="D20">
            <v>20.7</v>
          </cell>
          <cell r="E20">
            <v>65.875</v>
          </cell>
          <cell r="F20">
            <v>83</v>
          </cell>
          <cell r="G20">
            <v>43</v>
          </cell>
          <cell r="H20">
            <v>11.16</v>
          </cell>
          <cell r="J20">
            <v>25.56</v>
          </cell>
          <cell r="K20">
            <v>0</v>
          </cell>
        </row>
        <row r="21">
          <cell r="B21">
            <v>27.270833333333332</v>
          </cell>
          <cell r="C21">
            <v>33.799999999999997</v>
          </cell>
          <cell r="D21">
            <v>22.4</v>
          </cell>
          <cell r="E21">
            <v>74.916666666666671</v>
          </cell>
          <cell r="F21">
            <v>96</v>
          </cell>
          <cell r="G21">
            <v>49</v>
          </cell>
          <cell r="H21">
            <v>9.3600000000000012</v>
          </cell>
          <cell r="J21">
            <v>19.079999999999998</v>
          </cell>
          <cell r="K21">
            <v>0</v>
          </cell>
        </row>
        <row r="22">
          <cell r="B22">
            <v>25.370833333333334</v>
          </cell>
          <cell r="C22">
            <v>32.799999999999997</v>
          </cell>
          <cell r="D22">
            <v>21.1</v>
          </cell>
          <cell r="E22">
            <v>79.916666666666671</v>
          </cell>
          <cell r="F22">
            <v>98</v>
          </cell>
          <cell r="G22">
            <v>53</v>
          </cell>
          <cell r="H22">
            <v>20.88</v>
          </cell>
          <cell r="J22">
            <v>54</v>
          </cell>
          <cell r="K22">
            <v>2.4</v>
          </cell>
        </row>
        <row r="23">
          <cell r="B23">
            <v>24.9375</v>
          </cell>
          <cell r="C23">
            <v>32.299999999999997</v>
          </cell>
          <cell r="D23">
            <v>20.6</v>
          </cell>
          <cell r="E23">
            <v>79.625</v>
          </cell>
          <cell r="F23">
            <v>100</v>
          </cell>
          <cell r="G23">
            <v>47</v>
          </cell>
          <cell r="H23">
            <v>10.44</v>
          </cell>
          <cell r="J23">
            <v>22.68</v>
          </cell>
          <cell r="K23">
            <v>0</v>
          </cell>
        </row>
        <row r="24">
          <cell r="B24">
            <v>25.962499999999995</v>
          </cell>
          <cell r="C24">
            <v>33.4</v>
          </cell>
          <cell r="D24">
            <v>19.899999999999999</v>
          </cell>
          <cell r="E24">
            <v>74.541666666666671</v>
          </cell>
          <cell r="F24">
            <v>100</v>
          </cell>
          <cell r="G24">
            <v>42</v>
          </cell>
          <cell r="H24">
            <v>11.879999999999999</v>
          </cell>
          <cell r="J24">
            <v>23.400000000000002</v>
          </cell>
          <cell r="K24">
            <v>0</v>
          </cell>
        </row>
        <row r="25">
          <cell r="B25">
            <v>26.450000000000006</v>
          </cell>
          <cell r="C25">
            <v>34.799999999999997</v>
          </cell>
          <cell r="D25">
            <v>20.3</v>
          </cell>
          <cell r="E25">
            <v>68.833333333333329</v>
          </cell>
          <cell r="F25">
            <v>98</v>
          </cell>
          <cell r="G25">
            <v>36</v>
          </cell>
          <cell r="H25">
            <v>11.879999999999999</v>
          </cell>
          <cell r="J25">
            <v>27.36</v>
          </cell>
          <cell r="K25">
            <v>0</v>
          </cell>
        </row>
        <row r="26">
          <cell r="B26">
            <v>26.787499999999998</v>
          </cell>
          <cell r="C26">
            <v>35.9</v>
          </cell>
          <cell r="D26">
            <v>19.7</v>
          </cell>
          <cell r="E26">
            <v>64.041666666666671</v>
          </cell>
          <cell r="F26">
            <v>95</v>
          </cell>
          <cell r="G26">
            <v>34</v>
          </cell>
          <cell r="H26">
            <v>16.920000000000002</v>
          </cell>
          <cell r="J26">
            <v>39.24</v>
          </cell>
          <cell r="K26">
            <v>0</v>
          </cell>
        </row>
        <row r="27">
          <cell r="B27">
            <v>24.987500000000008</v>
          </cell>
          <cell r="C27">
            <v>31.9</v>
          </cell>
          <cell r="D27">
            <v>21.9</v>
          </cell>
          <cell r="E27">
            <v>80.375</v>
          </cell>
          <cell r="F27">
            <v>99</v>
          </cell>
          <cell r="G27">
            <v>53</v>
          </cell>
          <cell r="H27">
            <v>13.32</v>
          </cell>
          <cell r="J27">
            <v>67.680000000000007</v>
          </cell>
          <cell r="K27">
            <v>6.3999999999999995</v>
          </cell>
        </row>
        <row r="28">
          <cell r="B28">
            <v>25.329166666666666</v>
          </cell>
          <cell r="C28">
            <v>33.4</v>
          </cell>
          <cell r="D28">
            <v>21.5</v>
          </cell>
          <cell r="E28">
            <v>85.291666666666671</v>
          </cell>
          <cell r="F28">
            <v>100</v>
          </cell>
          <cell r="G28">
            <v>46</v>
          </cell>
          <cell r="H28">
            <v>12.24</v>
          </cell>
          <cell r="J28">
            <v>48.96</v>
          </cell>
          <cell r="K28">
            <v>1.2</v>
          </cell>
        </row>
        <row r="29">
          <cell r="B29">
            <v>26.879166666666666</v>
          </cell>
          <cell r="C29">
            <v>34.799999999999997</v>
          </cell>
          <cell r="D29">
            <v>22.9</v>
          </cell>
          <cell r="E29">
            <v>79</v>
          </cell>
          <cell r="F29">
            <v>98</v>
          </cell>
          <cell r="G29">
            <v>45</v>
          </cell>
          <cell r="H29">
            <v>11.879999999999999</v>
          </cell>
          <cell r="J29">
            <v>28.08</v>
          </cell>
          <cell r="K29">
            <v>0.60000000000000009</v>
          </cell>
        </row>
        <row r="30">
          <cell r="B30">
            <v>26.137499999999999</v>
          </cell>
          <cell r="C30">
            <v>32.4</v>
          </cell>
          <cell r="D30">
            <v>21.7</v>
          </cell>
          <cell r="E30">
            <v>81.625</v>
          </cell>
          <cell r="F30">
            <v>100</v>
          </cell>
          <cell r="G30">
            <v>54</v>
          </cell>
          <cell r="H30">
            <v>23.040000000000003</v>
          </cell>
          <cell r="J30">
            <v>41.04</v>
          </cell>
          <cell r="K30">
            <v>11.6</v>
          </cell>
        </row>
        <row r="31">
          <cell r="B31">
            <v>27.666666666666671</v>
          </cell>
          <cell r="C31">
            <v>34.9</v>
          </cell>
          <cell r="D31">
            <v>22.1</v>
          </cell>
          <cell r="E31">
            <v>74.625</v>
          </cell>
          <cell r="F31">
            <v>100</v>
          </cell>
          <cell r="G31">
            <v>44</v>
          </cell>
          <cell r="H31">
            <v>9.3600000000000012</v>
          </cell>
          <cell r="J31">
            <v>24.48</v>
          </cell>
          <cell r="K31">
            <v>0</v>
          </cell>
        </row>
        <row r="32">
          <cell r="B32">
            <v>28.312499999999989</v>
          </cell>
          <cell r="C32">
            <v>34.700000000000003</v>
          </cell>
          <cell r="D32">
            <v>23.1</v>
          </cell>
          <cell r="E32">
            <v>74.583333333333329</v>
          </cell>
          <cell r="F32">
            <v>99</v>
          </cell>
          <cell r="G32">
            <v>45</v>
          </cell>
          <cell r="H32">
            <v>13.32</v>
          </cell>
          <cell r="J32">
            <v>33.480000000000004</v>
          </cell>
          <cell r="K32">
            <v>0</v>
          </cell>
        </row>
        <row r="33">
          <cell r="B33">
            <v>26.970833333333331</v>
          </cell>
          <cell r="C33">
            <v>32</v>
          </cell>
          <cell r="D33">
            <v>22.5</v>
          </cell>
          <cell r="E33">
            <v>77.458333333333329</v>
          </cell>
          <cell r="F33">
            <v>94</v>
          </cell>
          <cell r="G33">
            <v>56</v>
          </cell>
          <cell r="H33">
            <v>14.4</v>
          </cell>
          <cell r="J33">
            <v>28.08</v>
          </cell>
          <cell r="K33">
            <v>0</v>
          </cell>
        </row>
        <row r="34">
          <cell r="B34">
            <v>26.416666666666671</v>
          </cell>
          <cell r="C34">
            <v>34.700000000000003</v>
          </cell>
          <cell r="D34">
            <v>22</v>
          </cell>
          <cell r="E34">
            <v>80</v>
          </cell>
          <cell r="F34">
            <v>100</v>
          </cell>
          <cell r="G34">
            <v>44</v>
          </cell>
          <cell r="H34">
            <v>19.079999999999998</v>
          </cell>
          <cell r="J34">
            <v>37.440000000000005</v>
          </cell>
          <cell r="K34">
            <v>10.399999999999999</v>
          </cell>
        </row>
        <row r="35">
          <cell r="B35">
            <v>23.212500000000002</v>
          </cell>
          <cell r="C35">
            <v>25.7</v>
          </cell>
          <cell r="D35">
            <v>21</v>
          </cell>
          <cell r="E35">
            <v>93.75</v>
          </cell>
          <cell r="F35">
            <v>100</v>
          </cell>
          <cell r="G35">
            <v>82</v>
          </cell>
          <cell r="H35">
            <v>14.04</v>
          </cell>
          <cell r="J35">
            <v>29.880000000000003</v>
          </cell>
          <cell r="K35">
            <v>23.6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27.795833333333334</v>
          </cell>
          <cell r="C5">
            <v>36.200000000000003</v>
          </cell>
          <cell r="D5">
            <v>21.5</v>
          </cell>
          <cell r="E5">
            <v>73.375</v>
          </cell>
          <cell r="F5">
            <v>99</v>
          </cell>
          <cell r="G5">
            <v>35</v>
          </cell>
          <cell r="H5">
            <v>16.2</v>
          </cell>
          <cell r="J5">
            <v>42.84</v>
          </cell>
          <cell r="K5">
            <v>0</v>
          </cell>
        </row>
        <row r="6">
          <cell r="B6">
            <v>27.941666666666663</v>
          </cell>
          <cell r="C6">
            <v>37.200000000000003</v>
          </cell>
          <cell r="D6">
            <v>19.8</v>
          </cell>
          <cell r="E6">
            <v>67.791666666666671</v>
          </cell>
          <cell r="F6">
            <v>98</v>
          </cell>
          <cell r="G6">
            <v>30</v>
          </cell>
          <cell r="H6">
            <v>10.8</v>
          </cell>
          <cell r="J6">
            <v>27.36</v>
          </cell>
          <cell r="K6">
            <v>0</v>
          </cell>
        </row>
        <row r="7">
          <cell r="B7">
            <v>28.016666666666666</v>
          </cell>
          <cell r="C7">
            <v>35.799999999999997</v>
          </cell>
          <cell r="D7">
            <v>20.6</v>
          </cell>
          <cell r="E7">
            <v>65.875</v>
          </cell>
          <cell r="F7">
            <v>95</v>
          </cell>
          <cell r="G7">
            <v>35</v>
          </cell>
          <cell r="H7">
            <v>9.3600000000000012</v>
          </cell>
          <cell r="J7">
            <v>26.28</v>
          </cell>
          <cell r="K7">
            <v>0</v>
          </cell>
        </row>
        <row r="8">
          <cell r="B8">
            <v>28.391666666666669</v>
          </cell>
          <cell r="C8">
            <v>37</v>
          </cell>
          <cell r="D8">
            <v>21</v>
          </cell>
          <cell r="E8">
            <v>66.041666666666671</v>
          </cell>
          <cell r="F8">
            <v>96</v>
          </cell>
          <cell r="G8">
            <v>30</v>
          </cell>
          <cell r="H8">
            <v>10.8</v>
          </cell>
          <cell r="J8">
            <v>32.4</v>
          </cell>
          <cell r="K8">
            <v>0</v>
          </cell>
        </row>
        <row r="9">
          <cell r="B9">
            <v>25.25</v>
          </cell>
          <cell r="C9">
            <v>34.700000000000003</v>
          </cell>
          <cell r="D9">
            <v>19.8</v>
          </cell>
          <cell r="E9">
            <v>75.833333333333329</v>
          </cell>
          <cell r="F9">
            <v>99</v>
          </cell>
          <cell r="G9">
            <v>42</v>
          </cell>
          <cell r="H9">
            <v>14.4</v>
          </cell>
          <cell r="J9">
            <v>44.64</v>
          </cell>
          <cell r="K9">
            <v>33.6</v>
          </cell>
        </row>
        <row r="10">
          <cell r="B10">
            <v>25.525000000000002</v>
          </cell>
          <cell r="C10">
            <v>34.799999999999997</v>
          </cell>
          <cell r="D10">
            <v>20.100000000000001</v>
          </cell>
          <cell r="E10">
            <v>80.583333333333329</v>
          </cell>
          <cell r="F10">
            <v>99</v>
          </cell>
          <cell r="G10">
            <v>38</v>
          </cell>
          <cell r="H10">
            <v>15.48</v>
          </cell>
          <cell r="J10">
            <v>39.24</v>
          </cell>
          <cell r="K10">
            <v>0.2</v>
          </cell>
        </row>
        <row r="11">
          <cell r="B11">
            <v>26.983333333333331</v>
          </cell>
          <cell r="C11">
            <v>35.4</v>
          </cell>
          <cell r="D11">
            <v>20.2</v>
          </cell>
          <cell r="E11">
            <v>70.208333333333329</v>
          </cell>
          <cell r="F11">
            <v>98</v>
          </cell>
          <cell r="G11">
            <v>33</v>
          </cell>
          <cell r="H11">
            <v>9.3600000000000012</v>
          </cell>
          <cell r="J11">
            <v>28.8</v>
          </cell>
          <cell r="K11">
            <v>0</v>
          </cell>
        </row>
        <row r="12">
          <cell r="B12">
            <v>28.162500000000005</v>
          </cell>
          <cell r="C12">
            <v>36.5</v>
          </cell>
          <cell r="D12">
            <v>19.7</v>
          </cell>
          <cell r="E12">
            <v>60.875</v>
          </cell>
          <cell r="F12">
            <v>97</v>
          </cell>
          <cell r="G12">
            <v>26</v>
          </cell>
          <cell r="H12">
            <v>8.2799999999999994</v>
          </cell>
          <cell r="J12">
            <v>22.32</v>
          </cell>
          <cell r="K12">
            <v>0</v>
          </cell>
        </row>
        <row r="13">
          <cell r="B13">
            <v>27.0625</v>
          </cell>
          <cell r="C13">
            <v>35.9</v>
          </cell>
          <cell r="D13">
            <v>21</v>
          </cell>
          <cell r="E13">
            <v>68.375</v>
          </cell>
          <cell r="F13">
            <v>95</v>
          </cell>
          <cell r="G13">
            <v>31</v>
          </cell>
          <cell r="H13">
            <v>15.840000000000002</v>
          </cell>
          <cell r="J13">
            <v>39.24</v>
          </cell>
          <cell r="K13">
            <v>0</v>
          </cell>
        </row>
        <row r="14">
          <cell r="B14">
            <v>26.516666666666662</v>
          </cell>
          <cell r="C14">
            <v>31.4</v>
          </cell>
          <cell r="D14">
            <v>22.5</v>
          </cell>
          <cell r="E14">
            <v>73.541666666666671</v>
          </cell>
          <cell r="F14">
            <v>93</v>
          </cell>
          <cell r="G14">
            <v>52</v>
          </cell>
          <cell r="H14">
            <v>14.04</v>
          </cell>
          <cell r="J14">
            <v>28.8</v>
          </cell>
          <cell r="K14">
            <v>0</v>
          </cell>
        </row>
        <row r="15">
          <cell r="B15">
            <v>24.162499999999998</v>
          </cell>
          <cell r="C15">
            <v>31</v>
          </cell>
          <cell r="D15">
            <v>20.5</v>
          </cell>
          <cell r="E15">
            <v>85.166666666666671</v>
          </cell>
          <cell r="F15">
            <v>99</v>
          </cell>
          <cell r="G15">
            <v>56</v>
          </cell>
          <cell r="H15">
            <v>14.4</v>
          </cell>
          <cell r="J15">
            <v>99</v>
          </cell>
          <cell r="K15">
            <v>23.599999999999998</v>
          </cell>
        </row>
        <row r="16">
          <cell r="B16">
            <v>23.520833333333332</v>
          </cell>
          <cell r="C16">
            <v>30.1</v>
          </cell>
          <cell r="D16">
            <v>21.2</v>
          </cell>
          <cell r="E16">
            <v>90.875</v>
          </cell>
          <cell r="F16">
            <v>99</v>
          </cell>
          <cell r="G16">
            <v>63</v>
          </cell>
          <cell r="H16">
            <v>7.5600000000000005</v>
          </cell>
          <cell r="J16">
            <v>37.800000000000004</v>
          </cell>
          <cell r="K16">
            <v>31.599999999999998</v>
          </cell>
        </row>
        <row r="17">
          <cell r="B17">
            <v>24.691666666666674</v>
          </cell>
          <cell r="C17">
            <v>29.8</v>
          </cell>
          <cell r="D17">
            <v>21.4</v>
          </cell>
          <cell r="E17">
            <v>86.75</v>
          </cell>
          <cell r="F17">
            <v>99</v>
          </cell>
          <cell r="G17">
            <v>58</v>
          </cell>
          <cell r="H17">
            <v>13.68</v>
          </cell>
          <cell r="J17">
            <v>25.2</v>
          </cell>
          <cell r="K17">
            <v>0.2</v>
          </cell>
        </row>
        <row r="18">
          <cell r="B18">
            <v>25.824999999999999</v>
          </cell>
          <cell r="C18">
            <v>32.4</v>
          </cell>
          <cell r="D18">
            <v>20.9</v>
          </cell>
          <cell r="E18">
            <v>80.291666666666671</v>
          </cell>
          <cell r="F18">
            <v>99</v>
          </cell>
          <cell r="G18">
            <v>49</v>
          </cell>
          <cell r="H18">
            <v>7.2</v>
          </cell>
          <cell r="J18">
            <v>19.079999999999998</v>
          </cell>
          <cell r="K18">
            <v>0</v>
          </cell>
        </row>
        <row r="19">
          <cell r="B19">
            <v>26.554166666666664</v>
          </cell>
          <cell r="C19">
            <v>32.6</v>
          </cell>
          <cell r="D19">
            <v>20.8</v>
          </cell>
          <cell r="E19">
            <v>70.541666666666671</v>
          </cell>
          <cell r="F19">
            <v>96</v>
          </cell>
          <cell r="G19">
            <v>45</v>
          </cell>
          <cell r="H19">
            <v>6.84</v>
          </cell>
          <cell r="J19">
            <v>29.52</v>
          </cell>
          <cell r="K19">
            <v>0</v>
          </cell>
        </row>
        <row r="20">
          <cell r="B20">
            <v>25.445833333333329</v>
          </cell>
          <cell r="C20">
            <v>33.6</v>
          </cell>
          <cell r="D20">
            <v>18.2</v>
          </cell>
          <cell r="E20">
            <v>69.791666666666671</v>
          </cell>
          <cell r="F20">
            <v>96</v>
          </cell>
          <cell r="G20">
            <v>44</v>
          </cell>
          <cell r="H20">
            <v>5.04</v>
          </cell>
          <cell r="J20">
            <v>15.840000000000002</v>
          </cell>
          <cell r="K20">
            <v>0</v>
          </cell>
        </row>
        <row r="21">
          <cell r="B21">
            <v>26.920833333333334</v>
          </cell>
          <cell r="C21">
            <v>34.9</v>
          </cell>
          <cell r="D21">
            <v>21.2</v>
          </cell>
          <cell r="E21">
            <v>76.416666666666671</v>
          </cell>
          <cell r="F21">
            <v>97</v>
          </cell>
          <cell r="G21">
            <v>43</v>
          </cell>
          <cell r="H21">
            <v>15.840000000000002</v>
          </cell>
          <cell r="J21">
            <v>38.519999999999996</v>
          </cell>
          <cell r="K21">
            <v>2.2000000000000002</v>
          </cell>
        </row>
        <row r="22">
          <cell r="B22">
            <v>25.016666666666666</v>
          </cell>
          <cell r="C22">
            <v>31.9</v>
          </cell>
          <cell r="D22">
            <v>20.9</v>
          </cell>
          <cell r="E22">
            <v>80.75</v>
          </cell>
          <cell r="F22">
            <v>97</v>
          </cell>
          <cell r="G22">
            <v>56</v>
          </cell>
          <cell r="H22">
            <v>12.24</v>
          </cell>
          <cell r="J22">
            <v>29.52</v>
          </cell>
          <cell r="K22">
            <v>0.2</v>
          </cell>
        </row>
        <row r="23">
          <cell r="B23">
            <v>25.137499999999999</v>
          </cell>
          <cell r="C23">
            <v>32.299999999999997</v>
          </cell>
          <cell r="D23">
            <v>18.399999999999999</v>
          </cell>
          <cell r="E23">
            <v>74.291666666666671</v>
          </cell>
          <cell r="F23">
            <v>99</v>
          </cell>
          <cell r="G23">
            <v>46</v>
          </cell>
          <cell r="H23">
            <v>7.2</v>
          </cell>
          <cell r="J23">
            <v>19.8</v>
          </cell>
          <cell r="K23">
            <v>0</v>
          </cell>
        </row>
        <row r="24">
          <cell r="B24">
            <v>25.141666666666666</v>
          </cell>
          <cell r="C24">
            <v>33.1</v>
          </cell>
          <cell r="D24">
            <v>18</v>
          </cell>
          <cell r="E24">
            <v>75.333333333333329</v>
          </cell>
          <cell r="F24">
            <v>99</v>
          </cell>
          <cell r="G24">
            <v>43</v>
          </cell>
          <cell r="H24">
            <v>11.16</v>
          </cell>
          <cell r="J24">
            <v>28.44</v>
          </cell>
          <cell r="K24">
            <v>0</v>
          </cell>
        </row>
        <row r="25">
          <cell r="B25">
            <v>25.808333333333341</v>
          </cell>
          <cell r="C25">
            <v>33.6</v>
          </cell>
          <cell r="D25">
            <v>19</v>
          </cell>
          <cell r="E25">
            <v>66.291666666666671</v>
          </cell>
          <cell r="F25">
            <v>94</v>
          </cell>
          <cell r="G25">
            <v>34</v>
          </cell>
          <cell r="H25">
            <v>10.08</v>
          </cell>
          <cell r="J25">
            <v>29.52</v>
          </cell>
          <cell r="K25">
            <v>0</v>
          </cell>
        </row>
        <row r="26">
          <cell r="B26">
            <v>26.175000000000001</v>
          </cell>
          <cell r="C26">
            <v>34.200000000000003</v>
          </cell>
          <cell r="D26">
            <v>17.600000000000001</v>
          </cell>
          <cell r="E26">
            <v>58</v>
          </cell>
          <cell r="F26">
            <v>85</v>
          </cell>
          <cell r="G26">
            <v>36</v>
          </cell>
          <cell r="H26">
            <v>13.32</v>
          </cell>
          <cell r="J26">
            <v>35.28</v>
          </cell>
          <cell r="K26">
            <v>0</v>
          </cell>
        </row>
        <row r="27">
          <cell r="B27">
            <v>23.637500000000003</v>
          </cell>
          <cell r="C27">
            <v>27.2</v>
          </cell>
          <cell r="D27">
            <v>20.5</v>
          </cell>
          <cell r="E27">
            <v>81.041666666666671</v>
          </cell>
          <cell r="F27">
            <v>95</v>
          </cell>
          <cell r="G27">
            <v>65</v>
          </cell>
          <cell r="H27">
            <v>12.6</v>
          </cell>
          <cell r="J27">
            <v>24.840000000000003</v>
          </cell>
          <cell r="K27">
            <v>0</v>
          </cell>
        </row>
        <row r="28">
          <cell r="B28">
            <v>23.549999999999997</v>
          </cell>
          <cell r="C28">
            <v>31.6</v>
          </cell>
          <cell r="D28">
            <v>17.8</v>
          </cell>
          <cell r="E28">
            <v>84.541666666666671</v>
          </cell>
          <cell r="F28">
            <v>99</v>
          </cell>
          <cell r="G28">
            <v>53</v>
          </cell>
          <cell r="H28">
            <v>11.879999999999999</v>
          </cell>
          <cell r="J28">
            <v>38.159999999999997</v>
          </cell>
          <cell r="K28">
            <v>1.6</v>
          </cell>
        </row>
        <row r="29">
          <cell r="B29">
            <v>26.325000000000003</v>
          </cell>
          <cell r="C29">
            <v>35.200000000000003</v>
          </cell>
          <cell r="D29">
            <v>20.2</v>
          </cell>
          <cell r="E29">
            <v>80.375</v>
          </cell>
          <cell r="F29">
            <v>100</v>
          </cell>
          <cell r="G29">
            <v>44</v>
          </cell>
          <cell r="H29">
            <v>9.7200000000000006</v>
          </cell>
          <cell r="J29">
            <v>22.32</v>
          </cell>
          <cell r="K29">
            <v>0</v>
          </cell>
        </row>
        <row r="30">
          <cell r="B30">
            <v>26.629166666666663</v>
          </cell>
          <cell r="C30">
            <v>33.4</v>
          </cell>
          <cell r="D30">
            <v>21.3</v>
          </cell>
          <cell r="E30">
            <v>75.833333333333329</v>
          </cell>
          <cell r="F30">
            <v>98</v>
          </cell>
          <cell r="G30">
            <v>48</v>
          </cell>
          <cell r="H30">
            <v>13.68</v>
          </cell>
          <cell r="J30">
            <v>38.159999999999997</v>
          </cell>
          <cell r="K30">
            <v>0.4</v>
          </cell>
        </row>
        <row r="31">
          <cell r="B31">
            <v>27.174999999999994</v>
          </cell>
          <cell r="C31">
            <v>34.5</v>
          </cell>
          <cell r="D31">
            <v>21.9</v>
          </cell>
          <cell r="E31">
            <v>77.291666666666671</v>
          </cell>
          <cell r="F31">
            <v>97</v>
          </cell>
          <cell r="G31">
            <v>46</v>
          </cell>
          <cell r="H31">
            <v>9.7200000000000006</v>
          </cell>
          <cell r="J31">
            <v>19.8</v>
          </cell>
          <cell r="K31">
            <v>0</v>
          </cell>
        </row>
        <row r="32">
          <cell r="B32">
            <v>27.204166666666669</v>
          </cell>
          <cell r="C32">
            <v>35.4</v>
          </cell>
          <cell r="D32">
            <v>22.9</v>
          </cell>
          <cell r="E32">
            <v>77.375</v>
          </cell>
          <cell r="F32">
            <v>96</v>
          </cell>
          <cell r="G32">
            <v>45</v>
          </cell>
          <cell r="H32">
            <v>19.8</v>
          </cell>
          <cell r="J32">
            <v>50.04</v>
          </cell>
          <cell r="K32">
            <v>0</v>
          </cell>
        </row>
        <row r="33">
          <cell r="B33">
            <v>24.212499999999995</v>
          </cell>
          <cell r="C33">
            <v>29.4</v>
          </cell>
          <cell r="D33">
            <v>21.3</v>
          </cell>
          <cell r="E33">
            <v>87.166666666666671</v>
          </cell>
          <cell r="F33">
            <v>98</v>
          </cell>
          <cell r="G33">
            <v>60</v>
          </cell>
          <cell r="H33">
            <v>10.08</v>
          </cell>
          <cell r="J33">
            <v>27.36</v>
          </cell>
          <cell r="K33">
            <v>11.799999999999999</v>
          </cell>
        </row>
        <row r="34">
          <cell r="B34">
            <v>24.295833333333334</v>
          </cell>
          <cell r="C34">
            <v>31</v>
          </cell>
          <cell r="D34">
            <v>20.7</v>
          </cell>
          <cell r="E34">
            <v>90.291666666666671</v>
          </cell>
          <cell r="F34">
            <v>99</v>
          </cell>
          <cell r="G34">
            <v>66</v>
          </cell>
          <cell r="H34">
            <v>10.44</v>
          </cell>
          <cell r="J34">
            <v>23.040000000000003</v>
          </cell>
          <cell r="K34">
            <v>0.6</v>
          </cell>
        </row>
        <row r="35">
          <cell r="B35">
            <v>24.304166666666664</v>
          </cell>
          <cell r="C35">
            <v>29</v>
          </cell>
          <cell r="D35">
            <v>21.6</v>
          </cell>
          <cell r="E35">
            <v>87.208333333333329</v>
          </cell>
          <cell r="F35">
            <v>98</v>
          </cell>
          <cell r="G35">
            <v>67</v>
          </cell>
          <cell r="H35">
            <v>13.68</v>
          </cell>
          <cell r="J35">
            <v>30.96</v>
          </cell>
          <cell r="K35">
            <v>13.8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28.054166666666664</v>
          </cell>
          <cell r="C5">
            <v>36</v>
          </cell>
          <cell r="D5">
            <v>22</v>
          </cell>
          <cell r="E5">
            <v>72.5</v>
          </cell>
          <cell r="F5">
            <v>100</v>
          </cell>
          <cell r="G5">
            <v>37</v>
          </cell>
          <cell r="H5">
            <v>18</v>
          </cell>
          <cell r="J5">
            <v>54.72</v>
          </cell>
          <cell r="K5">
            <v>2</v>
          </cell>
        </row>
        <row r="6">
          <cell r="B6">
            <v>27.583333333333332</v>
          </cell>
          <cell r="C6">
            <v>35.299999999999997</v>
          </cell>
          <cell r="D6">
            <v>19.7</v>
          </cell>
          <cell r="E6">
            <v>69.083333333333329</v>
          </cell>
          <cell r="F6">
            <v>100</v>
          </cell>
          <cell r="G6">
            <v>39</v>
          </cell>
          <cell r="H6">
            <v>18</v>
          </cell>
          <cell r="J6">
            <v>36.72</v>
          </cell>
          <cell r="K6">
            <v>0</v>
          </cell>
        </row>
        <row r="7">
          <cell r="B7">
            <v>27.500000000000004</v>
          </cell>
          <cell r="C7">
            <v>34.1</v>
          </cell>
          <cell r="D7">
            <v>20.399999999999999</v>
          </cell>
          <cell r="E7">
            <v>68.416666666666671</v>
          </cell>
          <cell r="F7">
            <v>100</v>
          </cell>
          <cell r="G7">
            <v>42</v>
          </cell>
          <cell r="H7">
            <v>12.6</v>
          </cell>
          <cell r="J7">
            <v>24.48</v>
          </cell>
          <cell r="K7">
            <v>0</v>
          </cell>
        </row>
        <row r="8">
          <cell r="B8">
            <v>27.513043478260862</v>
          </cell>
          <cell r="C8">
            <v>35.4</v>
          </cell>
          <cell r="D8">
            <v>19.7</v>
          </cell>
          <cell r="E8">
            <v>71</v>
          </cell>
          <cell r="F8">
            <v>100</v>
          </cell>
          <cell r="G8">
            <v>38</v>
          </cell>
          <cell r="H8">
            <v>18.720000000000002</v>
          </cell>
          <cell r="J8">
            <v>33.840000000000003</v>
          </cell>
          <cell r="K8">
            <v>0</v>
          </cell>
        </row>
        <row r="9">
          <cell r="B9">
            <v>26.870833333333337</v>
          </cell>
          <cell r="C9">
            <v>35.200000000000003</v>
          </cell>
          <cell r="D9">
            <v>20.8</v>
          </cell>
          <cell r="E9">
            <v>68.416666666666671</v>
          </cell>
          <cell r="F9">
            <v>100</v>
          </cell>
          <cell r="G9">
            <v>38</v>
          </cell>
          <cell r="H9">
            <v>26.28</v>
          </cell>
          <cell r="J9">
            <v>43.92</v>
          </cell>
          <cell r="K9">
            <v>0</v>
          </cell>
        </row>
        <row r="10">
          <cell r="B10">
            <v>26.221739130434784</v>
          </cell>
          <cell r="C10">
            <v>34.5</v>
          </cell>
          <cell r="D10">
            <v>21.3</v>
          </cell>
          <cell r="E10">
            <v>81.043478260869563</v>
          </cell>
          <cell r="F10">
            <v>100</v>
          </cell>
          <cell r="G10">
            <v>42</v>
          </cell>
          <cell r="H10">
            <v>13.68</v>
          </cell>
          <cell r="J10">
            <v>55.080000000000005</v>
          </cell>
          <cell r="K10">
            <v>1.2000000000000002</v>
          </cell>
        </row>
        <row r="11">
          <cell r="B11">
            <v>26.304166666666674</v>
          </cell>
          <cell r="C11">
            <v>34.9</v>
          </cell>
          <cell r="D11">
            <v>18.2</v>
          </cell>
          <cell r="E11">
            <v>67.416666666666671</v>
          </cell>
          <cell r="F11">
            <v>100</v>
          </cell>
          <cell r="G11">
            <v>31</v>
          </cell>
          <cell r="H11">
            <v>23.759999999999998</v>
          </cell>
          <cell r="J11">
            <v>37.800000000000004</v>
          </cell>
          <cell r="K11">
            <v>0</v>
          </cell>
        </row>
        <row r="12">
          <cell r="B12">
            <v>26.387499999999999</v>
          </cell>
          <cell r="C12">
            <v>36.799999999999997</v>
          </cell>
          <cell r="D12">
            <v>18</v>
          </cell>
          <cell r="E12">
            <v>62.625</v>
          </cell>
          <cell r="F12">
            <v>99</v>
          </cell>
          <cell r="G12">
            <v>26</v>
          </cell>
          <cell r="H12">
            <v>16.2</v>
          </cell>
          <cell r="J12">
            <v>30.96</v>
          </cell>
          <cell r="K12">
            <v>0</v>
          </cell>
        </row>
        <row r="13">
          <cell r="B13">
            <v>26.770833333333329</v>
          </cell>
          <cell r="C13">
            <v>36.5</v>
          </cell>
          <cell r="D13">
            <v>18.2</v>
          </cell>
          <cell r="E13">
            <v>63</v>
          </cell>
          <cell r="F13">
            <v>100</v>
          </cell>
          <cell r="G13">
            <v>27</v>
          </cell>
          <cell r="H13">
            <v>11.879999999999999</v>
          </cell>
          <cell r="J13">
            <v>20.88</v>
          </cell>
          <cell r="K13">
            <v>0</v>
          </cell>
        </row>
        <row r="14">
          <cell r="B14">
            <v>26.683333333333326</v>
          </cell>
          <cell r="C14">
            <v>36.6</v>
          </cell>
          <cell r="D14">
            <v>20.7</v>
          </cell>
          <cell r="E14">
            <v>69.25</v>
          </cell>
          <cell r="F14">
            <v>100</v>
          </cell>
          <cell r="G14">
            <v>31</v>
          </cell>
          <cell r="H14">
            <v>12.24</v>
          </cell>
          <cell r="J14">
            <v>35.28</v>
          </cell>
          <cell r="K14">
            <v>0</v>
          </cell>
        </row>
        <row r="15">
          <cell r="B15">
            <v>25.608333333333334</v>
          </cell>
          <cell r="C15">
            <v>32</v>
          </cell>
          <cell r="D15">
            <v>21.7</v>
          </cell>
          <cell r="E15">
            <v>78.583333333333329</v>
          </cell>
          <cell r="F15">
            <v>100</v>
          </cell>
          <cell r="G15">
            <v>49</v>
          </cell>
          <cell r="H15">
            <v>16.2</v>
          </cell>
          <cell r="J15">
            <v>29.880000000000003</v>
          </cell>
          <cell r="K15">
            <v>0.2</v>
          </cell>
        </row>
        <row r="16">
          <cell r="B16">
            <v>24.287499999999998</v>
          </cell>
          <cell r="C16">
            <v>31.3</v>
          </cell>
          <cell r="D16">
            <v>21</v>
          </cell>
          <cell r="E16">
            <v>88.791666666666671</v>
          </cell>
          <cell r="F16">
            <v>100</v>
          </cell>
          <cell r="G16">
            <v>53</v>
          </cell>
          <cell r="H16">
            <v>19.440000000000001</v>
          </cell>
          <cell r="J16">
            <v>37.800000000000004</v>
          </cell>
          <cell r="K16">
            <v>15.6</v>
          </cell>
        </row>
        <row r="17">
          <cell r="B17">
            <v>25.55</v>
          </cell>
          <cell r="C17">
            <v>31</v>
          </cell>
          <cell r="D17">
            <v>21.5</v>
          </cell>
          <cell r="E17">
            <v>83.208333333333329</v>
          </cell>
          <cell r="F17">
            <v>100</v>
          </cell>
          <cell r="G17">
            <v>54</v>
          </cell>
          <cell r="H17">
            <v>12.24</v>
          </cell>
          <cell r="J17">
            <v>25.92</v>
          </cell>
          <cell r="K17">
            <v>0.2</v>
          </cell>
        </row>
        <row r="18">
          <cell r="B18">
            <v>26.499999999999989</v>
          </cell>
          <cell r="C18">
            <v>33.700000000000003</v>
          </cell>
          <cell r="D18">
            <v>20.7</v>
          </cell>
          <cell r="E18">
            <v>78.958333333333329</v>
          </cell>
          <cell r="F18">
            <v>100</v>
          </cell>
          <cell r="G18">
            <v>44</v>
          </cell>
          <cell r="H18">
            <v>11.879999999999999</v>
          </cell>
          <cell r="J18">
            <v>25.2</v>
          </cell>
          <cell r="K18">
            <v>0</v>
          </cell>
        </row>
        <row r="19">
          <cell r="B19">
            <v>27.045833333333334</v>
          </cell>
          <cell r="C19">
            <v>34.299999999999997</v>
          </cell>
          <cell r="D19">
            <v>20.5</v>
          </cell>
          <cell r="E19">
            <v>74.083333333333329</v>
          </cell>
          <cell r="F19">
            <v>100</v>
          </cell>
          <cell r="G19">
            <v>42</v>
          </cell>
          <cell r="H19">
            <v>12.6</v>
          </cell>
          <cell r="J19">
            <v>29.16</v>
          </cell>
          <cell r="K19">
            <v>0</v>
          </cell>
        </row>
        <row r="20">
          <cell r="B20">
            <v>26.658333333333335</v>
          </cell>
          <cell r="C20">
            <v>34.799999999999997</v>
          </cell>
          <cell r="D20">
            <v>19.5</v>
          </cell>
          <cell r="E20">
            <v>71.041666666666671</v>
          </cell>
          <cell r="F20">
            <v>100</v>
          </cell>
          <cell r="G20">
            <v>41</v>
          </cell>
          <cell r="H20">
            <v>15.120000000000001</v>
          </cell>
          <cell r="J20">
            <v>23.400000000000002</v>
          </cell>
          <cell r="K20">
            <v>0</v>
          </cell>
        </row>
        <row r="21">
          <cell r="B21">
            <v>26.017391304347822</v>
          </cell>
          <cell r="C21">
            <v>34.200000000000003</v>
          </cell>
          <cell r="D21">
            <v>22.9</v>
          </cell>
          <cell r="E21">
            <v>79.391304347826093</v>
          </cell>
          <cell r="F21">
            <v>100</v>
          </cell>
          <cell r="G21">
            <v>49</v>
          </cell>
          <cell r="H21">
            <v>21.240000000000002</v>
          </cell>
          <cell r="J21">
            <v>36</v>
          </cell>
          <cell r="K21">
            <v>6.6</v>
          </cell>
        </row>
        <row r="22">
          <cell r="B22">
            <v>25.345833333333331</v>
          </cell>
          <cell r="C22">
            <v>32.9</v>
          </cell>
          <cell r="D22">
            <v>21.2</v>
          </cell>
          <cell r="E22">
            <v>87.458333333333329</v>
          </cell>
          <cell r="F22">
            <v>100</v>
          </cell>
          <cell r="G22">
            <v>53</v>
          </cell>
          <cell r="H22">
            <v>30.240000000000002</v>
          </cell>
          <cell r="J22">
            <v>86.4</v>
          </cell>
          <cell r="K22">
            <v>33.800000000000004</v>
          </cell>
        </row>
        <row r="23">
          <cell r="B23">
            <v>25.370833333333326</v>
          </cell>
          <cell r="C23">
            <v>32.6</v>
          </cell>
          <cell r="D23">
            <v>20.6</v>
          </cell>
          <cell r="E23">
            <v>80.625</v>
          </cell>
          <cell r="F23">
            <v>100</v>
          </cell>
          <cell r="G23">
            <v>41</v>
          </cell>
          <cell r="H23">
            <v>15.840000000000002</v>
          </cell>
          <cell r="J23">
            <v>26.28</v>
          </cell>
          <cell r="K23">
            <v>0.2</v>
          </cell>
        </row>
        <row r="24">
          <cell r="B24">
            <v>25.504166666666663</v>
          </cell>
          <cell r="C24">
            <v>32</v>
          </cell>
          <cell r="D24">
            <v>21.4</v>
          </cell>
          <cell r="E24">
            <v>74</v>
          </cell>
          <cell r="F24">
            <v>100</v>
          </cell>
          <cell r="G24">
            <v>46</v>
          </cell>
          <cell r="H24">
            <v>26.28</v>
          </cell>
          <cell r="J24">
            <v>39.96</v>
          </cell>
          <cell r="K24">
            <v>0</v>
          </cell>
        </row>
        <row r="25">
          <cell r="B25">
            <v>25.291666666666671</v>
          </cell>
          <cell r="C25">
            <v>33.5</v>
          </cell>
          <cell r="D25">
            <v>19.600000000000001</v>
          </cell>
          <cell r="E25">
            <v>63.333333333333336</v>
          </cell>
          <cell r="F25">
            <v>100</v>
          </cell>
          <cell r="G25">
            <v>31</v>
          </cell>
          <cell r="H25">
            <v>24.48</v>
          </cell>
          <cell r="J25">
            <v>39.24</v>
          </cell>
          <cell r="K25">
            <v>0</v>
          </cell>
        </row>
        <row r="26">
          <cell r="B26">
            <v>25.908333333333335</v>
          </cell>
          <cell r="C26">
            <v>34.700000000000003</v>
          </cell>
          <cell r="D26">
            <v>18.2</v>
          </cell>
          <cell r="E26">
            <v>59.958333333333336</v>
          </cell>
          <cell r="F26">
            <v>93</v>
          </cell>
          <cell r="G26">
            <v>36</v>
          </cell>
          <cell r="H26">
            <v>17.28</v>
          </cell>
          <cell r="J26">
            <v>28.44</v>
          </cell>
          <cell r="K26">
            <v>0</v>
          </cell>
        </row>
        <row r="27">
          <cell r="B27">
            <v>25.670833333333331</v>
          </cell>
          <cell r="C27">
            <v>31.3</v>
          </cell>
          <cell r="D27">
            <v>22.5</v>
          </cell>
          <cell r="E27">
            <v>78.833333333333329</v>
          </cell>
          <cell r="F27">
            <v>100</v>
          </cell>
          <cell r="G27">
            <v>51</v>
          </cell>
          <cell r="H27">
            <v>12.96</v>
          </cell>
          <cell r="J27">
            <v>41.04</v>
          </cell>
          <cell r="K27">
            <v>0</v>
          </cell>
        </row>
        <row r="28">
          <cell r="B28">
            <v>25.666666666666661</v>
          </cell>
          <cell r="C28">
            <v>34</v>
          </cell>
          <cell r="D28">
            <v>20.5</v>
          </cell>
          <cell r="E28">
            <v>80.583333333333329</v>
          </cell>
          <cell r="F28">
            <v>100</v>
          </cell>
          <cell r="G28">
            <v>42</v>
          </cell>
          <cell r="H28">
            <v>13.68</v>
          </cell>
          <cell r="J28">
            <v>31.319999999999997</v>
          </cell>
          <cell r="K28">
            <v>1.4</v>
          </cell>
        </row>
        <row r="29">
          <cell r="B29">
            <v>27.150000000000006</v>
          </cell>
          <cell r="C29">
            <v>34.700000000000003</v>
          </cell>
          <cell r="D29">
            <v>21.3</v>
          </cell>
          <cell r="E29">
            <v>76.125</v>
          </cell>
          <cell r="F29">
            <v>100</v>
          </cell>
          <cell r="G29">
            <v>42</v>
          </cell>
          <cell r="H29">
            <v>10.8</v>
          </cell>
          <cell r="J29">
            <v>25.2</v>
          </cell>
          <cell r="K29">
            <v>0.2</v>
          </cell>
        </row>
        <row r="30">
          <cell r="B30">
            <v>26.683333333333337</v>
          </cell>
          <cell r="C30">
            <v>34</v>
          </cell>
          <cell r="D30">
            <v>22</v>
          </cell>
          <cell r="E30">
            <v>76.75</v>
          </cell>
          <cell r="F30">
            <v>100</v>
          </cell>
          <cell r="G30">
            <v>46</v>
          </cell>
          <cell r="H30">
            <v>30.240000000000002</v>
          </cell>
          <cell r="J30">
            <v>51.480000000000004</v>
          </cell>
          <cell r="K30">
            <v>0.60000000000000009</v>
          </cell>
        </row>
        <row r="31">
          <cell r="B31">
            <v>27.237500000000001</v>
          </cell>
          <cell r="C31">
            <v>33.700000000000003</v>
          </cell>
          <cell r="D31">
            <v>21.7</v>
          </cell>
          <cell r="E31">
            <v>74.75</v>
          </cell>
          <cell r="F31">
            <v>100</v>
          </cell>
          <cell r="G31">
            <v>46</v>
          </cell>
          <cell r="H31">
            <v>19.440000000000001</v>
          </cell>
          <cell r="J31">
            <v>30.240000000000002</v>
          </cell>
          <cell r="K31">
            <v>0</v>
          </cell>
        </row>
        <row r="32">
          <cell r="B32">
            <v>27.950000000000003</v>
          </cell>
          <cell r="C32">
            <v>35.5</v>
          </cell>
          <cell r="D32">
            <v>22.3</v>
          </cell>
          <cell r="E32">
            <v>68.75</v>
          </cell>
          <cell r="F32">
            <v>100</v>
          </cell>
          <cell r="G32">
            <v>41</v>
          </cell>
          <cell r="H32">
            <v>13.32</v>
          </cell>
          <cell r="J32">
            <v>26.64</v>
          </cell>
          <cell r="K32">
            <v>0</v>
          </cell>
        </row>
        <row r="33">
          <cell r="B33">
            <v>26.087499999999995</v>
          </cell>
          <cell r="C33">
            <v>32.200000000000003</v>
          </cell>
          <cell r="D33">
            <v>23.2</v>
          </cell>
          <cell r="E33">
            <v>81.416666666666671</v>
          </cell>
          <cell r="F33">
            <v>100</v>
          </cell>
          <cell r="G33">
            <v>55</v>
          </cell>
          <cell r="H33">
            <v>15.48</v>
          </cell>
          <cell r="J33">
            <v>35.28</v>
          </cell>
          <cell r="K33">
            <v>0</v>
          </cell>
        </row>
        <row r="34">
          <cell r="B34">
            <v>25.6875</v>
          </cell>
          <cell r="C34">
            <v>34.700000000000003</v>
          </cell>
          <cell r="D34">
            <v>20.5</v>
          </cell>
          <cell r="E34">
            <v>78.708333333333329</v>
          </cell>
          <cell r="F34">
            <v>100</v>
          </cell>
          <cell r="G34">
            <v>43</v>
          </cell>
          <cell r="H34">
            <v>20.88</v>
          </cell>
          <cell r="J34">
            <v>54</v>
          </cell>
          <cell r="K34">
            <v>1.8</v>
          </cell>
        </row>
        <row r="35">
          <cell r="B35">
            <v>24.212499999999995</v>
          </cell>
          <cell r="C35">
            <v>27.8</v>
          </cell>
          <cell r="D35">
            <v>22.3</v>
          </cell>
          <cell r="E35">
            <v>91.291666666666671</v>
          </cell>
          <cell r="F35">
            <v>100</v>
          </cell>
          <cell r="G35">
            <v>70</v>
          </cell>
          <cell r="H35">
            <v>17.64</v>
          </cell>
          <cell r="J35">
            <v>32.76</v>
          </cell>
          <cell r="K35">
            <v>1.2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24.649999999999995</v>
          </cell>
          <cell r="C5">
            <v>32.799999999999997</v>
          </cell>
          <cell r="D5">
            <v>20.100000000000001</v>
          </cell>
          <cell r="E5">
            <v>76.916666666666671</v>
          </cell>
          <cell r="F5">
            <v>96</v>
          </cell>
          <cell r="G5">
            <v>42</v>
          </cell>
          <cell r="H5">
            <v>15.840000000000002</v>
          </cell>
          <cell r="J5">
            <v>51.12</v>
          </cell>
          <cell r="K5">
            <v>0.2</v>
          </cell>
        </row>
        <row r="6">
          <cell r="B6">
            <v>25.541666666666675</v>
          </cell>
          <cell r="C6">
            <v>33</v>
          </cell>
          <cell r="D6">
            <v>20.6</v>
          </cell>
          <cell r="E6">
            <v>67</v>
          </cell>
          <cell r="F6">
            <v>89</v>
          </cell>
          <cell r="G6">
            <v>31</v>
          </cell>
          <cell r="H6">
            <v>15.840000000000002</v>
          </cell>
          <cell r="J6">
            <v>34.56</v>
          </cell>
          <cell r="K6">
            <v>3.2</v>
          </cell>
        </row>
        <row r="7">
          <cell r="B7">
            <v>24.195833333333329</v>
          </cell>
          <cell r="C7">
            <v>30.6</v>
          </cell>
          <cell r="D7">
            <v>20.9</v>
          </cell>
          <cell r="E7">
            <v>76.333333333333329</v>
          </cell>
          <cell r="F7">
            <v>89</v>
          </cell>
          <cell r="G7">
            <v>44</v>
          </cell>
          <cell r="H7">
            <v>10.08</v>
          </cell>
          <cell r="J7">
            <v>29.880000000000003</v>
          </cell>
          <cell r="K7">
            <v>0.2</v>
          </cell>
        </row>
        <row r="8">
          <cell r="B8">
            <v>26.074999999999999</v>
          </cell>
          <cell r="C8">
            <v>32.299999999999997</v>
          </cell>
          <cell r="D8">
            <v>19.8</v>
          </cell>
          <cell r="E8">
            <v>68.375</v>
          </cell>
          <cell r="F8">
            <v>95</v>
          </cell>
          <cell r="G8">
            <v>32</v>
          </cell>
          <cell r="H8">
            <v>14.76</v>
          </cell>
          <cell r="J8">
            <v>32.04</v>
          </cell>
          <cell r="K8">
            <v>0</v>
          </cell>
        </row>
        <row r="9">
          <cell r="B9">
            <v>24.387499999999999</v>
          </cell>
          <cell r="C9">
            <v>30.3</v>
          </cell>
          <cell r="D9">
            <v>19.7</v>
          </cell>
          <cell r="E9">
            <v>76.125</v>
          </cell>
          <cell r="F9">
            <v>94</v>
          </cell>
          <cell r="G9">
            <v>53</v>
          </cell>
          <cell r="H9">
            <v>16.920000000000002</v>
          </cell>
          <cell r="J9">
            <v>51.480000000000004</v>
          </cell>
          <cell r="K9">
            <v>18.8</v>
          </cell>
        </row>
        <row r="10">
          <cell r="B10">
            <v>25.404166666666672</v>
          </cell>
          <cell r="C10">
            <v>32</v>
          </cell>
          <cell r="D10">
            <v>19.899999999999999</v>
          </cell>
          <cell r="E10">
            <v>70.458333333333329</v>
          </cell>
          <cell r="F10">
            <v>95</v>
          </cell>
          <cell r="G10">
            <v>35</v>
          </cell>
          <cell r="H10">
            <v>13.68</v>
          </cell>
          <cell r="J10">
            <v>32.76</v>
          </cell>
          <cell r="K10">
            <v>4.8000000000000007</v>
          </cell>
        </row>
        <row r="11">
          <cell r="B11">
            <v>26.308333333333334</v>
          </cell>
          <cell r="C11">
            <v>32.6</v>
          </cell>
          <cell r="D11">
            <v>20.399999999999999</v>
          </cell>
          <cell r="E11">
            <v>65.958333333333329</v>
          </cell>
          <cell r="F11">
            <v>90</v>
          </cell>
          <cell r="G11">
            <v>36</v>
          </cell>
          <cell r="H11">
            <v>15.840000000000002</v>
          </cell>
          <cell r="J11">
            <v>38.159999999999997</v>
          </cell>
          <cell r="K11">
            <v>1</v>
          </cell>
        </row>
        <row r="12">
          <cell r="B12">
            <v>25.829166666666666</v>
          </cell>
          <cell r="C12">
            <v>31.4</v>
          </cell>
          <cell r="D12">
            <v>22.1</v>
          </cell>
          <cell r="E12">
            <v>64.833333333333329</v>
          </cell>
          <cell r="F12">
            <v>80</v>
          </cell>
          <cell r="G12">
            <v>42</v>
          </cell>
          <cell r="H12">
            <v>20.16</v>
          </cell>
          <cell r="J12">
            <v>38.159999999999997</v>
          </cell>
          <cell r="K12">
            <v>2.8</v>
          </cell>
        </row>
        <row r="13">
          <cell r="B13">
            <v>23.499999999999989</v>
          </cell>
          <cell r="C13">
            <v>30.3</v>
          </cell>
          <cell r="D13">
            <v>20</v>
          </cell>
          <cell r="E13">
            <v>81.541666666666671</v>
          </cell>
          <cell r="F13">
            <v>94</v>
          </cell>
          <cell r="G13">
            <v>55</v>
          </cell>
          <cell r="H13">
            <v>18.36</v>
          </cell>
          <cell r="J13">
            <v>41.76</v>
          </cell>
          <cell r="K13">
            <v>17.400000000000002</v>
          </cell>
        </row>
        <row r="14">
          <cell r="B14">
            <v>23.670833333333334</v>
          </cell>
          <cell r="C14">
            <v>31.7</v>
          </cell>
          <cell r="D14">
            <v>20.100000000000001</v>
          </cell>
          <cell r="E14">
            <v>79.458333333333329</v>
          </cell>
          <cell r="F14">
            <v>93</v>
          </cell>
          <cell r="G14">
            <v>40</v>
          </cell>
          <cell r="H14">
            <v>26.28</v>
          </cell>
          <cell r="J14">
            <v>45.36</v>
          </cell>
          <cell r="K14">
            <v>1</v>
          </cell>
        </row>
        <row r="15">
          <cell r="B15">
            <v>23.912500000000005</v>
          </cell>
          <cell r="C15">
            <v>30.6</v>
          </cell>
          <cell r="D15">
            <v>21.2</v>
          </cell>
          <cell r="E15">
            <v>79.958333333333329</v>
          </cell>
          <cell r="F15">
            <v>95</v>
          </cell>
          <cell r="G15">
            <v>50</v>
          </cell>
          <cell r="H15">
            <v>28.44</v>
          </cell>
          <cell r="J15">
            <v>46.800000000000004</v>
          </cell>
          <cell r="K15">
            <v>1.6</v>
          </cell>
        </row>
        <row r="16">
          <cell r="B16">
            <v>24.87857142857143</v>
          </cell>
          <cell r="C16">
            <v>30</v>
          </cell>
          <cell r="D16">
            <v>19.899999999999999</v>
          </cell>
          <cell r="E16">
            <v>77.142857142857139</v>
          </cell>
          <cell r="F16">
            <v>98</v>
          </cell>
          <cell r="G16">
            <v>46</v>
          </cell>
          <cell r="H16">
            <v>25.56</v>
          </cell>
          <cell r="J16">
            <v>51.84</v>
          </cell>
          <cell r="K16">
            <v>33.800000000000004</v>
          </cell>
        </row>
        <row r="17">
          <cell r="B17">
            <v>25.95</v>
          </cell>
          <cell r="C17">
            <v>29.5</v>
          </cell>
          <cell r="D17">
            <v>22.2</v>
          </cell>
          <cell r="E17">
            <v>71.166666666666671</v>
          </cell>
          <cell r="F17">
            <v>89</v>
          </cell>
          <cell r="G17">
            <v>56</v>
          </cell>
          <cell r="H17">
            <v>11.520000000000001</v>
          </cell>
          <cell r="J17">
            <v>33.119999999999997</v>
          </cell>
          <cell r="K17">
            <v>1.4</v>
          </cell>
        </row>
        <row r="18">
          <cell r="B18">
            <v>28.208333333333329</v>
          </cell>
          <cell r="C18">
            <v>30.5</v>
          </cell>
          <cell r="D18">
            <v>24.4</v>
          </cell>
          <cell r="E18">
            <v>62.583333333333336</v>
          </cell>
          <cell r="F18">
            <v>84</v>
          </cell>
          <cell r="G18">
            <v>49</v>
          </cell>
          <cell r="H18">
            <v>14.76</v>
          </cell>
          <cell r="J18">
            <v>28.08</v>
          </cell>
          <cell r="K18">
            <v>4.2</v>
          </cell>
        </row>
        <row r="19">
          <cell r="B19">
            <v>29.127272727272725</v>
          </cell>
          <cell r="C19">
            <v>32.1</v>
          </cell>
          <cell r="D19">
            <v>25</v>
          </cell>
          <cell r="E19">
            <v>58.636363636363633</v>
          </cell>
          <cell r="F19">
            <v>75</v>
          </cell>
          <cell r="G19">
            <v>46</v>
          </cell>
          <cell r="H19">
            <v>12.96</v>
          </cell>
          <cell r="J19">
            <v>37.080000000000005</v>
          </cell>
          <cell r="K19">
            <v>4.4000000000000004</v>
          </cell>
        </row>
        <row r="20">
          <cell r="B20">
            <v>28.787500000000001</v>
          </cell>
          <cell r="C20">
            <v>33.700000000000003</v>
          </cell>
          <cell r="D20">
            <v>22.9</v>
          </cell>
          <cell r="E20">
            <v>57.875</v>
          </cell>
          <cell r="F20">
            <v>83</v>
          </cell>
          <cell r="G20">
            <v>43</v>
          </cell>
          <cell r="H20">
            <v>28.08</v>
          </cell>
          <cell r="J20">
            <v>59.4</v>
          </cell>
          <cell r="K20">
            <v>0</v>
          </cell>
        </row>
        <row r="21">
          <cell r="B21">
            <v>28.711111111111109</v>
          </cell>
          <cell r="C21">
            <v>32</v>
          </cell>
          <cell r="D21">
            <v>26.4</v>
          </cell>
          <cell r="E21">
            <v>62.333333333333336</v>
          </cell>
          <cell r="F21">
            <v>75</v>
          </cell>
          <cell r="G21">
            <v>50</v>
          </cell>
          <cell r="H21">
            <v>18.36</v>
          </cell>
          <cell r="J21">
            <v>37.440000000000005</v>
          </cell>
          <cell r="K21">
            <v>0</v>
          </cell>
        </row>
        <row r="22">
          <cell r="B22">
            <v>27.366666666666671</v>
          </cell>
          <cell r="C22">
            <v>31.4</v>
          </cell>
          <cell r="D22">
            <v>20.100000000000001</v>
          </cell>
          <cell r="E22">
            <v>68.833333333333329</v>
          </cell>
          <cell r="F22">
            <v>95</v>
          </cell>
          <cell r="G22">
            <v>50</v>
          </cell>
          <cell r="H22">
            <v>25.2</v>
          </cell>
          <cell r="J22">
            <v>55.800000000000004</v>
          </cell>
          <cell r="K22">
            <v>0</v>
          </cell>
        </row>
        <row r="23">
          <cell r="B23">
            <v>27.158333333333331</v>
          </cell>
          <cell r="C23">
            <v>30.6</v>
          </cell>
          <cell r="D23">
            <v>23.9</v>
          </cell>
          <cell r="E23">
            <v>63.333333333333336</v>
          </cell>
          <cell r="F23">
            <v>79</v>
          </cell>
          <cell r="G23">
            <v>45</v>
          </cell>
          <cell r="H23">
            <v>11.16</v>
          </cell>
          <cell r="J23">
            <v>29.880000000000003</v>
          </cell>
          <cell r="K23">
            <v>0</v>
          </cell>
        </row>
        <row r="24">
          <cell r="B24">
            <v>27.584615384615383</v>
          </cell>
          <cell r="C24">
            <v>32.1</v>
          </cell>
          <cell r="D24">
            <v>23.3</v>
          </cell>
          <cell r="E24">
            <v>59.230769230769234</v>
          </cell>
          <cell r="F24">
            <v>80</v>
          </cell>
          <cell r="G24">
            <v>40</v>
          </cell>
          <cell r="H24">
            <v>10.08</v>
          </cell>
          <cell r="J24">
            <v>26.64</v>
          </cell>
          <cell r="K24">
            <v>0</v>
          </cell>
        </row>
        <row r="25">
          <cell r="B25">
            <v>29.036363636363635</v>
          </cell>
          <cell r="C25">
            <v>31.9</v>
          </cell>
          <cell r="D25">
            <v>23.9</v>
          </cell>
          <cell r="E25">
            <v>53.090909090909093</v>
          </cell>
          <cell r="F25">
            <v>77</v>
          </cell>
          <cell r="G25">
            <v>39</v>
          </cell>
          <cell r="H25">
            <v>14.04</v>
          </cell>
          <cell r="J25">
            <v>32.04</v>
          </cell>
          <cell r="K25">
            <v>0</v>
          </cell>
        </row>
        <row r="26">
          <cell r="B26">
            <v>28.610000000000003</v>
          </cell>
          <cell r="C26">
            <v>31.7</v>
          </cell>
          <cell r="D26">
            <v>25.4</v>
          </cell>
          <cell r="E26">
            <v>56.2</v>
          </cell>
          <cell r="F26">
            <v>69</v>
          </cell>
          <cell r="G26">
            <v>37</v>
          </cell>
          <cell r="H26">
            <v>16.559999999999999</v>
          </cell>
          <cell r="J26">
            <v>32.4</v>
          </cell>
          <cell r="K26">
            <v>0</v>
          </cell>
        </row>
        <row r="27">
          <cell r="B27">
            <v>25.5</v>
          </cell>
          <cell r="C27" t="str">
            <v>*</v>
          </cell>
          <cell r="D27" t="str">
            <v>*</v>
          </cell>
          <cell r="E27">
            <v>73.5</v>
          </cell>
          <cell r="F27" t="str">
            <v>*</v>
          </cell>
          <cell r="G27" t="str">
            <v>*</v>
          </cell>
          <cell r="H27">
            <v>8.64</v>
          </cell>
          <cell r="J27">
            <v>0</v>
          </cell>
          <cell r="K27">
            <v>0</v>
          </cell>
        </row>
        <row r="28">
          <cell r="B28">
            <v>27.524999999999999</v>
          </cell>
          <cell r="C28">
            <v>29.9</v>
          </cell>
          <cell r="D28">
            <v>25</v>
          </cell>
          <cell r="E28">
            <v>63.75</v>
          </cell>
          <cell r="F28">
            <v>77</v>
          </cell>
          <cell r="G28">
            <v>55</v>
          </cell>
          <cell r="H28">
            <v>14.4</v>
          </cell>
          <cell r="J28">
            <v>27.36</v>
          </cell>
          <cell r="K28">
            <v>0</v>
          </cell>
        </row>
        <row r="29">
          <cell r="B29">
            <v>26.650000000000002</v>
          </cell>
          <cell r="C29">
            <v>30.7</v>
          </cell>
          <cell r="D29">
            <v>23.4</v>
          </cell>
          <cell r="E29">
            <v>71.625</v>
          </cell>
          <cell r="F29">
            <v>87</v>
          </cell>
          <cell r="G29">
            <v>54</v>
          </cell>
          <cell r="H29">
            <v>13.68</v>
          </cell>
          <cell r="J29">
            <v>29.52</v>
          </cell>
          <cell r="K29">
            <v>0</v>
          </cell>
        </row>
        <row r="30">
          <cell r="B30">
            <v>27.22</v>
          </cell>
          <cell r="C30">
            <v>30.9</v>
          </cell>
          <cell r="D30">
            <v>21.6</v>
          </cell>
          <cell r="E30">
            <v>71.599999999999994</v>
          </cell>
          <cell r="F30">
            <v>91</v>
          </cell>
          <cell r="G30">
            <v>53</v>
          </cell>
          <cell r="H30">
            <v>14.04</v>
          </cell>
          <cell r="J30">
            <v>30.96</v>
          </cell>
          <cell r="K30">
            <v>0</v>
          </cell>
        </row>
        <row r="31">
          <cell r="B31">
            <v>28.745454545454546</v>
          </cell>
          <cell r="C31">
            <v>31.8</v>
          </cell>
          <cell r="D31">
            <v>23.4</v>
          </cell>
          <cell r="E31">
            <v>60.81818181818182</v>
          </cell>
          <cell r="F31">
            <v>92</v>
          </cell>
          <cell r="G31">
            <v>44</v>
          </cell>
          <cell r="H31">
            <v>12.6</v>
          </cell>
          <cell r="J31">
            <v>27.720000000000002</v>
          </cell>
          <cell r="K31">
            <v>0</v>
          </cell>
        </row>
        <row r="32">
          <cell r="B32">
            <v>26.345833333333335</v>
          </cell>
          <cell r="C32">
            <v>32.200000000000003</v>
          </cell>
          <cell r="D32">
            <v>21.8</v>
          </cell>
          <cell r="E32">
            <v>74.666666666666671</v>
          </cell>
          <cell r="F32">
            <v>94</v>
          </cell>
          <cell r="G32">
            <v>44</v>
          </cell>
          <cell r="H32">
            <v>12.24</v>
          </cell>
          <cell r="J32">
            <v>26.28</v>
          </cell>
          <cell r="K32">
            <v>0</v>
          </cell>
        </row>
        <row r="33">
          <cell r="B33">
            <v>24.700000000000003</v>
          </cell>
          <cell r="C33">
            <v>30</v>
          </cell>
          <cell r="D33">
            <v>20.2</v>
          </cell>
          <cell r="E33">
            <v>81.791666666666671</v>
          </cell>
          <cell r="F33">
            <v>95</v>
          </cell>
          <cell r="G33">
            <v>55</v>
          </cell>
          <cell r="H33">
            <v>25.2</v>
          </cell>
          <cell r="J33">
            <v>45</v>
          </cell>
          <cell r="K33">
            <v>2.4</v>
          </cell>
        </row>
        <row r="34">
          <cell r="B34">
            <v>25.45</v>
          </cell>
          <cell r="C34">
            <v>31.2</v>
          </cell>
          <cell r="D34">
            <v>21</v>
          </cell>
          <cell r="E34">
            <v>75.666666666666671</v>
          </cell>
          <cell r="F34">
            <v>91</v>
          </cell>
          <cell r="G34">
            <v>49</v>
          </cell>
          <cell r="H34">
            <v>15.840000000000002</v>
          </cell>
          <cell r="J34">
            <v>32.76</v>
          </cell>
          <cell r="K34">
            <v>0</v>
          </cell>
        </row>
        <row r="35">
          <cell r="B35">
            <v>22.633333333333336</v>
          </cell>
          <cell r="C35">
            <v>27.8</v>
          </cell>
          <cell r="D35">
            <v>20.3</v>
          </cell>
          <cell r="E35">
            <v>88.75</v>
          </cell>
          <cell r="F35">
            <v>97</v>
          </cell>
          <cell r="G35">
            <v>69</v>
          </cell>
          <cell r="H35">
            <v>16.559999999999999</v>
          </cell>
          <cell r="J35">
            <v>41.76</v>
          </cell>
          <cell r="K35">
            <v>2.4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rascun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27.387499999999999</v>
          </cell>
          <cell r="C5">
            <v>36</v>
          </cell>
          <cell r="D5">
            <v>21.3</v>
          </cell>
          <cell r="E5">
            <v>72.166666666666671</v>
          </cell>
          <cell r="F5">
            <v>91</v>
          </cell>
          <cell r="G5">
            <v>40</v>
          </cell>
          <cell r="H5">
            <v>39.6</v>
          </cell>
          <cell r="J5">
            <v>80.64</v>
          </cell>
          <cell r="K5">
            <v>8.1999999999999993</v>
          </cell>
        </row>
        <row r="6">
          <cell r="B6">
            <v>27.354166666666668</v>
          </cell>
          <cell r="C6">
            <v>35.9</v>
          </cell>
          <cell r="D6">
            <v>22.4</v>
          </cell>
          <cell r="E6">
            <v>72.833333333333329</v>
          </cell>
          <cell r="F6">
            <v>93</v>
          </cell>
          <cell r="G6">
            <v>38</v>
          </cell>
          <cell r="H6">
            <v>12.24</v>
          </cell>
          <cell r="J6">
            <v>34.92</v>
          </cell>
          <cell r="K6">
            <v>2.2000000000000002</v>
          </cell>
        </row>
        <row r="7">
          <cell r="B7">
            <v>26.504166666666674</v>
          </cell>
          <cell r="C7">
            <v>31.5</v>
          </cell>
          <cell r="D7">
            <v>22.8</v>
          </cell>
          <cell r="E7">
            <v>73.166666666666671</v>
          </cell>
          <cell r="F7">
            <v>88</v>
          </cell>
          <cell r="G7">
            <v>52</v>
          </cell>
          <cell r="H7">
            <v>4.32</v>
          </cell>
          <cell r="J7">
            <v>24.12</v>
          </cell>
          <cell r="K7">
            <v>0</v>
          </cell>
        </row>
        <row r="8">
          <cell r="B8">
            <v>28.608333333333338</v>
          </cell>
          <cell r="C8">
            <v>36.5</v>
          </cell>
          <cell r="D8">
            <v>23.5</v>
          </cell>
          <cell r="E8">
            <v>70.541666666666671</v>
          </cell>
          <cell r="F8">
            <v>93</v>
          </cell>
          <cell r="G8">
            <v>31</v>
          </cell>
          <cell r="H8">
            <v>5.4</v>
          </cell>
          <cell r="J8">
            <v>23.400000000000002</v>
          </cell>
          <cell r="K8">
            <v>0</v>
          </cell>
        </row>
        <row r="9">
          <cell r="B9">
            <v>26.758333333333329</v>
          </cell>
          <cell r="C9">
            <v>31.1</v>
          </cell>
          <cell r="D9">
            <v>23.1</v>
          </cell>
          <cell r="E9">
            <v>74.166666666666671</v>
          </cell>
          <cell r="F9">
            <v>89</v>
          </cell>
          <cell r="G9">
            <v>52</v>
          </cell>
          <cell r="H9">
            <v>8.2799999999999994</v>
          </cell>
          <cell r="J9">
            <v>27.36</v>
          </cell>
          <cell r="K9">
            <v>0.60000000000000009</v>
          </cell>
        </row>
        <row r="10">
          <cell r="B10">
            <v>28.233333333333324</v>
          </cell>
          <cell r="C10">
            <v>35</v>
          </cell>
          <cell r="D10">
            <v>23</v>
          </cell>
          <cell r="E10">
            <v>65.583333333333329</v>
          </cell>
          <cell r="F10">
            <v>87</v>
          </cell>
          <cell r="G10">
            <v>41</v>
          </cell>
          <cell r="H10">
            <v>7.2</v>
          </cell>
          <cell r="J10">
            <v>26.28</v>
          </cell>
          <cell r="K10">
            <v>0</v>
          </cell>
        </row>
        <row r="11">
          <cell r="B11">
            <v>27.999999999999996</v>
          </cell>
          <cell r="C11">
            <v>36.700000000000003</v>
          </cell>
          <cell r="D11">
            <v>23.1</v>
          </cell>
          <cell r="E11">
            <v>67.583333333333329</v>
          </cell>
          <cell r="F11">
            <v>88</v>
          </cell>
          <cell r="G11">
            <v>31</v>
          </cell>
          <cell r="H11">
            <v>25.92</v>
          </cell>
          <cell r="J11">
            <v>48.24</v>
          </cell>
          <cell r="K11">
            <v>0</v>
          </cell>
        </row>
        <row r="12">
          <cell r="B12">
            <v>28.637499999999999</v>
          </cell>
          <cell r="C12">
            <v>35.9</v>
          </cell>
          <cell r="D12">
            <v>23</v>
          </cell>
          <cell r="E12">
            <v>66.041666666666671</v>
          </cell>
          <cell r="F12">
            <v>88</v>
          </cell>
          <cell r="G12">
            <v>36</v>
          </cell>
          <cell r="H12">
            <v>3.24</v>
          </cell>
          <cell r="J12">
            <v>21.240000000000002</v>
          </cell>
          <cell r="K12">
            <v>0</v>
          </cell>
        </row>
        <row r="13">
          <cell r="B13">
            <v>27.741666666666671</v>
          </cell>
          <cell r="C13">
            <v>35.299999999999997</v>
          </cell>
          <cell r="D13">
            <v>22.9</v>
          </cell>
          <cell r="E13">
            <v>67.125</v>
          </cell>
          <cell r="F13">
            <v>90</v>
          </cell>
          <cell r="G13">
            <v>40</v>
          </cell>
          <cell r="H13">
            <v>12.24</v>
          </cell>
          <cell r="J13">
            <v>28.08</v>
          </cell>
          <cell r="K13">
            <v>0</v>
          </cell>
        </row>
        <row r="14">
          <cell r="B14">
            <v>27.074999999999992</v>
          </cell>
          <cell r="C14">
            <v>33.9</v>
          </cell>
          <cell r="D14">
            <v>22.8</v>
          </cell>
          <cell r="E14">
            <v>68.916666666666671</v>
          </cell>
          <cell r="F14">
            <v>88</v>
          </cell>
          <cell r="G14">
            <v>38</v>
          </cell>
          <cell r="H14">
            <v>3.9600000000000004</v>
          </cell>
          <cell r="J14">
            <v>18.36</v>
          </cell>
          <cell r="K14">
            <v>0</v>
          </cell>
        </row>
        <row r="15">
          <cell r="B15">
            <v>26.841666666666665</v>
          </cell>
          <cell r="C15">
            <v>34.299999999999997</v>
          </cell>
          <cell r="D15">
            <v>22.6</v>
          </cell>
          <cell r="E15">
            <v>72.208333333333329</v>
          </cell>
          <cell r="F15">
            <v>88</v>
          </cell>
          <cell r="G15">
            <v>40</v>
          </cell>
          <cell r="H15">
            <v>3.9600000000000004</v>
          </cell>
          <cell r="J15">
            <v>33.119999999999997</v>
          </cell>
          <cell r="K15">
            <v>0.4</v>
          </cell>
        </row>
        <row r="16">
          <cell r="B16">
            <v>25.974999999999998</v>
          </cell>
          <cell r="C16">
            <v>32.1</v>
          </cell>
          <cell r="D16">
            <v>22.4</v>
          </cell>
          <cell r="E16">
            <v>78.166666666666671</v>
          </cell>
          <cell r="F16">
            <v>93</v>
          </cell>
          <cell r="G16">
            <v>52</v>
          </cell>
          <cell r="H16">
            <v>10.8</v>
          </cell>
          <cell r="J16">
            <v>20.16</v>
          </cell>
          <cell r="K16">
            <v>11.999999999999998</v>
          </cell>
        </row>
        <row r="17">
          <cell r="B17">
            <v>26.441666666666663</v>
          </cell>
          <cell r="C17">
            <v>31.9</v>
          </cell>
          <cell r="D17">
            <v>23.3</v>
          </cell>
          <cell r="E17">
            <v>76.791666666666671</v>
          </cell>
          <cell r="F17">
            <v>91</v>
          </cell>
          <cell r="G17">
            <v>53</v>
          </cell>
          <cell r="H17">
            <v>1.8</v>
          </cell>
          <cell r="J17">
            <v>20.88</v>
          </cell>
          <cell r="K17">
            <v>0</v>
          </cell>
        </row>
        <row r="18">
          <cell r="B18">
            <v>27.3</v>
          </cell>
          <cell r="C18">
            <v>33.200000000000003</v>
          </cell>
          <cell r="D18">
            <v>22.8</v>
          </cell>
          <cell r="E18">
            <v>73.916666666666671</v>
          </cell>
          <cell r="F18">
            <v>94</v>
          </cell>
          <cell r="G18">
            <v>46</v>
          </cell>
          <cell r="H18">
            <v>2.16</v>
          </cell>
          <cell r="J18">
            <v>16.920000000000002</v>
          </cell>
          <cell r="K18">
            <v>0</v>
          </cell>
        </row>
        <row r="19">
          <cell r="B19">
            <v>27.591666666666669</v>
          </cell>
          <cell r="C19">
            <v>34.799999999999997</v>
          </cell>
          <cell r="D19">
            <v>22.4</v>
          </cell>
          <cell r="E19">
            <v>71.416666666666671</v>
          </cell>
          <cell r="F19">
            <v>93</v>
          </cell>
          <cell r="G19">
            <v>39</v>
          </cell>
          <cell r="H19">
            <v>0.72000000000000008</v>
          </cell>
          <cell r="J19">
            <v>18</v>
          </cell>
          <cell r="K19">
            <v>0</v>
          </cell>
        </row>
        <row r="20">
          <cell r="B20">
            <v>28.724999999999998</v>
          </cell>
          <cell r="C20">
            <v>36.200000000000003</v>
          </cell>
          <cell r="D20">
            <v>22.2</v>
          </cell>
          <cell r="E20">
            <v>56.125</v>
          </cell>
          <cell r="F20">
            <v>80</v>
          </cell>
          <cell r="G20">
            <v>31</v>
          </cell>
          <cell r="H20">
            <v>5.4</v>
          </cell>
          <cell r="J20">
            <v>20.88</v>
          </cell>
          <cell r="K20">
            <v>0</v>
          </cell>
        </row>
        <row r="21">
          <cell r="B21">
            <v>28.995833333333334</v>
          </cell>
          <cell r="C21">
            <v>35.299999999999997</v>
          </cell>
          <cell r="D21">
            <v>23</v>
          </cell>
          <cell r="E21">
            <v>66.875</v>
          </cell>
          <cell r="F21">
            <v>89</v>
          </cell>
          <cell r="G21">
            <v>41</v>
          </cell>
          <cell r="H21">
            <v>4.32</v>
          </cell>
          <cell r="J21">
            <v>21.96</v>
          </cell>
          <cell r="K21">
            <v>0</v>
          </cell>
        </row>
        <row r="22">
          <cell r="B22">
            <v>27.000000000000004</v>
          </cell>
          <cell r="C22">
            <v>33.299999999999997</v>
          </cell>
          <cell r="D22">
            <v>23.4</v>
          </cell>
          <cell r="E22">
            <v>69.916666666666671</v>
          </cell>
          <cell r="F22">
            <v>86</v>
          </cell>
          <cell r="G22">
            <v>49</v>
          </cell>
          <cell r="H22">
            <v>13.32</v>
          </cell>
          <cell r="J22">
            <v>33.840000000000003</v>
          </cell>
          <cell r="K22">
            <v>0</v>
          </cell>
        </row>
        <row r="23">
          <cell r="B23">
            <v>26.879166666666663</v>
          </cell>
          <cell r="C23">
            <v>35</v>
          </cell>
          <cell r="D23">
            <v>20.5</v>
          </cell>
          <cell r="E23">
            <v>64.916666666666671</v>
          </cell>
          <cell r="F23">
            <v>92</v>
          </cell>
          <cell r="G23">
            <v>31</v>
          </cell>
          <cell r="H23">
            <v>2.8800000000000003</v>
          </cell>
          <cell r="J23">
            <v>19.079999999999998</v>
          </cell>
          <cell r="K23">
            <v>0</v>
          </cell>
        </row>
        <row r="24">
          <cell r="B24">
            <v>28.058333333333337</v>
          </cell>
          <cell r="C24">
            <v>36.700000000000003</v>
          </cell>
          <cell r="D24">
            <v>20.6</v>
          </cell>
          <cell r="E24">
            <v>58.916666666666664</v>
          </cell>
          <cell r="F24">
            <v>92</v>
          </cell>
          <cell r="G24">
            <v>26</v>
          </cell>
          <cell r="H24">
            <v>6.12</v>
          </cell>
          <cell r="J24">
            <v>24.12</v>
          </cell>
          <cell r="K24">
            <v>0</v>
          </cell>
        </row>
        <row r="25">
          <cell r="B25">
            <v>29.3</v>
          </cell>
          <cell r="C25">
            <v>36.799999999999997</v>
          </cell>
          <cell r="D25">
            <v>22.3</v>
          </cell>
          <cell r="E25">
            <v>55.541666666666664</v>
          </cell>
          <cell r="F25">
            <v>85</v>
          </cell>
          <cell r="G25">
            <v>28</v>
          </cell>
          <cell r="H25">
            <v>19.079999999999998</v>
          </cell>
          <cell r="J25">
            <v>34.200000000000003</v>
          </cell>
          <cell r="K25">
            <v>0</v>
          </cell>
        </row>
        <row r="26">
          <cell r="B26">
            <v>28.366666666666671</v>
          </cell>
          <cell r="C26">
            <v>36.1</v>
          </cell>
          <cell r="D26">
            <v>22</v>
          </cell>
          <cell r="E26">
            <v>62.25</v>
          </cell>
          <cell r="F26">
            <v>87</v>
          </cell>
          <cell r="G26">
            <v>38</v>
          </cell>
          <cell r="H26">
            <v>10.44</v>
          </cell>
          <cell r="J26">
            <v>33.480000000000004</v>
          </cell>
          <cell r="K26">
            <v>0</v>
          </cell>
        </row>
        <row r="27">
          <cell r="B27">
            <v>23.583333333333329</v>
          </cell>
          <cell r="C27">
            <v>26.9</v>
          </cell>
          <cell r="D27">
            <v>21.6</v>
          </cell>
          <cell r="E27">
            <v>84.083333333333329</v>
          </cell>
          <cell r="F27">
            <v>93</v>
          </cell>
          <cell r="G27">
            <v>63</v>
          </cell>
          <cell r="H27">
            <v>4.6800000000000006</v>
          </cell>
          <cell r="J27">
            <v>29.880000000000003</v>
          </cell>
          <cell r="K27">
            <v>18.399999999999999</v>
          </cell>
        </row>
        <row r="28">
          <cell r="B28">
            <v>24.279166666666669</v>
          </cell>
          <cell r="C28">
            <v>29.1</v>
          </cell>
          <cell r="D28">
            <v>21.7</v>
          </cell>
          <cell r="E28">
            <v>86.916666666666671</v>
          </cell>
          <cell r="F28">
            <v>93</v>
          </cell>
          <cell r="G28">
            <v>67</v>
          </cell>
          <cell r="H28">
            <v>3.6</v>
          </cell>
          <cell r="J28">
            <v>17.28</v>
          </cell>
          <cell r="K28">
            <v>10.8</v>
          </cell>
        </row>
        <row r="29">
          <cell r="B29">
            <v>26.829166666666666</v>
          </cell>
          <cell r="C29">
            <v>33.299999999999997</v>
          </cell>
          <cell r="D29">
            <v>23.1</v>
          </cell>
          <cell r="E29">
            <v>80.25</v>
          </cell>
          <cell r="F29">
            <v>94</v>
          </cell>
          <cell r="G29">
            <v>51</v>
          </cell>
          <cell r="H29">
            <v>5.4</v>
          </cell>
          <cell r="J29">
            <v>17.64</v>
          </cell>
          <cell r="K29">
            <v>0</v>
          </cell>
        </row>
        <row r="30">
          <cell r="B30">
            <v>27.874999999999989</v>
          </cell>
          <cell r="C30">
            <v>34.5</v>
          </cell>
          <cell r="D30">
            <v>23.8</v>
          </cell>
          <cell r="E30">
            <v>76.416666666666671</v>
          </cell>
          <cell r="F30">
            <v>93</v>
          </cell>
          <cell r="G30">
            <v>48</v>
          </cell>
          <cell r="H30">
            <v>8.2799999999999994</v>
          </cell>
          <cell r="J30">
            <v>32.04</v>
          </cell>
          <cell r="K30">
            <v>0</v>
          </cell>
        </row>
        <row r="31">
          <cell r="B31">
            <v>27.245833333333337</v>
          </cell>
          <cell r="C31">
            <v>33.5</v>
          </cell>
          <cell r="D31">
            <v>22.5</v>
          </cell>
          <cell r="E31">
            <v>76.791666666666671</v>
          </cell>
          <cell r="F31">
            <v>93</v>
          </cell>
          <cell r="G31">
            <v>51</v>
          </cell>
          <cell r="H31">
            <v>7.5600000000000005</v>
          </cell>
          <cell r="J31">
            <v>24.48</v>
          </cell>
          <cell r="K31">
            <v>0</v>
          </cell>
        </row>
        <row r="32">
          <cell r="B32">
            <v>28.537499999999998</v>
          </cell>
          <cell r="C32">
            <v>34.700000000000003</v>
          </cell>
          <cell r="D32">
            <v>23.3</v>
          </cell>
          <cell r="E32">
            <v>73.666666666666671</v>
          </cell>
          <cell r="F32">
            <v>93</v>
          </cell>
          <cell r="G32">
            <v>47</v>
          </cell>
          <cell r="H32">
            <v>6.48</v>
          </cell>
          <cell r="J32">
            <v>23.400000000000002</v>
          </cell>
          <cell r="K32">
            <v>0</v>
          </cell>
        </row>
        <row r="33">
          <cell r="B33">
            <v>25.683333333333337</v>
          </cell>
          <cell r="C33">
            <v>28.8</v>
          </cell>
          <cell r="D33">
            <v>22.5</v>
          </cell>
          <cell r="E33">
            <v>83.833333333333329</v>
          </cell>
          <cell r="F33">
            <v>92</v>
          </cell>
          <cell r="G33">
            <v>71</v>
          </cell>
          <cell r="H33">
            <v>5.04</v>
          </cell>
          <cell r="J33">
            <v>28.44</v>
          </cell>
          <cell r="K33">
            <v>8.8000000000000007</v>
          </cell>
        </row>
        <row r="34">
          <cell r="B34">
            <v>27.895833333333332</v>
          </cell>
          <cell r="C34">
            <v>34</v>
          </cell>
          <cell r="D34">
            <v>23.9</v>
          </cell>
          <cell r="E34">
            <v>75.375</v>
          </cell>
          <cell r="F34">
            <v>92</v>
          </cell>
          <cell r="G34">
            <v>51</v>
          </cell>
          <cell r="H34">
            <v>8.2799999999999994</v>
          </cell>
          <cell r="J34">
            <v>38.880000000000003</v>
          </cell>
          <cell r="K34">
            <v>0.8</v>
          </cell>
        </row>
        <row r="35">
          <cell r="B35">
            <v>24.620833333333337</v>
          </cell>
          <cell r="C35">
            <v>29.2</v>
          </cell>
          <cell r="D35">
            <v>22.3</v>
          </cell>
          <cell r="E35">
            <v>85.916666666666671</v>
          </cell>
          <cell r="F35">
            <v>93</v>
          </cell>
          <cell r="G35">
            <v>67</v>
          </cell>
          <cell r="H35">
            <v>10.44</v>
          </cell>
          <cell r="J35">
            <v>38.880000000000003</v>
          </cell>
          <cell r="K35">
            <v>49.000000000000007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28.179166666666671</v>
          </cell>
          <cell r="C5">
            <v>37.1</v>
          </cell>
          <cell r="D5">
            <v>22.1</v>
          </cell>
          <cell r="E5">
            <v>63.916666666666664</v>
          </cell>
          <cell r="F5">
            <v>91</v>
          </cell>
          <cell r="G5">
            <v>30</v>
          </cell>
          <cell r="H5">
            <v>11.520000000000001</v>
          </cell>
          <cell r="J5">
            <v>29.16</v>
          </cell>
          <cell r="K5">
            <v>0</v>
          </cell>
        </row>
        <row r="6">
          <cell r="B6">
            <v>29.770833333333339</v>
          </cell>
          <cell r="C6">
            <v>38.700000000000003</v>
          </cell>
          <cell r="D6">
            <v>22.7</v>
          </cell>
          <cell r="E6">
            <v>56.291666666666664</v>
          </cell>
          <cell r="F6">
            <v>87</v>
          </cell>
          <cell r="G6">
            <v>27</v>
          </cell>
          <cell r="H6">
            <v>7.5600000000000005</v>
          </cell>
          <cell r="J6">
            <v>30.6</v>
          </cell>
          <cell r="K6">
            <v>0</v>
          </cell>
        </row>
        <row r="7">
          <cell r="B7">
            <v>29.791666666666671</v>
          </cell>
          <cell r="C7">
            <v>38.6</v>
          </cell>
          <cell r="D7">
            <v>23.4</v>
          </cell>
          <cell r="E7">
            <v>49.75</v>
          </cell>
          <cell r="F7">
            <v>77</v>
          </cell>
          <cell r="G7">
            <v>28</v>
          </cell>
          <cell r="H7">
            <v>6.12</v>
          </cell>
          <cell r="J7">
            <v>30.96</v>
          </cell>
          <cell r="K7">
            <v>0</v>
          </cell>
        </row>
        <row r="8">
          <cell r="B8">
            <v>28.675000000000008</v>
          </cell>
          <cell r="C8">
            <v>37.5</v>
          </cell>
          <cell r="D8">
            <v>21.4</v>
          </cell>
          <cell r="E8">
            <v>58.416666666666664</v>
          </cell>
          <cell r="F8">
            <v>98</v>
          </cell>
          <cell r="G8">
            <v>30</v>
          </cell>
          <cell r="H8">
            <v>2.16</v>
          </cell>
          <cell r="J8">
            <v>40.32</v>
          </cell>
          <cell r="K8">
            <v>1.2</v>
          </cell>
        </row>
        <row r="9">
          <cell r="B9">
            <v>27.262500000000003</v>
          </cell>
          <cell r="C9">
            <v>36.700000000000003</v>
          </cell>
          <cell r="D9">
            <v>20.7</v>
          </cell>
          <cell r="E9">
            <v>60.541666666666664</v>
          </cell>
          <cell r="F9">
            <v>94</v>
          </cell>
          <cell r="G9">
            <v>30</v>
          </cell>
          <cell r="H9">
            <v>12.24</v>
          </cell>
          <cell r="J9">
            <v>39.96</v>
          </cell>
          <cell r="K9">
            <v>2</v>
          </cell>
        </row>
        <row r="10">
          <cell r="B10">
            <v>25.283333333333331</v>
          </cell>
          <cell r="C10">
            <v>36.1</v>
          </cell>
          <cell r="D10">
            <v>21</v>
          </cell>
          <cell r="E10">
            <v>77.166666666666671</v>
          </cell>
          <cell r="F10">
            <v>98</v>
          </cell>
          <cell r="G10">
            <v>37</v>
          </cell>
          <cell r="H10">
            <v>6.48</v>
          </cell>
          <cell r="J10">
            <v>30.6</v>
          </cell>
          <cell r="K10">
            <v>4.2</v>
          </cell>
        </row>
        <row r="11">
          <cell r="B11">
            <v>27.858333333333331</v>
          </cell>
          <cell r="C11">
            <v>37.1</v>
          </cell>
          <cell r="D11">
            <v>22.7</v>
          </cell>
          <cell r="E11">
            <v>63.708333333333336</v>
          </cell>
          <cell r="F11">
            <v>98</v>
          </cell>
          <cell r="G11">
            <v>24</v>
          </cell>
          <cell r="H11">
            <v>6.48</v>
          </cell>
          <cell r="J11">
            <v>29.16</v>
          </cell>
          <cell r="K11">
            <v>0.2</v>
          </cell>
        </row>
        <row r="12">
          <cell r="B12">
            <v>28.25</v>
          </cell>
          <cell r="C12">
            <v>37.9</v>
          </cell>
          <cell r="D12">
            <v>21.3</v>
          </cell>
          <cell r="E12">
            <v>51.958333333333336</v>
          </cell>
          <cell r="F12">
            <v>79</v>
          </cell>
          <cell r="G12">
            <v>24</v>
          </cell>
          <cell r="H12">
            <v>2.16</v>
          </cell>
          <cell r="J12">
            <v>24.840000000000003</v>
          </cell>
          <cell r="K12">
            <v>0</v>
          </cell>
        </row>
        <row r="13">
          <cell r="B13">
            <v>27.695833333333329</v>
          </cell>
          <cell r="C13">
            <v>35.9</v>
          </cell>
          <cell r="D13">
            <v>21.3</v>
          </cell>
          <cell r="E13">
            <v>55.541666666666664</v>
          </cell>
          <cell r="F13">
            <v>76</v>
          </cell>
          <cell r="G13">
            <v>33</v>
          </cell>
          <cell r="H13">
            <v>6.12</v>
          </cell>
          <cell r="J13">
            <v>37.440000000000005</v>
          </cell>
          <cell r="K13">
            <v>0</v>
          </cell>
        </row>
        <row r="14">
          <cell r="B14">
            <v>24.500000000000004</v>
          </cell>
          <cell r="C14">
            <v>33.1</v>
          </cell>
          <cell r="D14">
            <v>19.899999999999999</v>
          </cell>
          <cell r="E14">
            <v>74.416666666666671</v>
          </cell>
          <cell r="F14">
            <v>98</v>
          </cell>
          <cell r="G14">
            <v>36</v>
          </cell>
          <cell r="H14">
            <v>1.4400000000000002</v>
          </cell>
          <cell r="J14">
            <v>28.08</v>
          </cell>
          <cell r="K14">
            <v>0</v>
          </cell>
        </row>
        <row r="15">
          <cell r="B15">
            <v>24.058333333333334</v>
          </cell>
          <cell r="C15">
            <v>28.5</v>
          </cell>
          <cell r="D15">
            <v>21.5</v>
          </cell>
          <cell r="E15">
            <v>79.208333333333329</v>
          </cell>
          <cell r="F15">
            <v>96</v>
          </cell>
          <cell r="G15">
            <v>61</v>
          </cell>
          <cell r="H15">
            <v>0</v>
          </cell>
          <cell r="J15">
            <v>17.64</v>
          </cell>
          <cell r="K15">
            <v>0.8</v>
          </cell>
        </row>
        <row r="16">
          <cell r="B16">
            <v>23.325000000000003</v>
          </cell>
          <cell r="C16">
            <v>28.6</v>
          </cell>
          <cell r="D16">
            <v>20.399999999999999</v>
          </cell>
          <cell r="E16">
            <v>85.208333333333329</v>
          </cell>
          <cell r="F16">
            <v>99</v>
          </cell>
          <cell r="G16">
            <v>59</v>
          </cell>
          <cell r="H16">
            <v>0</v>
          </cell>
          <cell r="J16">
            <v>9</v>
          </cell>
          <cell r="K16">
            <v>0.2</v>
          </cell>
        </row>
        <row r="17">
          <cell r="B17">
            <v>24.262500000000003</v>
          </cell>
          <cell r="C17">
            <v>32</v>
          </cell>
          <cell r="D17">
            <v>20.5</v>
          </cell>
          <cell r="E17">
            <v>81.583333333333329</v>
          </cell>
          <cell r="F17">
            <v>100</v>
          </cell>
          <cell r="G17">
            <v>41</v>
          </cell>
          <cell r="H17">
            <v>0</v>
          </cell>
          <cell r="J17">
            <v>17.28</v>
          </cell>
          <cell r="K17">
            <v>0.2</v>
          </cell>
        </row>
        <row r="18">
          <cell r="B18">
            <v>24.433333333333334</v>
          </cell>
          <cell r="C18">
            <v>32.4</v>
          </cell>
          <cell r="D18">
            <v>19.100000000000001</v>
          </cell>
          <cell r="E18">
            <v>66.416666666666671</v>
          </cell>
          <cell r="F18">
            <v>90</v>
          </cell>
          <cell r="G18">
            <v>34</v>
          </cell>
          <cell r="H18">
            <v>0.36000000000000004</v>
          </cell>
          <cell r="J18">
            <v>14.4</v>
          </cell>
          <cell r="K18">
            <v>0</v>
          </cell>
        </row>
        <row r="19">
          <cell r="B19">
            <v>21.995833333333334</v>
          </cell>
          <cell r="C19">
            <v>25</v>
          </cell>
          <cell r="D19">
            <v>18.3</v>
          </cell>
          <cell r="E19">
            <v>64.083333333333329</v>
          </cell>
          <cell r="F19">
            <v>84</v>
          </cell>
          <cell r="G19">
            <v>48</v>
          </cell>
          <cell r="H19">
            <v>0.72000000000000008</v>
          </cell>
          <cell r="J19">
            <v>23.400000000000002</v>
          </cell>
          <cell r="K19">
            <v>0.60000000000000009</v>
          </cell>
        </row>
        <row r="20">
          <cell r="B20">
            <v>24.237500000000001</v>
          </cell>
          <cell r="C20">
            <v>34.5</v>
          </cell>
          <cell r="D20">
            <v>16.899999999999999</v>
          </cell>
          <cell r="E20">
            <v>66.333333333333329</v>
          </cell>
          <cell r="F20">
            <v>98</v>
          </cell>
          <cell r="G20">
            <v>31</v>
          </cell>
          <cell r="H20">
            <v>0</v>
          </cell>
          <cell r="J20">
            <v>11.16</v>
          </cell>
          <cell r="K20">
            <v>0</v>
          </cell>
        </row>
        <row r="21">
          <cell r="B21">
            <v>26.004166666666663</v>
          </cell>
          <cell r="C21">
            <v>36</v>
          </cell>
          <cell r="D21">
            <v>20.100000000000001</v>
          </cell>
          <cell r="E21">
            <v>66.083333333333329</v>
          </cell>
          <cell r="F21">
            <v>99</v>
          </cell>
          <cell r="G21">
            <v>36</v>
          </cell>
          <cell r="H21">
            <v>0.72000000000000008</v>
          </cell>
          <cell r="J21">
            <v>28.08</v>
          </cell>
          <cell r="K21">
            <v>24.4</v>
          </cell>
        </row>
        <row r="22">
          <cell r="B22">
            <v>22.087500000000002</v>
          </cell>
          <cell r="C22">
            <v>27.6</v>
          </cell>
          <cell r="D22">
            <v>18.2</v>
          </cell>
          <cell r="E22">
            <v>88.416666666666671</v>
          </cell>
          <cell r="F22">
            <v>100</v>
          </cell>
          <cell r="G22">
            <v>61</v>
          </cell>
          <cell r="H22">
            <v>11.16</v>
          </cell>
          <cell r="J22">
            <v>54.72</v>
          </cell>
          <cell r="K22">
            <v>13.799999999999999</v>
          </cell>
        </row>
        <row r="23">
          <cell r="B23">
            <v>24.620833333333334</v>
          </cell>
          <cell r="C23">
            <v>33.200000000000003</v>
          </cell>
          <cell r="D23">
            <v>19.899999999999999</v>
          </cell>
          <cell r="E23">
            <v>71.041666666666671</v>
          </cell>
          <cell r="F23">
            <v>93</v>
          </cell>
          <cell r="G23">
            <v>35</v>
          </cell>
          <cell r="H23">
            <v>0</v>
          </cell>
          <cell r="J23">
            <v>15.120000000000001</v>
          </cell>
          <cell r="K23">
            <v>0</v>
          </cell>
        </row>
        <row r="24">
          <cell r="B24">
            <v>25.616666666666664</v>
          </cell>
          <cell r="C24">
            <v>33.799999999999997</v>
          </cell>
          <cell r="D24">
            <v>20.2</v>
          </cell>
          <cell r="E24">
            <v>61.083333333333336</v>
          </cell>
          <cell r="F24">
            <v>78</v>
          </cell>
          <cell r="G24">
            <v>30</v>
          </cell>
          <cell r="H24">
            <v>6.12</v>
          </cell>
          <cell r="J24">
            <v>29.16</v>
          </cell>
          <cell r="K24">
            <v>0</v>
          </cell>
        </row>
        <row r="25">
          <cell r="B25">
            <v>25.412499999999998</v>
          </cell>
          <cell r="C25">
            <v>33.4</v>
          </cell>
          <cell r="D25">
            <v>19.899999999999999</v>
          </cell>
          <cell r="E25">
            <v>62.333333333333336</v>
          </cell>
          <cell r="F25">
            <v>91</v>
          </cell>
          <cell r="G25">
            <v>32</v>
          </cell>
          <cell r="H25">
            <v>8.64</v>
          </cell>
          <cell r="J25">
            <v>28.44</v>
          </cell>
          <cell r="K25">
            <v>0</v>
          </cell>
        </row>
        <row r="26">
          <cell r="B26">
            <v>23.008333333333329</v>
          </cell>
          <cell r="C26">
            <v>28.5</v>
          </cell>
          <cell r="D26">
            <v>18.8</v>
          </cell>
          <cell r="E26">
            <v>62.708333333333336</v>
          </cell>
          <cell r="F26">
            <v>86</v>
          </cell>
          <cell r="G26">
            <v>43</v>
          </cell>
          <cell r="H26">
            <v>4.6800000000000006</v>
          </cell>
          <cell r="J26">
            <v>32.04</v>
          </cell>
          <cell r="K26">
            <v>0</v>
          </cell>
        </row>
        <row r="27">
          <cell r="B27">
            <v>24.833333333333332</v>
          </cell>
          <cell r="C27">
            <v>33.5</v>
          </cell>
          <cell r="D27">
            <v>18.3</v>
          </cell>
          <cell r="E27">
            <v>71.083333333333329</v>
          </cell>
          <cell r="F27">
            <v>93</v>
          </cell>
          <cell r="G27">
            <v>38</v>
          </cell>
          <cell r="H27">
            <v>4.6800000000000006</v>
          </cell>
          <cell r="J27">
            <v>26.28</v>
          </cell>
          <cell r="K27">
            <v>0</v>
          </cell>
        </row>
        <row r="28">
          <cell r="B28">
            <v>24.987499999999997</v>
          </cell>
          <cell r="C28">
            <v>34.4</v>
          </cell>
          <cell r="D28">
            <v>19.3</v>
          </cell>
          <cell r="E28">
            <v>74.666666666666671</v>
          </cell>
          <cell r="F28">
            <v>98</v>
          </cell>
          <cell r="G28">
            <v>36</v>
          </cell>
          <cell r="H28">
            <v>4.32</v>
          </cell>
          <cell r="J28">
            <v>34.92</v>
          </cell>
          <cell r="K28">
            <v>3.4000000000000004</v>
          </cell>
        </row>
        <row r="29">
          <cell r="B29">
            <v>24.883333333333329</v>
          </cell>
          <cell r="C29">
            <v>35.1</v>
          </cell>
          <cell r="D29">
            <v>20.8</v>
          </cell>
          <cell r="E29">
            <v>82.625</v>
          </cell>
          <cell r="F29">
            <v>99</v>
          </cell>
          <cell r="G29">
            <v>37</v>
          </cell>
          <cell r="H29">
            <v>0.36000000000000004</v>
          </cell>
          <cell r="J29">
            <v>38.880000000000003</v>
          </cell>
          <cell r="K29">
            <v>6.8</v>
          </cell>
        </row>
        <row r="30">
          <cell r="B30">
            <v>24.829166666666669</v>
          </cell>
          <cell r="C30">
            <v>33.9</v>
          </cell>
          <cell r="D30">
            <v>19.399999999999999</v>
          </cell>
          <cell r="E30">
            <v>79.291666666666671</v>
          </cell>
          <cell r="F30">
            <v>100</v>
          </cell>
          <cell r="G30">
            <v>40</v>
          </cell>
          <cell r="H30">
            <v>0.72000000000000008</v>
          </cell>
          <cell r="J30">
            <v>21.6</v>
          </cell>
          <cell r="K30">
            <v>0.2</v>
          </cell>
        </row>
        <row r="31">
          <cell r="B31">
            <v>26.529166666666669</v>
          </cell>
          <cell r="C31">
            <v>33.299999999999997</v>
          </cell>
          <cell r="D31">
            <v>22.2</v>
          </cell>
          <cell r="E31">
            <v>74.166666666666671</v>
          </cell>
          <cell r="F31">
            <v>92</v>
          </cell>
          <cell r="G31">
            <v>50</v>
          </cell>
          <cell r="H31">
            <v>8.2799999999999994</v>
          </cell>
          <cell r="J31">
            <v>32.4</v>
          </cell>
          <cell r="K31">
            <v>0.2</v>
          </cell>
        </row>
        <row r="32">
          <cell r="B32">
            <v>24.587499999999991</v>
          </cell>
          <cell r="C32">
            <v>33.4</v>
          </cell>
          <cell r="D32">
            <v>19.899999999999999</v>
          </cell>
          <cell r="E32">
            <v>86.541666666666671</v>
          </cell>
          <cell r="F32">
            <v>100</v>
          </cell>
          <cell r="G32">
            <v>53</v>
          </cell>
          <cell r="H32">
            <v>5.4</v>
          </cell>
          <cell r="J32">
            <v>46.800000000000004</v>
          </cell>
          <cell r="K32">
            <v>48</v>
          </cell>
        </row>
        <row r="33">
          <cell r="B33">
            <v>22.454166666666666</v>
          </cell>
          <cell r="C33">
            <v>28.5</v>
          </cell>
          <cell r="D33">
            <v>19.5</v>
          </cell>
          <cell r="E33">
            <v>91.958333333333329</v>
          </cell>
          <cell r="F33">
            <v>100</v>
          </cell>
          <cell r="G33">
            <v>69</v>
          </cell>
          <cell r="H33">
            <v>3.9600000000000004</v>
          </cell>
          <cell r="J33">
            <v>30.96</v>
          </cell>
          <cell r="K33">
            <v>12.399999999999997</v>
          </cell>
        </row>
        <row r="34">
          <cell r="B34">
            <v>24.929166666666664</v>
          </cell>
          <cell r="C34">
            <v>32.299999999999997</v>
          </cell>
          <cell r="D34">
            <v>19.5</v>
          </cell>
          <cell r="E34">
            <v>80.833333333333329</v>
          </cell>
          <cell r="F34">
            <v>100</v>
          </cell>
          <cell r="G34">
            <v>51</v>
          </cell>
          <cell r="H34">
            <v>5.04</v>
          </cell>
          <cell r="J34">
            <v>24.840000000000003</v>
          </cell>
          <cell r="K34">
            <v>0.2</v>
          </cell>
        </row>
        <row r="35">
          <cell r="B35">
            <v>24.124999999999996</v>
          </cell>
          <cell r="C35">
            <v>31.9</v>
          </cell>
          <cell r="D35">
            <v>21.2</v>
          </cell>
          <cell r="E35">
            <v>85.791666666666671</v>
          </cell>
          <cell r="F35">
            <v>100</v>
          </cell>
          <cell r="G35">
            <v>50</v>
          </cell>
          <cell r="H35">
            <v>1.08</v>
          </cell>
          <cell r="J35">
            <v>24.12</v>
          </cell>
          <cell r="K35">
            <v>6.6000000000000005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>
            <v>28.28</v>
          </cell>
          <cell r="C18">
            <v>33</v>
          </cell>
          <cell r="D18">
            <v>24.9</v>
          </cell>
          <cell r="E18">
            <v>62.8</v>
          </cell>
          <cell r="F18">
            <v>79</v>
          </cell>
          <cell r="G18">
            <v>39</v>
          </cell>
          <cell r="H18">
            <v>8.2799999999999994</v>
          </cell>
          <cell r="J18">
            <v>21.6</v>
          </cell>
          <cell r="K18">
            <v>0</v>
          </cell>
        </row>
        <row r="19">
          <cell r="B19">
            <v>26.174999999999994</v>
          </cell>
          <cell r="C19">
            <v>33</v>
          </cell>
          <cell r="D19">
            <v>21</v>
          </cell>
          <cell r="E19">
            <v>69.25</v>
          </cell>
          <cell r="F19">
            <v>94</v>
          </cell>
          <cell r="G19">
            <v>39</v>
          </cell>
          <cell r="H19">
            <v>15.840000000000002</v>
          </cell>
          <cell r="J19">
            <v>26.64</v>
          </cell>
          <cell r="K19">
            <v>0</v>
          </cell>
        </row>
        <row r="20">
          <cell r="B20">
            <v>25.804166666666664</v>
          </cell>
          <cell r="C20">
            <v>33.4</v>
          </cell>
          <cell r="D20">
            <v>18.5</v>
          </cell>
          <cell r="E20">
            <v>61.708333333333336</v>
          </cell>
          <cell r="F20">
            <v>87</v>
          </cell>
          <cell r="G20">
            <v>36</v>
          </cell>
          <cell r="H20">
            <v>13.32</v>
          </cell>
          <cell r="J20">
            <v>24.12</v>
          </cell>
          <cell r="K20">
            <v>0</v>
          </cell>
        </row>
        <row r="21">
          <cell r="B21">
            <v>26.875000000000011</v>
          </cell>
          <cell r="C21">
            <v>35.200000000000003</v>
          </cell>
          <cell r="D21">
            <v>21.4</v>
          </cell>
          <cell r="E21">
            <v>66.333333333333329</v>
          </cell>
          <cell r="F21">
            <v>89</v>
          </cell>
          <cell r="G21">
            <v>31</v>
          </cell>
          <cell r="H21">
            <v>10.8</v>
          </cell>
          <cell r="J21">
            <v>25.56</v>
          </cell>
          <cell r="K21">
            <v>4.5999999999999996</v>
          </cell>
        </row>
        <row r="22">
          <cell r="B22">
            <v>24.645833333333332</v>
          </cell>
          <cell r="C22">
            <v>30.7</v>
          </cell>
          <cell r="D22">
            <v>21.1</v>
          </cell>
          <cell r="E22">
            <v>77.75</v>
          </cell>
          <cell r="F22">
            <v>91</v>
          </cell>
          <cell r="G22">
            <v>56</v>
          </cell>
          <cell r="H22">
            <v>19.440000000000001</v>
          </cell>
          <cell r="J22">
            <v>35.64</v>
          </cell>
          <cell r="K22">
            <v>0.2</v>
          </cell>
        </row>
        <row r="23">
          <cell r="B23">
            <v>25.279166666666665</v>
          </cell>
          <cell r="C23">
            <v>32.4</v>
          </cell>
          <cell r="D23">
            <v>19.7</v>
          </cell>
          <cell r="E23">
            <v>66.625</v>
          </cell>
          <cell r="F23">
            <v>91</v>
          </cell>
          <cell r="G23">
            <v>37</v>
          </cell>
          <cell r="H23">
            <v>12.96</v>
          </cell>
          <cell r="J23">
            <v>25.2</v>
          </cell>
          <cell r="K23">
            <v>0</v>
          </cell>
        </row>
        <row r="24">
          <cell r="B24">
            <v>25.299999999999997</v>
          </cell>
          <cell r="C24">
            <v>32.700000000000003</v>
          </cell>
          <cell r="D24">
            <v>19</v>
          </cell>
          <cell r="E24">
            <v>66.041666666666671</v>
          </cell>
          <cell r="F24">
            <v>88</v>
          </cell>
          <cell r="G24">
            <v>39</v>
          </cell>
          <cell r="H24">
            <v>13.68</v>
          </cell>
          <cell r="J24">
            <v>39.96</v>
          </cell>
          <cell r="K24">
            <v>0</v>
          </cell>
        </row>
        <row r="25">
          <cell r="B25">
            <v>26.658333333333335</v>
          </cell>
          <cell r="C25">
            <v>33.299999999999997</v>
          </cell>
          <cell r="D25">
            <v>20.6</v>
          </cell>
          <cell r="E25">
            <v>60.25</v>
          </cell>
          <cell r="F25">
            <v>83</v>
          </cell>
          <cell r="G25">
            <v>32</v>
          </cell>
          <cell r="H25">
            <v>14.04</v>
          </cell>
          <cell r="J25">
            <v>33.840000000000003</v>
          </cell>
          <cell r="K25">
            <v>0</v>
          </cell>
        </row>
        <row r="26">
          <cell r="B26">
            <v>27.254166666666666</v>
          </cell>
          <cell r="C26">
            <v>34</v>
          </cell>
          <cell r="D26">
            <v>21.8</v>
          </cell>
          <cell r="E26">
            <v>55.958333333333336</v>
          </cell>
          <cell r="F26">
            <v>74</v>
          </cell>
          <cell r="G26">
            <v>30</v>
          </cell>
          <cell r="H26">
            <v>12.96</v>
          </cell>
          <cell r="J26">
            <v>35.64</v>
          </cell>
          <cell r="K26">
            <v>0</v>
          </cell>
        </row>
        <row r="27">
          <cell r="B27">
            <v>23.108333333333338</v>
          </cell>
          <cell r="C27">
            <v>27.7</v>
          </cell>
          <cell r="D27">
            <v>21.3</v>
          </cell>
          <cell r="E27">
            <v>76.791666666666671</v>
          </cell>
          <cell r="F27">
            <v>88</v>
          </cell>
          <cell r="G27">
            <v>58</v>
          </cell>
          <cell r="H27">
            <v>10.8</v>
          </cell>
          <cell r="J27">
            <v>24.48</v>
          </cell>
          <cell r="K27">
            <v>1.2</v>
          </cell>
        </row>
        <row r="28">
          <cell r="B28">
            <v>23.283333333333335</v>
          </cell>
          <cell r="C28">
            <v>30.8</v>
          </cell>
          <cell r="D28">
            <v>19.3</v>
          </cell>
          <cell r="E28">
            <v>79.791666666666671</v>
          </cell>
          <cell r="F28">
            <v>91</v>
          </cell>
          <cell r="G28">
            <v>53</v>
          </cell>
          <cell r="H28">
            <v>9.7200000000000006</v>
          </cell>
          <cell r="J28">
            <v>27.36</v>
          </cell>
          <cell r="K28">
            <v>0.2</v>
          </cell>
        </row>
        <row r="29">
          <cell r="B29">
            <v>25.395833333333339</v>
          </cell>
          <cell r="C29">
            <v>32.4</v>
          </cell>
          <cell r="D29">
            <v>20.9</v>
          </cell>
          <cell r="E29">
            <v>78.5</v>
          </cell>
          <cell r="F29">
            <v>95</v>
          </cell>
          <cell r="G29">
            <v>49</v>
          </cell>
          <cell r="H29">
            <v>8.2799999999999994</v>
          </cell>
          <cell r="J29">
            <v>24.48</v>
          </cell>
          <cell r="K29">
            <v>0.2</v>
          </cell>
        </row>
        <row r="30">
          <cell r="B30">
            <v>25.570833333333336</v>
          </cell>
          <cell r="C30">
            <v>31.8</v>
          </cell>
          <cell r="D30">
            <v>21.5</v>
          </cell>
          <cell r="E30">
            <v>76.041666666666671</v>
          </cell>
          <cell r="F30">
            <v>89</v>
          </cell>
          <cell r="G30">
            <v>51</v>
          </cell>
          <cell r="H30">
            <v>17.28</v>
          </cell>
          <cell r="J30">
            <v>33.119999999999997</v>
          </cell>
          <cell r="K30">
            <v>2.4</v>
          </cell>
        </row>
        <row r="31">
          <cell r="B31">
            <v>26.445833333333336</v>
          </cell>
          <cell r="C31">
            <v>33.5</v>
          </cell>
          <cell r="D31">
            <v>21.6</v>
          </cell>
          <cell r="E31">
            <v>72.416666666666671</v>
          </cell>
          <cell r="F31">
            <v>92</v>
          </cell>
          <cell r="G31">
            <v>43</v>
          </cell>
          <cell r="H31">
            <v>10.44</v>
          </cell>
          <cell r="J31">
            <v>25.56</v>
          </cell>
          <cell r="K31">
            <v>0</v>
          </cell>
        </row>
        <row r="32">
          <cell r="B32">
            <v>27.279166666666665</v>
          </cell>
          <cell r="C32">
            <v>34.200000000000003</v>
          </cell>
          <cell r="D32">
            <v>21.9</v>
          </cell>
          <cell r="E32">
            <v>72.166666666666671</v>
          </cell>
          <cell r="F32">
            <v>93</v>
          </cell>
          <cell r="G32">
            <v>40</v>
          </cell>
          <cell r="H32">
            <v>10.44</v>
          </cell>
          <cell r="J32">
            <v>22.32</v>
          </cell>
          <cell r="K32">
            <v>0</v>
          </cell>
        </row>
        <row r="33">
          <cell r="B33">
            <v>24.599999999999998</v>
          </cell>
          <cell r="C33">
            <v>29.9</v>
          </cell>
          <cell r="D33">
            <v>21.4</v>
          </cell>
          <cell r="E33">
            <v>76.833333333333329</v>
          </cell>
          <cell r="F33">
            <v>91</v>
          </cell>
          <cell r="G33">
            <v>57</v>
          </cell>
          <cell r="H33">
            <v>17.64</v>
          </cell>
          <cell r="J33">
            <v>30.6</v>
          </cell>
          <cell r="K33">
            <v>0.2</v>
          </cell>
        </row>
        <row r="34">
          <cell r="B34">
            <v>24.670833333333334</v>
          </cell>
          <cell r="C34">
            <v>34.700000000000003</v>
          </cell>
          <cell r="D34">
            <v>21.3</v>
          </cell>
          <cell r="E34">
            <v>80.875</v>
          </cell>
          <cell r="F34">
            <v>94</v>
          </cell>
          <cell r="G34">
            <v>40</v>
          </cell>
          <cell r="H34">
            <v>12.6</v>
          </cell>
          <cell r="J34">
            <v>39.96</v>
          </cell>
          <cell r="K34">
            <v>27</v>
          </cell>
        </row>
        <row r="35">
          <cell r="B35">
            <v>23.966666666666669</v>
          </cell>
          <cell r="C35">
            <v>29.1</v>
          </cell>
          <cell r="D35">
            <v>20.8</v>
          </cell>
          <cell r="E35">
            <v>81.041666666666671</v>
          </cell>
          <cell r="F35">
            <v>94</v>
          </cell>
          <cell r="G35">
            <v>59</v>
          </cell>
          <cell r="H35">
            <v>16.2</v>
          </cell>
          <cell r="J35">
            <v>34.200000000000003</v>
          </cell>
          <cell r="K35">
            <v>4.5999999999999996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24.670833333333331</v>
          </cell>
          <cell r="C5">
            <v>31.3</v>
          </cell>
          <cell r="D5">
            <v>21.2</v>
          </cell>
          <cell r="E5">
            <v>83.166666666666671</v>
          </cell>
          <cell r="F5">
            <v>100</v>
          </cell>
          <cell r="G5">
            <v>52</v>
          </cell>
          <cell r="H5">
            <v>30.96</v>
          </cell>
          <cell r="J5">
            <v>48.24</v>
          </cell>
          <cell r="K5">
            <v>0.2</v>
          </cell>
        </row>
        <row r="6">
          <cell r="B6">
            <v>24.537499999999998</v>
          </cell>
          <cell r="C6">
            <v>32.200000000000003</v>
          </cell>
          <cell r="D6">
            <v>19.5</v>
          </cell>
          <cell r="E6">
            <v>78.625</v>
          </cell>
          <cell r="F6">
            <v>97</v>
          </cell>
          <cell r="G6">
            <v>46</v>
          </cell>
          <cell r="H6">
            <v>29.880000000000003</v>
          </cell>
          <cell r="J6">
            <v>77.400000000000006</v>
          </cell>
          <cell r="K6">
            <v>0</v>
          </cell>
        </row>
        <row r="7">
          <cell r="B7">
            <v>23.187499999999996</v>
          </cell>
          <cell r="C7">
            <v>29.5</v>
          </cell>
          <cell r="D7">
            <v>20.5</v>
          </cell>
          <cell r="E7">
            <v>82.75</v>
          </cell>
          <cell r="F7">
            <v>95</v>
          </cell>
          <cell r="G7">
            <v>54</v>
          </cell>
          <cell r="H7">
            <v>27</v>
          </cell>
          <cell r="J7">
            <v>47.519999999999996</v>
          </cell>
          <cell r="K7">
            <v>0</v>
          </cell>
        </row>
        <row r="8">
          <cell r="B8">
            <v>23.416666666666668</v>
          </cell>
          <cell r="C8">
            <v>30.6</v>
          </cell>
          <cell r="D8">
            <v>17.899999999999999</v>
          </cell>
          <cell r="E8">
            <v>85.952380952380949</v>
          </cell>
          <cell r="F8">
            <v>100</v>
          </cell>
          <cell r="G8">
            <v>58</v>
          </cell>
          <cell r="H8">
            <v>25.92</v>
          </cell>
          <cell r="J8">
            <v>52.2</v>
          </cell>
          <cell r="K8">
            <v>0.2</v>
          </cell>
        </row>
        <row r="9">
          <cell r="B9">
            <v>23.341666666666669</v>
          </cell>
          <cell r="C9">
            <v>27.3</v>
          </cell>
          <cell r="D9">
            <v>20.2</v>
          </cell>
          <cell r="E9">
            <v>84.708333333333329</v>
          </cell>
          <cell r="F9">
            <v>99</v>
          </cell>
          <cell r="G9">
            <v>66</v>
          </cell>
          <cell r="H9">
            <v>28.44</v>
          </cell>
          <cell r="J9">
            <v>48.24</v>
          </cell>
          <cell r="K9">
            <v>0</v>
          </cell>
        </row>
        <row r="10">
          <cell r="B10">
            <v>23.558333333333334</v>
          </cell>
          <cell r="C10">
            <v>31</v>
          </cell>
          <cell r="D10">
            <v>20.399999999999999</v>
          </cell>
          <cell r="E10">
            <v>83.333333333333329</v>
          </cell>
          <cell r="F10">
            <v>99</v>
          </cell>
          <cell r="G10">
            <v>55</v>
          </cell>
          <cell r="H10">
            <v>17.64</v>
          </cell>
          <cell r="J10">
            <v>34.56</v>
          </cell>
          <cell r="K10">
            <v>0</v>
          </cell>
        </row>
        <row r="11">
          <cell r="B11">
            <v>25.779166666666669</v>
          </cell>
          <cell r="C11">
            <v>33.4</v>
          </cell>
          <cell r="D11">
            <v>21.6</v>
          </cell>
          <cell r="E11">
            <v>72.125</v>
          </cell>
          <cell r="F11">
            <v>93</v>
          </cell>
          <cell r="G11">
            <v>34</v>
          </cell>
          <cell r="H11">
            <v>22.68</v>
          </cell>
          <cell r="J11">
            <v>58.32</v>
          </cell>
          <cell r="K11">
            <v>0</v>
          </cell>
        </row>
        <row r="12">
          <cell r="B12">
            <v>25.162499999999998</v>
          </cell>
          <cell r="C12">
            <v>30.2</v>
          </cell>
          <cell r="D12">
            <v>21.6</v>
          </cell>
          <cell r="E12">
            <v>76.666666666666671</v>
          </cell>
          <cell r="F12">
            <v>94</v>
          </cell>
          <cell r="G12">
            <v>57</v>
          </cell>
          <cell r="H12">
            <v>17.28</v>
          </cell>
          <cell r="J12">
            <v>28.8</v>
          </cell>
          <cell r="K12">
            <v>0</v>
          </cell>
        </row>
        <row r="13">
          <cell r="B13">
            <v>23.758333333333336</v>
          </cell>
          <cell r="C13">
            <v>27.7</v>
          </cell>
          <cell r="D13">
            <v>21.3</v>
          </cell>
          <cell r="E13">
            <v>83.13333333333334</v>
          </cell>
          <cell r="F13">
            <v>100</v>
          </cell>
          <cell r="G13">
            <v>71</v>
          </cell>
          <cell r="H13">
            <v>15.120000000000001</v>
          </cell>
          <cell r="J13">
            <v>24.840000000000003</v>
          </cell>
          <cell r="K13">
            <v>0</v>
          </cell>
        </row>
        <row r="14">
          <cell r="B14">
            <v>24.058333333333323</v>
          </cell>
          <cell r="C14">
            <v>32.799999999999997</v>
          </cell>
          <cell r="D14">
            <v>20.9</v>
          </cell>
          <cell r="E14">
            <v>78</v>
          </cell>
          <cell r="F14">
            <v>95</v>
          </cell>
          <cell r="G14">
            <v>42</v>
          </cell>
          <cell r="H14">
            <v>17.28</v>
          </cell>
          <cell r="J14">
            <v>43.92</v>
          </cell>
          <cell r="K14">
            <v>0</v>
          </cell>
        </row>
        <row r="15">
          <cell r="B15">
            <v>24.304166666666664</v>
          </cell>
          <cell r="C15">
            <v>31.5</v>
          </cell>
          <cell r="D15">
            <v>20.7</v>
          </cell>
          <cell r="E15">
            <v>80.625</v>
          </cell>
          <cell r="F15">
            <v>96</v>
          </cell>
          <cell r="G15">
            <v>49</v>
          </cell>
          <cell r="H15">
            <v>20.88</v>
          </cell>
          <cell r="J15">
            <v>54.72</v>
          </cell>
          <cell r="K15">
            <v>0</v>
          </cell>
        </row>
        <row r="16">
          <cell r="B16">
            <v>24.862500000000001</v>
          </cell>
          <cell r="C16">
            <v>32.5</v>
          </cell>
          <cell r="D16">
            <v>20.5</v>
          </cell>
          <cell r="E16">
            <v>78.045454545454547</v>
          </cell>
          <cell r="F16">
            <v>100</v>
          </cell>
          <cell r="G16">
            <v>41</v>
          </cell>
          <cell r="H16">
            <v>22.32</v>
          </cell>
          <cell r="J16">
            <v>36.72</v>
          </cell>
          <cell r="K16">
            <v>3</v>
          </cell>
        </row>
        <row r="17">
          <cell r="B17">
            <v>23.779166666666669</v>
          </cell>
          <cell r="C17">
            <v>27.3</v>
          </cell>
          <cell r="D17">
            <v>21.4</v>
          </cell>
          <cell r="E17">
            <v>86.75</v>
          </cell>
          <cell r="F17">
            <v>99</v>
          </cell>
          <cell r="G17">
            <v>68</v>
          </cell>
          <cell r="H17">
            <v>18.36</v>
          </cell>
          <cell r="J17">
            <v>34.200000000000003</v>
          </cell>
          <cell r="K17">
            <v>0</v>
          </cell>
        </row>
        <row r="18">
          <cell r="B18">
            <v>25.845833333333331</v>
          </cell>
          <cell r="C18">
            <v>32.799999999999997</v>
          </cell>
          <cell r="D18">
            <v>21.9</v>
          </cell>
          <cell r="E18">
            <v>76.708333333333329</v>
          </cell>
          <cell r="F18">
            <v>100</v>
          </cell>
          <cell r="G18">
            <v>42</v>
          </cell>
          <cell r="H18">
            <v>14.76</v>
          </cell>
          <cell r="J18">
            <v>26.64</v>
          </cell>
          <cell r="K18">
            <v>0</v>
          </cell>
        </row>
        <row r="19">
          <cell r="B19">
            <v>26.412500000000009</v>
          </cell>
          <cell r="C19">
            <v>33.799999999999997</v>
          </cell>
          <cell r="D19">
            <v>22.2</v>
          </cell>
          <cell r="E19">
            <v>72.041666666666671</v>
          </cell>
          <cell r="F19">
            <v>90</v>
          </cell>
          <cell r="G19">
            <v>40</v>
          </cell>
          <cell r="H19">
            <v>15.840000000000002</v>
          </cell>
          <cell r="J19">
            <v>39.6</v>
          </cell>
          <cell r="K19">
            <v>0</v>
          </cell>
        </row>
        <row r="20">
          <cell r="B20">
            <v>25.179166666666664</v>
          </cell>
          <cell r="C20">
            <v>33.299999999999997</v>
          </cell>
          <cell r="D20">
            <v>21.8</v>
          </cell>
          <cell r="E20">
            <v>78.625</v>
          </cell>
          <cell r="F20">
            <v>94</v>
          </cell>
          <cell r="G20">
            <v>47</v>
          </cell>
          <cell r="H20">
            <v>30.6</v>
          </cell>
          <cell r="J20">
            <v>60.12</v>
          </cell>
          <cell r="K20">
            <v>0</v>
          </cell>
        </row>
        <row r="21">
          <cell r="B21">
            <v>25.637499999999999</v>
          </cell>
          <cell r="C21">
            <v>34.200000000000003</v>
          </cell>
          <cell r="D21">
            <v>21.3</v>
          </cell>
          <cell r="E21">
            <v>79.041666666666671</v>
          </cell>
          <cell r="F21">
            <v>100</v>
          </cell>
          <cell r="G21">
            <v>39</v>
          </cell>
          <cell r="H21">
            <v>19.079999999999998</v>
          </cell>
          <cell r="J21">
            <v>34.92</v>
          </cell>
          <cell r="K21">
            <v>0</v>
          </cell>
        </row>
        <row r="22">
          <cell r="B22">
            <v>26.120833333333334</v>
          </cell>
          <cell r="C22">
            <v>33.9</v>
          </cell>
          <cell r="D22">
            <v>21.6</v>
          </cell>
          <cell r="E22">
            <v>71.916666666666671</v>
          </cell>
          <cell r="F22">
            <v>92</v>
          </cell>
          <cell r="G22">
            <v>38</v>
          </cell>
          <cell r="H22">
            <v>20.16</v>
          </cell>
          <cell r="J22">
            <v>43.92</v>
          </cell>
          <cell r="K22">
            <v>0</v>
          </cell>
        </row>
        <row r="23">
          <cell r="B23">
            <v>24.583333333333332</v>
          </cell>
          <cell r="C23">
            <v>31.5</v>
          </cell>
          <cell r="D23">
            <v>20</v>
          </cell>
          <cell r="E23">
            <v>79.916666666666671</v>
          </cell>
          <cell r="F23">
            <v>100</v>
          </cell>
          <cell r="G23">
            <v>45</v>
          </cell>
          <cell r="H23">
            <v>26.28</v>
          </cell>
          <cell r="J23">
            <v>47.519999999999996</v>
          </cell>
          <cell r="K23">
            <v>0</v>
          </cell>
        </row>
        <row r="24">
          <cell r="B24">
            <v>26.120833333333337</v>
          </cell>
          <cell r="C24">
            <v>32.799999999999997</v>
          </cell>
          <cell r="D24">
            <v>21.1</v>
          </cell>
          <cell r="E24">
            <v>70.208333333333329</v>
          </cell>
          <cell r="F24">
            <v>92</v>
          </cell>
          <cell r="G24">
            <v>43</v>
          </cell>
          <cell r="H24">
            <v>14.04</v>
          </cell>
          <cell r="J24">
            <v>25.56</v>
          </cell>
          <cell r="K24">
            <v>0</v>
          </cell>
        </row>
        <row r="25">
          <cell r="B25">
            <v>26.616666666666671</v>
          </cell>
          <cell r="C25">
            <v>33.1</v>
          </cell>
          <cell r="D25">
            <v>21.4</v>
          </cell>
          <cell r="E25">
            <v>68.333333333333329</v>
          </cell>
          <cell r="F25">
            <v>89</v>
          </cell>
          <cell r="G25">
            <v>35</v>
          </cell>
          <cell r="H25">
            <v>14.76</v>
          </cell>
          <cell r="J25">
            <v>28.08</v>
          </cell>
          <cell r="K25">
            <v>0</v>
          </cell>
        </row>
        <row r="26">
          <cell r="B26">
            <v>25.479166666666668</v>
          </cell>
          <cell r="C26">
            <v>31.6</v>
          </cell>
          <cell r="D26">
            <v>22.3</v>
          </cell>
          <cell r="E26">
            <v>74.708333333333329</v>
          </cell>
          <cell r="F26">
            <v>92</v>
          </cell>
          <cell r="G26">
            <v>52</v>
          </cell>
          <cell r="H26">
            <v>23.040000000000003</v>
          </cell>
          <cell r="J26">
            <v>46.800000000000004</v>
          </cell>
          <cell r="K26">
            <v>0</v>
          </cell>
        </row>
        <row r="27">
          <cell r="B27">
            <v>23.941666666666659</v>
          </cell>
          <cell r="C27">
            <v>30.4</v>
          </cell>
          <cell r="D27">
            <v>19.5</v>
          </cell>
          <cell r="E27">
            <v>84.909090909090907</v>
          </cell>
          <cell r="F27">
            <v>98</v>
          </cell>
          <cell r="G27">
            <v>58</v>
          </cell>
          <cell r="H27">
            <v>37.080000000000005</v>
          </cell>
          <cell r="J27">
            <v>52.56</v>
          </cell>
          <cell r="K27">
            <v>0</v>
          </cell>
        </row>
        <row r="28">
          <cell r="B28">
            <v>23.679166666666664</v>
          </cell>
          <cell r="C28">
            <v>28.7</v>
          </cell>
          <cell r="D28">
            <v>20.9</v>
          </cell>
          <cell r="E28">
            <v>90.045454545454547</v>
          </cell>
          <cell r="F28">
            <v>100</v>
          </cell>
          <cell r="G28">
            <v>68</v>
          </cell>
          <cell r="H28">
            <v>16.2</v>
          </cell>
          <cell r="J28">
            <v>36</v>
          </cell>
          <cell r="K28">
            <v>0.60000000000000009</v>
          </cell>
        </row>
        <row r="29">
          <cell r="B29">
            <v>24.487499999999997</v>
          </cell>
          <cell r="C29">
            <v>30.6</v>
          </cell>
          <cell r="D29">
            <v>20.9</v>
          </cell>
          <cell r="F29">
            <v>100</v>
          </cell>
          <cell r="H29">
            <v>23.759999999999998</v>
          </cell>
          <cell r="J29">
            <v>32.04</v>
          </cell>
          <cell r="K29">
            <v>2.1999999999999997</v>
          </cell>
        </row>
        <row r="30">
          <cell r="B30">
            <v>25.879166666666666</v>
          </cell>
          <cell r="C30">
            <v>32.1</v>
          </cell>
          <cell r="D30">
            <v>22</v>
          </cell>
          <cell r="E30">
            <v>80.478260869565219</v>
          </cell>
          <cell r="F30">
            <v>100</v>
          </cell>
          <cell r="G30">
            <v>48</v>
          </cell>
          <cell r="H30">
            <v>13.32</v>
          </cell>
          <cell r="J30">
            <v>27.36</v>
          </cell>
          <cell r="K30">
            <v>1.5999999999999999</v>
          </cell>
        </row>
        <row r="31">
          <cell r="B31">
            <v>25.429166666666664</v>
          </cell>
          <cell r="C31">
            <v>31.5</v>
          </cell>
          <cell r="D31">
            <v>21.2</v>
          </cell>
          <cell r="E31">
            <v>76.208333333333329</v>
          </cell>
          <cell r="F31">
            <v>94</v>
          </cell>
          <cell r="G31">
            <v>52</v>
          </cell>
          <cell r="H31">
            <v>23.040000000000003</v>
          </cell>
          <cell r="J31">
            <v>47.16</v>
          </cell>
          <cell r="K31">
            <v>0.60000000000000009</v>
          </cell>
        </row>
        <row r="32">
          <cell r="B32">
            <v>26.329166666666662</v>
          </cell>
          <cell r="C32">
            <v>32.5</v>
          </cell>
          <cell r="D32">
            <v>22.4</v>
          </cell>
          <cell r="E32">
            <v>77.791666666666671</v>
          </cell>
          <cell r="F32">
            <v>95</v>
          </cell>
          <cell r="G32">
            <v>46</v>
          </cell>
          <cell r="H32">
            <v>13.32</v>
          </cell>
          <cell r="J32">
            <v>32.4</v>
          </cell>
          <cell r="K32">
            <v>0.60000000000000009</v>
          </cell>
        </row>
        <row r="33">
          <cell r="B33">
            <v>25.883333333333336</v>
          </cell>
          <cell r="C33">
            <v>33</v>
          </cell>
          <cell r="D33">
            <v>22.8</v>
          </cell>
          <cell r="E33">
            <v>79.041666666666671</v>
          </cell>
          <cell r="F33">
            <v>94</v>
          </cell>
          <cell r="G33">
            <v>44</v>
          </cell>
          <cell r="H33">
            <v>15.840000000000002</v>
          </cell>
          <cell r="J33">
            <v>25.56</v>
          </cell>
          <cell r="K33">
            <v>0</v>
          </cell>
        </row>
        <row r="34">
          <cell r="B34">
            <v>25.695833333333329</v>
          </cell>
          <cell r="C34">
            <v>32.700000000000003</v>
          </cell>
          <cell r="D34">
            <v>22</v>
          </cell>
          <cell r="E34">
            <v>80.125</v>
          </cell>
          <cell r="F34">
            <v>94</v>
          </cell>
          <cell r="G34">
            <v>43</v>
          </cell>
          <cell r="H34">
            <v>19.079999999999998</v>
          </cell>
          <cell r="J34">
            <v>43.56</v>
          </cell>
          <cell r="K34">
            <v>0</v>
          </cell>
        </row>
        <row r="35">
          <cell r="B35">
            <v>24.170833333333334</v>
          </cell>
          <cell r="C35">
            <v>31.2</v>
          </cell>
          <cell r="D35">
            <v>20.100000000000001</v>
          </cell>
          <cell r="E35">
            <v>84.608695652173907</v>
          </cell>
          <cell r="F35">
            <v>98</v>
          </cell>
          <cell r="G35">
            <v>52</v>
          </cell>
          <cell r="H35">
            <v>23.040000000000003</v>
          </cell>
          <cell r="J35">
            <v>40.32</v>
          </cell>
          <cell r="K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29.662499999999998</v>
          </cell>
          <cell r="C5">
            <v>36.1</v>
          </cell>
          <cell r="D5">
            <v>24.4</v>
          </cell>
          <cell r="E5">
            <v>55.375</v>
          </cell>
          <cell r="F5">
            <v>82</v>
          </cell>
          <cell r="G5">
            <v>30</v>
          </cell>
          <cell r="H5">
            <v>11.520000000000001</v>
          </cell>
          <cell r="J5">
            <v>29.880000000000003</v>
          </cell>
          <cell r="K5" t="str">
            <v>*</v>
          </cell>
        </row>
        <row r="6">
          <cell r="B6">
            <v>28.862500000000001</v>
          </cell>
          <cell r="C6">
            <v>35.4</v>
          </cell>
          <cell r="D6">
            <v>23.7</v>
          </cell>
          <cell r="E6">
            <v>56.458333333333336</v>
          </cell>
          <cell r="F6">
            <v>81</v>
          </cell>
          <cell r="G6">
            <v>34</v>
          </cell>
          <cell r="H6">
            <v>14.4</v>
          </cell>
          <cell r="J6">
            <v>30.6</v>
          </cell>
          <cell r="K6" t="str">
            <v>*</v>
          </cell>
        </row>
        <row r="7">
          <cell r="B7">
            <v>29.516666666666669</v>
          </cell>
          <cell r="C7">
            <v>36</v>
          </cell>
          <cell r="D7">
            <v>24</v>
          </cell>
          <cell r="E7">
            <v>53.5</v>
          </cell>
          <cell r="F7">
            <v>81</v>
          </cell>
          <cell r="G7">
            <v>30</v>
          </cell>
          <cell r="H7">
            <v>9</v>
          </cell>
          <cell r="J7">
            <v>21.96</v>
          </cell>
          <cell r="K7" t="str">
            <v>*</v>
          </cell>
        </row>
        <row r="8">
          <cell r="B8">
            <v>29.141666666666669</v>
          </cell>
          <cell r="C8">
            <v>35.799999999999997</v>
          </cell>
          <cell r="D8">
            <v>23.3</v>
          </cell>
          <cell r="E8">
            <v>54.416666666666664</v>
          </cell>
          <cell r="F8">
            <v>78</v>
          </cell>
          <cell r="G8">
            <v>31</v>
          </cell>
          <cell r="H8">
            <v>11.520000000000001</v>
          </cell>
          <cell r="J8">
            <v>32.04</v>
          </cell>
          <cell r="K8" t="str">
            <v>*</v>
          </cell>
        </row>
        <row r="9">
          <cell r="B9">
            <v>28.533333333333342</v>
          </cell>
          <cell r="C9">
            <v>36.1</v>
          </cell>
          <cell r="D9">
            <v>22.4</v>
          </cell>
          <cell r="E9">
            <v>54.583333333333336</v>
          </cell>
          <cell r="F9">
            <v>76</v>
          </cell>
          <cell r="G9">
            <v>31</v>
          </cell>
          <cell r="H9">
            <v>10.08</v>
          </cell>
          <cell r="J9">
            <v>36.72</v>
          </cell>
          <cell r="K9" t="str">
            <v>*</v>
          </cell>
        </row>
        <row r="10">
          <cell r="B10">
            <v>30.345833333333342</v>
          </cell>
          <cell r="C10">
            <v>37.6</v>
          </cell>
          <cell r="D10">
            <v>25.8</v>
          </cell>
          <cell r="E10">
            <v>49.166666666666664</v>
          </cell>
          <cell r="F10">
            <v>73</v>
          </cell>
          <cell r="G10">
            <v>23</v>
          </cell>
          <cell r="H10">
            <v>13.68</v>
          </cell>
          <cell r="J10">
            <v>29.16</v>
          </cell>
          <cell r="K10" t="str">
            <v>*</v>
          </cell>
        </row>
        <row r="11">
          <cell r="B11">
            <v>29.112499999999997</v>
          </cell>
          <cell r="C11">
            <v>36.4</v>
          </cell>
          <cell r="D11">
            <v>22.2</v>
          </cell>
          <cell r="E11">
            <v>46.041666666666664</v>
          </cell>
          <cell r="F11">
            <v>77</v>
          </cell>
          <cell r="G11">
            <v>22</v>
          </cell>
          <cell r="H11">
            <v>10.8</v>
          </cell>
          <cell r="J11">
            <v>30.6</v>
          </cell>
          <cell r="K11" t="str">
            <v>*</v>
          </cell>
        </row>
        <row r="12">
          <cell r="B12">
            <v>29.345833333333331</v>
          </cell>
          <cell r="C12">
            <v>37.299999999999997</v>
          </cell>
          <cell r="D12">
            <v>21.9</v>
          </cell>
          <cell r="E12">
            <v>45</v>
          </cell>
          <cell r="F12">
            <v>75</v>
          </cell>
          <cell r="G12">
            <v>24</v>
          </cell>
          <cell r="H12">
            <v>7.9200000000000008</v>
          </cell>
          <cell r="J12">
            <v>25.2</v>
          </cell>
          <cell r="K12" t="str">
            <v>*</v>
          </cell>
        </row>
        <row r="13">
          <cell r="B13">
            <v>29.854166666666668</v>
          </cell>
          <cell r="C13">
            <v>38.6</v>
          </cell>
          <cell r="D13">
            <v>22.9</v>
          </cell>
          <cell r="E13">
            <v>42.25</v>
          </cell>
          <cell r="F13">
            <v>67</v>
          </cell>
          <cell r="G13">
            <v>17</v>
          </cell>
          <cell r="H13">
            <v>8.64</v>
          </cell>
          <cell r="J13">
            <v>20.16</v>
          </cell>
          <cell r="K13" t="str">
            <v>*</v>
          </cell>
        </row>
        <row r="14">
          <cell r="B14">
            <v>30.05</v>
          </cell>
          <cell r="C14">
            <v>38.200000000000003</v>
          </cell>
          <cell r="D14">
            <v>23.8</v>
          </cell>
          <cell r="E14">
            <v>48.416666666666664</v>
          </cell>
          <cell r="F14">
            <v>75</v>
          </cell>
          <cell r="G14">
            <v>21</v>
          </cell>
          <cell r="H14">
            <v>10.08</v>
          </cell>
          <cell r="J14">
            <v>23.759999999999998</v>
          </cell>
          <cell r="K14" t="str">
            <v>*</v>
          </cell>
        </row>
        <row r="15">
          <cell r="B15">
            <v>26.795833333333334</v>
          </cell>
          <cell r="C15">
            <v>32.799999999999997</v>
          </cell>
          <cell r="D15">
            <v>23.1</v>
          </cell>
          <cell r="E15">
            <v>68.875</v>
          </cell>
          <cell r="F15">
            <v>94</v>
          </cell>
          <cell r="G15">
            <v>46</v>
          </cell>
          <cell r="H15">
            <v>9</v>
          </cell>
          <cell r="J15">
            <v>24.48</v>
          </cell>
          <cell r="K15" t="str">
            <v>*</v>
          </cell>
        </row>
        <row r="16">
          <cell r="B16">
            <v>27.179166666666664</v>
          </cell>
          <cell r="C16">
            <v>34.5</v>
          </cell>
          <cell r="D16">
            <v>21.4</v>
          </cell>
          <cell r="E16">
            <v>68.666666666666671</v>
          </cell>
          <cell r="F16">
            <v>95</v>
          </cell>
          <cell r="G16">
            <v>37</v>
          </cell>
          <cell r="H16">
            <v>11.879999999999999</v>
          </cell>
          <cell r="J16">
            <v>40.32</v>
          </cell>
          <cell r="K16" t="str">
            <v>*</v>
          </cell>
        </row>
        <row r="17">
          <cell r="B17">
            <v>27.324999999999999</v>
          </cell>
          <cell r="C17">
            <v>34.1</v>
          </cell>
          <cell r="D17">
            <v>24.2</v>
          </cell>
          <cell r="E17">
            <v>68.333333333333329</v>
          </cell>
          <cell r="F17">
            <v>86</v>
          </cell>
          <cell r="G17">
            <v>43</v>
          </cell>
          <cell r="H17">
            <v>15.840000000000002</v>
          </cell>
          <cell r="J17">
            <v>35.28</v>
          </cell>
          <cell r="K17" t="str">
            <v>*</v>
          </cell>
        </row>
        <row r="18">
          <cell r="B18">
            <v>28.404166666666669</v>
          </cell>
          <cell r="C18">
            <v>35.700000000000003</v>
          </cell>
          <cell r="D18">
            <v>23.2</v>
          </cell>
          <cell r="E18">
            <v>65.75</v>
          </cell>
          <cell r="F18">
            <v>91</v>
          </cell>
          <cell r="G18">
            <v>35</v>
          </cell>
          <cell r="H18">
            <v>9.3600000000000012</v>
          </cell>
          <cell r="J18">
            <v>21.6</v>
          </cell>
          <cell r="K18" t="str">
            <v>*</v>
          </cell>
        </row>
        <row r="19">
          <cell r="B19">
            <v>29.695833333333336</v>
          </cell>
          <cell r="C19">
            <v>37.4</v>
          </cell>
          <cell r="D19">
            <v>24.5</v>
          </cell>
          <cell r="E19">
            <v>57.75</v>
          </cell>
          <cell r="F19">
            <v>79</v>
          </cell>
          <cell r="G19">
            <v>33</v>
          </cell>
          <cell r="H19">
            <v>6.12</v>
          </cell>
          <cell r="J19">
            <v>21.6</v>
          </cell>
          <cell r="K19" t="str">
            <v>*</v>
          </cell>
        </row>
        <row r="20">
          <cell r="B20">
            <v>29.024999999999995</v>
          </cell>
          <cell r="C20">
            <v>37.9</v>
          </cell>
          <cell r="D20">
            <v>22.7</v>
          </cell>
          <cell r="E20">
            <v>60.083333333333336</v>
          </cell>
          <cell r="F20">
            <v>86</v>
          </cell>
          <cell r="G20">
            <v>31</v>
          </cell>
          <cell r="H20">
            <v>6.84</v>
          </cell>
          <cell r="J20">
            <v>19.440000000000001</v>
          </cell>
          <cell r="K20" t="str">
            <v>*</v>
          </cell>
        </row>
        <row r="21">
          <cell r="B21">
            <v>28.433333333333341</v>
          </cell>
          <cell r="C21">
            <v>35.4</v>
          </cell>
          <cell r="D21">
            <v>23.5</v>
          </cell>
          <cell r="E21">
            <v>62.375</v>
          </cell>
          <cell r="F21">
            <v>84</v>
          </cell>
          <cell r="G21">
            <v>35</v>
          </cell>
          <cell r="H21">
            <v>10.08</v>
          </cell>
          <cell r="J21">
            <v>26.28</v>
          </cell>
          <cell r="K21" t="str">
            <v>*</v>
          </cell>
        </row>
        <row r="22">
          <cell r="B22">
            <v>29.137500000000003</v>
          </cell>
          <cell r="C22">
            <v>36.6</v>
          </cell>
          <cell r="D22">
            <v>24.5</v>
          </cell>
          <cell r="E22">
            <v>60.166666666666664</v>
          </cell>
          <cell r="F22">
            <v>79</v>
          </cell>
          <cell r="G22">
            <v>34</v>
          </cell>
          <cell r="H22">
            <v>7.5600000000000005</v>
          </cell>
          <cell r="J22">
            <v>23.759999999999998</v>
          </cell>
          <cell r="K22" t="str">
            <v>*</v>
          </cell>
        </row>
        <row r="23">
          <cell r="B23">
            <v>25.416666666666661</v>
          </cell>
          <cell r="C23">
            <v>32.200000000000003</v>
          </cell>
          <cell r="D23">
            <v>21.7</v>
          </cell>
          <cell r="E23">
            <v>77.333333333333329</v>
          </cell>
          <cell r="F23">
            <v>95</v>
          </cell>
          <cell r="G23">
            <v>50</v>
          </cell>
          <cell r="H23">
            <v>7.9200000000000008</v>
          </cell>
          <cell r="J23">
            <v>21.240000000000002</v>
          </cell>
          <cell r="K23" t="str">
            <v>*</v>
          </cell>
        </row>
        <row r="24">
          <cell r="B24">
            <v>26.9375</v>
          </cell>
          <cell r="C24">
            <v>34.6</v>
          </cell>
          <cell r="D24">
            <v>21.2</v>
          </cell>
          <cell r="E24">
            <v>63.291666666666664</v>
          </cell>
          <cell r="F24">
            <v>86</v>
          </cell>
          <cell r="G24">
            <v>34</v>
          </cell>
          <cell r="H24">
            <v>6.12</v>
          </cell>
          <cell r="J24">
            <v>19.8</v>
          </cell>
          <cell r="K24" t="str">
            <v>*</v>
          </cell>
        </row>
        <row r="25">
          <cell r="B25">
            <v>27.104166666666668</v>
          </cell>
          <cell r="C25">
            <v>35.200000000000003</v>
          </cell>
          <cell r="D25">
            <v>19.7</v>
          </cell>
          <cell r="E25">
            <v>53.375</v>
          </cell>
          <cell r="F25">
            <v>78</v>
          </cell>
          <cell r="G25">
            <v>25</v>
          </cell>
          <cell r="H25">
            <v>6.12</v>
          </cell>
          <cell r="J25">
            <v>20.88</v>
          </cell>
          <cell r="K25" t="str">
            <v>*</v>
          </cell>
        </row>
        <row r="26">
          <cell r="B26">
            <v>27.05</v>
          </cell>
          <cell r="C26">
            <v>35.299999999999997</v>
          </cell>
          <cell r="D26">
            <v>21.3</v>
          </cell>
          <cell r="E26">
            <v>54.916666666666664</v>
          </cell>
          <cell r="F26">
            <v>72</v>
          </cell>
          <cell r="G26">
            <v>38</v>
          </cell>
          <cell r="H26">
            <v>7.5600000000000005</v>
          </cell>
          <cell r="J26">
            <v>21.6</v>
          </cell>
          <cell r="K26" t="str">
            <v>*</v>
          </cell>
        </row>
        <row r="27">
          <cell r="B27">
            <v>28.204166666666666</v>
          </cell>
          <cell r="C27">
            <v>34.200000000000003</v>
          </cell>
          <cell r="D27">
            <v>24</v>
          </cell>
          <cell r="E27">
            <v>62.875</v>
          </cell>
          <cell r="F27">
            <v>80</v>
          </cell>
          <cell r="G27">
            <v>39</v>
          </cell>
          <cell r="H27">
            <v>9</v>
          </cell>
          <cell r="J27">
            <v>23.040000000000003</v>
          </cell>
          <cell r="K27" t="str">
            <v>*</v>
          </cell>
        </row>
        <row r="28">
          <cell r="B28">
            <v>28.183333333333337</v>
          </cell>
          <cell r="C28">
            <v>35.4</v>
          </cell>
          <cell r="D28">
            <v>23.8</v>
          </cell>
          <cell r="E28">
            <v>63.875</v>
          </cell>
          <cell r="F28">
            <v>83</v>
          </cell>
          <cell r="G28">
            <v>35</v>
          </cell>
          <cell r="H28">
            <v>9</v>
          </cell>
          <cell r="J28">
            <v>21.240000000000002</v>
          </cell>
          <cell r="K28" t="str">
            <v>*</v>
          </cell>
        </row>
        <row r="29">
          <cell r="B29">
            <v>29.233333333333331</v>
          </cell>
          <cell r="C29">
            <v>36.299999999999997</v>
          </cell>
          <cell r="D29">
            <v>24.3</v>
          </cell>
          <cell r="E29">
            <v>60.166666666666664</v>
          </cell>
          <cell r="F29">
            <v>82</v>
          </cell>
          <cell r="G29">
            <v>29</v>
          </cell>
          <cell r="H29">
            <v>7.2</v>
          </cell>
          <cell r="J29">
            <v>18.36</v>
          </cell>
          <cell r="K29" t="str">
            <v>*</v>
          </cell>
        </row>
        <row r="30">
          <cell r="B30">
            <v>28.858333333333338</v>
          </cell>
          <cell r="C30">
            <v>36.5</v>
          </cell>
          <cell r="D30">
            <v>23.6</v>
          </cell>
          <cell r="E30">
            <v>60.541666666666664</v>
          </cell>
          <cell r="F30">
            <v>80</v>
          </cell>
          <cell r="G30">
            <v>33</v>
          </cell>
          <cell r="H30">
            <v>8.2799999999999994</v>
          </cell>
          <cell r="J30">
            <v>36.36</v>
          </cell>
          <cell r="K30" t="str">
            <v>*</v>
          </cell>
        </row>
        <row r="31">
          <cell r="B31">
            <v>29.008333333333336</v>
          </cell>
          <cell r="C31">
            <v>36.1</v>
          </cell>
          <cell r="D31">
            <v>23.4</v>
          </cell>
          <cell r="E31">
            <v>58.833333333333336</v>
          </cell>
          <cell r="F31">
            <v>86</v>
          </cell>
          <cell r="G31">
            <v>27</v>
          </cell>
          <cell r="H31">
            <v>7.9200000000000008</v>
          </cell>
          <cell r="J31">
            <v>21.240000000000002</v>
          </cell>
          <cell r="K31" t="str">
            <v>*</v>
          </cell>
        </row>
        <row r="32">
          <cell r="B32">
            <v>29.779166666666669</v>
          </cell>
          <cell r="C32">
            <v>37.1</v>
          </cell>
          <cell r="D32">
            <v>24.6</v>
          </cell>
          <cell r="E32">
            <v>53.791666666666664</v>
          </cell>
          <cell r="F32">
            <v>76</v>
          </cell>
          <cell r="G32">
            <v>30</v>
          </cell>
          <cell r="H32">
            <v>6.48</v>
          </cell>
          <cell r="J32">
            <v>23.400000000000002</v>
          </cell>
          <cell r="K32" t="str">
            <v>*</v>
          </cell>
        </row>
        <row r="33">
          <cell r="B33">
            <v>28.745833333333341</v>
          </cell>
          <cell r="C33">
            <v>36.6</v>
          </cell>
          <cell r="D33">
            <v>25.4</v>
          </cell>
          <cell r="E33">
            <v>59</v>
          </cell>
          <cell r="F33">
            <v>82</v>
          </cell>
          <cell r="G33">
            <v>31</v>
          </cell>
          <cell r="H33">
            <v>6.84</v>
          </cell>
          <cell r="J33">
            <v>42.480000000000004</v>
          </cell>
          <cell r="K33" t="str">
            <v>*</v>
          </cell>
        </row>
        <row r="34">
          <cell r="B34">
            <v>27.825000000000003</v>
          </cell>
          <cell r="C34">
            <v>36.4</v>
          </cell>
          <cell r="D34">
            <v>23.7</v>
          </cell>
          <cell r="E34">
            <v>66.458333333333329</v>
          </cell>
          <cell r="F34">
            <v>92</v>
          </cell>
          <cell r="G34">
            <v>34</v>
          </cell>
          <cell r="H34">
            <v>11.520000000000001</v>
          </cell>
          <cell r="J34">
            <v>27.720000000000002</v>
          </cell>
          <cell r="K34" t="str">
            <v>*</v>
          </cell>
        </row>
        <row r="35">
          <cell r="B35">
            <v>23.962500000000002</v>
          </cell>
          <cell r="C35">
            <v>27.5</v>
          </cell>
          <cell r="D35">
            <v>20.8</v>
          </cell>
          <cell r="E35">
            <v>86.416666666666671</v>
          </cell>
          <cell r="F35">
            <v>95</v>
          </cell>
          <cell r="G35">
            <v>67</v>
          </cell>
          <cell r="H35">
            <v>11.16</v>
          </cell>
          <cell r="J35">
            <v>26.28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27.183333333333326</v>
          </cell>
          <cell r="C5">
            <v>35.1</v>
          </cell>
          <cell r="D5">
            <v>21.7</v>
          </cell>
          <cell r="E5">
            <v>68.5</v>
          </cell>
          <cell r="F5">
            <v>94</v>
          </cell>
          <cell r="G5">
            <v>39</v>
          </cell>
          <cell r="H5">
            <v>14.4</v>
          </cell>
          <cell r="J5">
            <v>44.28</v>
          </cell>
          <cell r="K5">
            <v>0</v>
          </cell>
        </row>
        <row r="6">
          <cell r="B6">
            <v>29.070833333333329</v>
          </cell>
          <cell r="C6">
            <v>36.4</v>
          </cell>
          <cell r="D6">
            <v>24</v>
          </cell>
          <cell r="E6">
            <v>60.444444444444443</v>
          </cell>
          <cell r="F6">
            <v>77</v>
          </cell>
          <cell r="G6">
            <v>33</v>
          </cell>
          <cell r="H6">
            <v>16.920000000000002</v>
          </cell>
          <cell r="J6">
            <v>36.72</v>
          </cell>
          <cell r="K6">
            <v>0</v>
          </cell>
        </row>
        <row r="7">
          <cell r="B7">
            <v>27.962499999999991</v>
          </cell>
          <cell r="C7">
            <v>34.700000000000003</v>
          </cell>
          <cell r="D7">
            <v>23.4</v>
          </cell>
          <cell r="E7">
            <v>58.083333333333336</v>
          </cell>
          <cell r="F7">
            <v>78</v>
          </cell>
          <cell r="G7">
            <v>35</v>
          </cell>
          <cell r="H7">
            <v>15.120000000000001</v>
          </cell>
          <cell r="J7">
            <v>35.64</v>
          </cell>
          <cell r="K7">
            <v>0</v>
          </cell>
        </row>
        <row r="8">
          <cell r="B8">
            <v>28.733333333333331</v>
          </cell>
          <cell r="C8">
            <v>36</v>
          </cell>
          <cell r="D8">
            <v>22.6</v>
          </cell>
          <cell r="E8">
            <v>59.545454545454547</v>
          </cell>
          <cell r="F8">
            <v>91</v>
          </cell>
          <cell r="G8">
            <v>31</v>
          </cell>
          <cell r="H8">
            <v>11.879999999999999</v>
          </cell>
          <cell r="J8">
            <v>30.240000000000002</v>
          </cell>
          <cell r="K8">
            <v>0.4</v>
          </cell>
        </row>
        <row r="9">
          <cell r="B9">
            <v>26.983333333333334</v>
          </cell>
          <cell r="C9">
            <v>33.299999999999997</v>
          </cell>
          <cell r="D9">
            <v>20.399999999999999</v>
          </cell>
          <cell r="E9">
            <v>60.125</v>
          </cell>
          <cell r="F9">
            <v>98</v>
          </cell>
          <cell r="G9">
            <v>40</v>
          </cell>
          <cell r="H9">
            <v>19.440000000000001</v>
          </cell>
          <cell r="J9">
            <v>46.800000000000004</v>
          </cell>
          <cell r="K9">
            <v>12</v>
          </cell>
        </row>
        <row r="10">
          <cell r="B10">
            <v>24.841666666666669</v>
          </cell>
          <cell r="C10">
            <v>32.5</v>
          </cell>
          <cell r="D10">
            <v>20.399999999999999</v>
          </cell>
          <cell r="E10">
            <v>75.333333333333329</v>
          </cell>
          <cell r="F10">
            <v>96</v>
          </cell>
          <cell r="G10">
            <v>46</v>
          </cell>
          <cell r="H10">
            <v>18.720000000000002</v>
          </cell>
          <cell r="J10">
            <v>35.28</v>
          </cell>
          <cell r="K10">
            <v>0</v>
          </cell>
        </row>
        <row r="11">
          <cell r="B11">
            <v>26.887499999999992</v>
          </cell>
          <cell r="C11">
            <v>34.299999999999997</v>
          </cell>
          <cell r="D11">
            <v>20.9</v>
          </cell>
          <cell r="E11">
            <v>62.208333333333336</v>
          </cell>
          <cell r="F11">
            <v>92</v>
          </cell>
          <cell r="G11">
            <v>28</v>
          </cell>
          <cell r="H11">
            <v>16.2</v>
          </cell>
          <cell r="J11">
            <v>37.080000000000005</v>
          </cell>
          <cell r="K11">
            <v>0</v>
          </cell>
        </row>
        <row r="12">
          <cell r="B12">
            <v>27.895833333333332</v>
          </cell>
          <cell r="C12">
            <v>34.9</v>
          </cell>
          <cell r="D12">
            <v>21.4</v>
          </cell>
          <cell r="E12">
            <v>54.541666666666664</v>
          </cell>
          <cell r="F12">
            <v>80</v>
          </cell>
          <cell r="G12">
            <v>33</v>
          </cell>
          <cell r="H12">
            <v>16.2</v>
          </cell>
          <cell r="J12">
            <v>33.480000000000004</v>
          </cell>
          <cell r="K12">
            <v>0</v>
          </cell>
        </row>
        <row r="13">
          <cell r="B13">
            <v>27.070833333333326</v>
          </cell>
          <cell r="C13">
            <v>32.200000000000003</v>
          </cell>
          <cell r="D13">
            <v>23.9</v>
          </cell>
          <cell r="E13">
            <v>61.208333333333336</v>
          </cell>
          <cell r="F13">
            <v>86</v>
          </cell>
          <cell r="G13">
            <v>45</v>
          </cell>
          <cell r="H13">
            <v>16.559999999999999</v>
          </cell>
          <cell r="J13">
            <v>36</v>
          </cell>
          <cell r="K13">
            <v>0.2</v>
          </cell>
        </row>
        <row r="14">
          <cell r="B14">
            <v>24.174999999999997</v>
          </cell>
          <cell r="C14">
            <v>31.1</v>
          </cell>
          <cell r="D14">
            <v>20.3</v>
          </cell>
          <cell r="E14">
            <v>77.416666666666671</v>
          </cell>
          <cell r="F14">
            <v>98</v>
          </cell>
          <cell r="G14">
            <v>50</v>
          </cell>
          <cell r="H14">
            <v>19.079999999999998</v>
          </cell>
          <cell r="J14">
            <v>34.92</v>
          </cell>
          <cell r="K14">
            <v>0</v>
          </cell>
        </row>
        <row r="15">
          <cell r="B15">
            <v>23.654166666666669</v>
          </cell>
          <cell r="C15">
            <v>27.5</v>
          </cell>
          <cell r="D15">
            <v>21.1</v>
          </cell>
          <cell r="E15">
            <v>83.208333333333329</v>
          </cell>
          <cell r="F15">
            <v>99</v>
          </cell>
          <cell r="G15">
            <v>68</v>
          </cell>
          <cell r="H15">
            <v>11.16</v>
          </cell>
          <cell r="J15">
            <v>39.96</v>
          </cell>
          <cell r="K15">
            <v>8.1999999999999993</v>
          </cell>
        </row>
        <row r="16">
          <cell r="B16">
            <v>21.929166666666671</v>
          </cell>
          <cell r="C16">
            <v>26.1</v>
          </cell>
          <cell r="D16">
            <v>19.8</v>
          </cell>
          <cell r="E16">
            <v>92.083333333333329</v>
          </cell>
          <cell r="F16">
            <v>99</v>
          </cell>
          <cell r="G16">
            <v>66</v>
          </cell>
          <cell r="H16">
            <v>12.6</v>
          </cell>
          <cell r="J16">
            <v>25.2</v>
          </cell>
          <cell r="K16">
            <v>8.3999999999999986</v>
          </cell>
        </row>
        <row r="17">
          <cell r="B17">
            <v>23.608333333333334</v>
          </cell>
          <cell r="C17">
            <v>29</v>
          </cell>
          <cell r="D17">
            <v>20.8</v>
          </cell>
          <cell r="E17">
            <v>83.708333333333329</v>
          </cell>
          <cell r="F17">
            <v>99</v>
          </cell>
          <cell r="G17">
            <v>52</v>
          </cell>
          <cell r="H17">
            <v>10.8</v>
          </cell>
          <cell r="J17">
            <v>27</v>
          </cell>
          <cell r="K17">
            <v>0</v>
          </cell>
        </row>
        <row r="18">
          <cell r="B18">
            <v>23.854166666666671</v>
          </cell>
          <cell r="C18">
            <v>30.2</v>
          </cell>
          <cell r="D18">
            <v>18.8</v>
          </cell>
          <cell r="E18">
            <v>73.791666666666671</v>
          </cell>
          <cell r="F18">
            <v>90</v>
          </cell>
          <cell r="G18">
            <v>50</v>
          </cell>
          <cell r="H18">
            <v>14.76</v>
          </cell>
          <cell r="J18">
            <v>24.48</v>
          </cell>
          <cell r="K18">
            <v>0</v>
          </cell>
        </row>
        <row r="19">
          <cell r="B19">
            <v>23.270833333333329</v>
          </cell>
          <cell r="C19">
            <v>28.6</v>
          </cell>
          <cell r="D19">
            <v>19</v>
          </cell>
          <cell r="E19">
            <v>62.333333333333336</v>
          </cell>
          <cell r="F19">
            <v>82</v>
          </cell>
          <cell r="G19">
            <v>44</v>
          </cell>
          <cell r="H19">
            <v>15.120000000000001</v>
          </cell>
          <cell r="J19">
            <v>29.16</v>
          </cell>
          <cell r="K19">
            <v>0</v>
          </cell>
        </row>
        <row r="20">
          <cell r="B20">
            <v>23.641666666666666</v>
          </cell>
          <cell r="C20">
            <v>32.1</v>
          </cell>
          <cell r="D20">
            <v>17.7</v>
          </cell>
          <cell r="E20">
            <v>69.75</v>
          </cell>
          <cell r="F20">
            <v>94</v>
          </cell>
          <cell r="G20">
            <v>40</v>
          </cell>
          <cell r="H20">
            <v>9.7200000000000006</v>
          </cell>
          <cell r="J20">
            <v>22.68</v>
          </cell>
          <cell r="K20">
            <v>0</v>
          </cell>
        </row>
        <row r="21">
          <cell r="B21">
            <v>25.683333333333337</v>
          </cell>
          <cell r="C21">
            <v>33.200000000000003</v>
          </cell>
          <cell r="D21">
            <v>20.6</v>
          </cell>
          <cell r="E21">
            <v>67.75</v>
          </cell>
          <cell r="F21">
            <v>88</v>
          </cell>
          <cell r="G21">
            <v>44</v>
          </cell>
          <cell r="H21">
            <v>10.8</v>
          </cell>
          <cell r="J21">
            <v>37.080000000000005</v>
          </cell>
          <cell r="K21">
            <v>0</v>
          </cell>
        </row>
        <row r="22">
          <cell r="B22">
            <v>21.637499999999999</v>
          </cell>
          <cell r="C22">
            <v>25.6</v>
          </cell>
          <cell r="D22">
            <v>18.5</v>
          </cell>
          <cell r="E22">
            <v>84.708333333333329</v>
          </cell>
          <cell r="F22">
            <v>97</v>
          </cell>
          <cell r="G22">
            <v>61</v>
          </cell>
          <cell r="H22">
            <v>16.920000000000002</v>
          </cell>
          <cell r="J22">
            <v>38.159999999999997</v>
          </cell>
          <cell r="K22">
            <v>6.2</v>
          </cell>
        </row>
        <row r="23">
          <cell r="B23">
            <v>22.954166666666666</v>
          </cell>
          <cell r="C23">
            <v>30.3</v>
          </cell>
          <cell r="D23">
            <v>18.8</v>
          </cell>
          <cell r="E23">
            <v>79.541666666666671</v>
          </cell>
          <cell r="F23">
            <v>99</v>
          </cell>
          <cell r="G23">
            <v>44</v>
          </cell>
          <cell r="H23">
            <v>10.8</v>
          </cell>
          <cell r="J23">
            <v>28.44</v>
          </cell>
          <cell r="K23">
            <v>0</v>
          </cell>
        </row>
        <row r="24">
          <cell r="B24">
            <v>24.654166666666669</v>
          </cell>
          <cell r="C24">
            <v>31.8</v>
          </cell>
          <cell r="D24">
            <v>19</v>
          </cell>
          <cell r="E24">
            <v>64.166666666666671</v>
          </cell>
          <cell r="F24">
            <v>82</v>
          </cell>
          <cell r="G24">
            <v>38</v>
          </cell>
          <cell r="H24">
            <v>14.04</v>
          </cell>
          <cell r="J24">
            <v>28.08</v>
          </cell>
          <cell r="K24">
            <v>0</v>
          </cell>
        </row>
        <row r="25">
          <cell r="B25">
            <v>25.129166666666674</v>
          </cell>
          <cell r="C25">
            <v>31.6</v>
          </cell>
          <cell r="D25">
            <v>19.600000000000001</v>
          </cell>
          <cell r="E25">
            <v>62.416666666666664</v>
          </cell>
          <cell r="F25">
            <v>86</v>
          </cell>
          <cell r="G25">
            <v>39</v>
          </cell>
          <cell r="H25">
            <v>18.36</v>
          </cell>
          <cell r="J25">
            <v>37.800000000000004</v>
          </cell>
          <cell r="K25">
            <v>0</v>
          </cell>
        </row>
        <row r="26">
          <cell r="B26">
            <v>22.287499999999998</v>
          </cell>
          <cell r="C26">
            <v>30.4</v>
          </cell>
          <cell r="D26">
            <v>18.7</v>
          </cell>
          <cell r="E26">
            <v>65.916666666666671</v>
          </cell>
          <cell r="F26">
            <v>93</v>
          </cell>
          <cell r="G26">
            <v>42</v>
          </cell>
          <cell r="H26">
            <v>27</v>
          </cell>
          <cell r="J26">
            <v>48.96</v>
          </cell>
          <cell r="K26">
            <v>3.4</v>
          </cell>
        </row>
        <row r="27">
          <cell r="B27">
            <v>23.179166666666664</v>
          </cell>
          <cell r="C27">
            <v>28.6</v>
          </cell>
          <cell r="D27">
            <v>18.3</v>
          </cell>
          <cell r="E27">
            <v>71</v>
          </cell>
          <cell r="F27">
            <v>93</v>
          </cell>
          <cell r="G27">
            <v>51</v>
          </cell>
          <cell r="H27">
            <v>13.68</v>
          </cell>
          <cell r="J27">
            <v>37.080000000000005</v>
          </cell>
          <cell r="K27">
            <v>0</v>
          </cell>
        </row>
        <row r="28">
          <cell r="B28">
            <v>24.995833333333334</v>
          </cell>
          <cell r="C28">
            <v>30.6</v>
          </cell>
          <cell r="D28">
            <v>20.399999999999999</v>
          </cell>
          <cell r="E28">
            <v>68.958333333333329</v>
          </cell>
          <cell r="F28">
            <v>82</v>
          </cell>
          <cell r="G28">
            <v>53</v>
          </cell>
          <cell r="H28">
            <v>13.68</v>
          </cell>
          <cell r="J28">
            <v>31.680000000000003</v>
          </cell>
          <cell r="K28">
            <v>0</v>
          </cell>
        </row>
        <row r="29">
          <cell r="B29">
            <v>27.008333333333329</v>
          </cell>
          <cell r="C29">
            <v>32.9</v>
          </cell>
          <cell r="D29">
            <v>23.1</v>
          </cell>
          <cell r="E29">
            <v>69.625</v>
          </cell>
          <cell r="F29">
            <v>87</v>
          </cell>
          <cell r="G29">
            <v>46</v>
          </cell>
          <cell r="H29">
            <v>11.520000000000001</v>
          </cell>
          <cell r="J29">
            <v>26.64</v>
          </cell>
          <cell r="K29">
            <v>0</v>
          </cell>
        </row>
        <row r="30">
          <cell r="B30">
            <v>23.920833333333338</v>
          </cell>
          <cell r="C30">
            <v>31.4</v>
          </cell>
          <cell r="D30">
            <v>19</v>
          </cell>
          <cell r="E30">
            <v>85.25</v>
          </cell>
          <cell r="F30">
            <v>99</v>
          </cell>
          <cell r="G30">
            <v>52</v>
          </cell>
          <cell r="H30">
            <v>23.759999999999998</v>
          </cell>
          <cell r="J30">
            <v>42.12</v>
          </cell>
          <cell r="K30">
            <v>49.600000000000009</v>
          </cell>
        </row>
        <row r="31">
          <cell r="B31">
            <v>26.429166666666671</v>
          </cell>
          <cell r="C31">
            <v>32.799999999999997</v>
          </cell>
          <cell r="D31">
            <v>22.5</v>
          </cell>
          <cell r="E31">
            <v>75.208333333333329</v>
          </cell>
          <cell r="F31">
            <v>90</v>
          </cell>
          <cell r="G31">
            <v>53</v>
          </cell>
          <cell r="H31">
            <v>14.4</v>
          </cell>
          <cell r="J31">
            <v>32.04</v>
          </cell>
          <cell r="K31">
            <v>0</v>
          </cell>
        </row>
        <row r="32">
          <cell r="B32">
            <v>26.504166666666663</v>
          </cell>
          <cell r="C32">
            <v>33.700000000000003</v>
          </cell>
          <cell r="D32">
            <v>20.399999999999999</v>
          </cell>
          <cell r="E32">
            <v>75.125</v>
          </cell>
          <cell r="F32">
            <v>99</v>
          </cell>
          <cell r="G32">
            <v>47</v>
          </cell>
          <cell r="H32">
            <v>16.559999999999999</v>
          </cell>
          <cell r="J32">
            <v>34.92</v>
          </cell>
          <cell r="K32">
            <v>0</v>
          </cell>
        </row>
        <row r="33">
          <cell r="B33">
            <v>22.591666666666665</v>
          </cell>
          <cell r="C33">
            <v>28.3</v>
          </cell>
          <cell r="D33">
            <v>19.399999999999999</v>
          </cell>
          <cell r="E33">
            <v>88.5</v>
          </cell>
          <cell r="F33">
            <v>99</v>
          </cell>
          <cell r="G33">
            <v>62</v>
          </cell>
          <cell r="H33">
            <v>18.36</v>
          </cell>
          <cell r="J33">
            <v>41.4</v>
          </cell>
          <cell r="K33">
            <v>5.6000000000000005</v>
          </cell>
        </row>
        <row r="34">
          <cell r="B34">
            <v>24.645833333333329</v>
          </cell>
          <cell r="C34">
            <v>30.8</v>
          </cell>
          <cell r="D34">
            <v>20.6</v>
          </cell>
          <cell r="E34">
            <v>83.166666666666671</v>
          </cell>
          <cell r="F34">
            <v>99</v>
          </cell>
          <cell r="G34">
            <v>56</v>
          </cell>
          <cell r="H34">
            <v>17.64</v>
          </cell>
          <cell r="J34">
            <v>34.92</v>
          </cell>
          <cell r="K34">
            <v>0</v>
          </cell>
        </row>
        <row r="35">
          <cell r="B35">
            <v>23.841666666666665</v>
          </cell>
          <cell r="C35">
            <v>31.2</v>
          </cell>
          <cell r="D35">
            <v>20.9</v>
          </cell>
          <cell r="E35">
            <v>83.916666666666671</v>
          </cell>
          <cell r="F35">
            <v>99</v>
          </cell>
          <cell r="G35">
            <v>52</v>
          </cell>
          <cell r="H35">
            <v>22.68</v>
          </cell>
          <cell r="J35">
            <v>43.56</v>
          </cell>
          <cell r="K35">
            <v>15.999999999999998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25.208333333333339</v>
          </cell>
          <cell r="C5">
            <v>33.9</v>
          </cell>
          <cell r="D5">
            <v>19.8</v>
          </cell>
          <cell r="E5">
            <v>78.5</v>
          </cell>
          <cell r="F5">
            <v>100</v>
          </cell>
          <cell r="G5">
            <v>42</v>
          </cell>
          <cell r="H5">
            <v>20.16</v>
          </cell>
          <cell r="J5">
            <v>59.4</v>
          </cell>
          <cell r="K5">
            <v>0</v>
          </cell>
        </row>
        <row r="6">
          <cell r="B6">
            <v>24.962500000000002</v>
          </cell>
          <cell r="C6">
            <v>34.4</v>
          </cell>
          <cell r="D6">
            <v>19.5</v>
          </cell>
          <cell r="E6">
            <v>76.25</v>
          </cell>
          <cell r="F6">
            <v>100</v>
          </cell>
          <cell r="G6">
            <v>38</v>
          </cell>
          <cell r="H6">
            <v>21.6</v>
          </cell>
          <cell r="J6">
            <v>52.92</v>
          </cell>
          <cell r="K6">
            <v>0</v>
          </cell>
        </row>
        <row r="7">
          <cell r="B7">
            <v>24.291666666666668</v>
          </cell>
          <cell r="C7">
            <v>32.299999999999997</v>
          </cell>
          <cell r="D7">
            <v>20</v>
          </cell>
          <cell r="E7">
            <v>82.25</v>
          </cell>
          <cell r="F7">
            <v>99</v>
          </cell>
          <cell r="G7">
            <v>46</v>
          </cell>
          <cell r="H7">
            <v>12.24</v>
          </cell>
          <cell r="J7">
            <v>27.720000000000002</v>
          </cell>
          <cell r="K7">
            <v>0</v>
          </cell>
        </row>
        <row r="8">
          <cell r="B8">
            <v>26.187500000000004</v>
          </cell>
          <cell r="C8">
            <v>34.4</v>
          </cell>
          <cell r="D8">
            <v>20.100000000000001</v>
          </cell>
          <cell r="E8">
            <v>71.75</v>
          </cell>
          <cell r="F8">
            <v>100</v>
          </cell>
          <cell r="G8">
            <v>37</v>
          </cell>
          <cell r="H8">
            <v>19.440000000000001</v>
          </cell>
          <cell r="J8">
            <v>41.4</v>
          </cell>
          <cell r="K8">
            <v>0</v>
          </cell>
        </row>
        <row r="9">
          <cell r="B9">
            <v>23.324999999999999</v>
          </cell>
          <cell r="C9">
            <v>30</v>
          </cell>
          <cell r="D9">
            <v>17.3</v>
          </cell>
          <cell r="E9">
            <v>81.791666666666671</v>
          </cell>
          <cell r="F9">
            <v>100</v>
          </cell>
          <cell r="G9">
            <v>53</v>
          </cell>
          <cell r="H9">
            <v>17.64</v>
          </cell>
          <cell r="J9">
            <v>86.039999999999992</v>
          </cell>
          <cell r="K9">
            <v>28.2</v>
          </cell>
        </row>
        <row r="10">
          <cell r="B10">
            <v>25.395833333333339</v>
          </cell>
          <cell r="C10">
            <v>33.1</v>
          </cell>
          <cell r="D10">
            <v>19.899999999999999</v>
          </cell>
          <cell r="E10">
            <v>74.125</v>
          </cell>
          <cell r="F10">
            <v>100</v>
          </cell>
          <cell r="G10">
            <v>41</v>
          </cell>
          <cell r="H10">
            <v>16.559999999999999</v>
          </cell>
          <cell r="J10">
            <v>32.4</v>
          </cell>
          <cell r="K10">
            <v>0.8</v>
          </cell>
        </row>
        <row r="11">
          <cell r="B11">
            <v>25.870833333333337</v>
          </cell>
          <cell r="C11">
            <v>33.5</v>
          </cell>
          <cell r="D11">
            <v>19.8</v>
          </cell>
          <cell r="E11">
            <v>71.458333333333329</v>
          </cell>
          <cell r="F11">
            <v>99</v>
          </cell>
          <cell r="G11">
            <v>39</v>
          </cell>
          <cell r="H11">
            <v>19.079999999999998</v>
          </cell>
          <cell r="J11">
            <v>45</v>
          </cell>
          <cell r="K11">
            <v>0</v>
          </cell>
        </row>
        <row r="12">
          <cell r="B12">
            <v>25.650000000000006</v>
          </cell>
          <cell r="C12">
            <v>33.799999999999997</v>
          </cell>
          <cell r="D12">
            <v>20</v>
          </cell>
          <cell r="E12">
            <v>67.75</v>
          </cell>
          <cell r="F12">
            <v>92</v>
          </cell>
          <cell r="G12">
            <v>38</v>
          </cell>
          <cell r="H12">
            <v>16.2</v>
          </cell>
          <cell r="J12">
            <v>32.76</v>
          </cell>
          <cell r="K12">
            <v>0</v>
          </cell>
        </row>
        <row r="13">
          <cell r="B13">
            <v>24.633333333333329</v>
          </cell>
          <cell r="C13">
            <v>31.9</v>
          </cell>
          <cell r="D13">
            <v>20.3</v>
          </cell>
          <cell r="E13">
            <v>78.333333333333329</v>
          </cell>
          <cell r="F13">
            <v>99</v>
          </cell>
          <cell r="G13">
            <v>52</v>
          </cell>
          <cell r="H13">
            <v>26.28</v>
          </cell>
          <cell r="J13">
            <v>53.28</v>
          </cell>
          <cell r="K13">
            <v>0</v>
          </cell>
        </row>
        <row r="14">
          <cell r="B14">
            <v>23.245833333333334</v>
          </cell>
          <cell r="C14">
            <v>32.299999999999997</v>
          </cell>
          <cell r="D14">
            <v>19.2</v>
          </cell>
          <cell r="E14">
            <v>83.083333333333329</v>
          </cell>
          <cell r="F14">
            <v>100</v>
          </cell>
          <cell r="G14">
            <v>44</v>
          </cell>
          <cell r="H14">
            <v>20.88</v>
          </cell>
          <cell r="J14">
            <v>48.6</v>
          </cell>
          <cell r="K14">
            <v>18.799999999999997</v>
          </cell>
        </row>
        <row r="15">
          <cell r="B15">
            <v>24.187499999999996</v>
          </cell>
          <cell r="C15">
            <v>32</v>
          </cell>
          <cell r="D15">
            <v>21.1</v>
          </cell>
          <cell r="E15">
            <v>84.833333333333329</v>
          </cell>
          <cell r="F15">
            <v>100</v>
          </cell>
          <cell r="G15">
            <v>46</v>
          </cell>
          <cell r="H15">
            <v>12.24</v>
          </cell>
          <cell r="J15">
            <v>55.800000000000004</v>
          </cell>
          <cell r="K15">
            <v>12.4</v>
          </cell>
        </row>
        <row r="16">
          <cell r="B16">
            <v>23.887499999999999</v>
          </cell>
          <cell r="C16">
            <v>30.5</v>
          </cell>
          <cell r="D16">
            <v>18.8</v>
          </cell>
          <cell r="E16">
            <v>83.083333333333329</v>
          </cell>
          <cell r="F16">
            <v>100</v>
          </cell>
          <cell r="G16">
            <v>49</v>
          </cell>
          <cell r="H16">
            <v>30.6</v>
          </cell>
          <cell r="J16">
            <v>52.2</v>
          </cell>
          <cell r="K16">
            <v>26</v>
          </cell>
        </row>
        <row r="17">
          <cell r="B17">
            <v>24.020833333333332</v>
          </cell>
          <cell r="C17">
            <v>31</v>
          </cell>
          <cell r="D17">
            <v>20.9</v>
          </cell>
          <cell r="E17">
            <v>86.291666666666671</v>
          </cell>
          <cell r="F17">
            <v>100</v>
          </cell>
          <cell r="G17">
            <v>55</v>
          </cell>
          <cell r="H17">
            <v>11.16</v>
          </cell>
          <cell r="J17">
            <v>29.16</v>
          </cell>
          <cell r="K17">
            <v>0.8</v>
          </cell>
        </row>
        <row r="18">
          <cell r="B18">
            <v>25.224999999999994</v>
          </cell>
          <cell r="C18">
            <v>31.8</v>
          </cell>
          <cell r="D18">
            <v>19.100000000000001</v>
          </cell>
          <cell r="E18">
            <v>79.833333333333329</v>
          </cell>
          <cell r="F18">
            <v>100</v>
          </cell>
          <cell r="G18">
            <v>50</v>
          </cell>
          <cell r="H18">
            <v>10.8</v>
          </cell>
          <cell r="J18">
            <v>26.28</v>
          </cell>
          <cell r="K18">
            <v>0</v>
          </cell>
        </row>
        <row r="19">
          <cell r="B19">
            <v>25.912500000000005</v>
          </cell>
          <cell r="C19">
            <v>33</v>
          </cell>
          <cell r="D19">
            <v>20</v>
          </cell>
          <cell r="E19">
            <v>76.458333333333329</v>
          </cell>
          <cell r="F19">
            <v>100</v>
          </cell>
          <cell r="G19">
            <v>45</v>
          </cell>
          <cell r="H19">
            <v>17.28</v>
          </cell>
          <cell r="J19">
            <v>25.92</v>
          </cell>
          <cell r="K19">
            <v>0</v>
          </cell>
        </row>
        <row r="20">
          <cell r="B20">
            <v>25.616666666666671</v>
          </cell>
          <cell r="C20">
            <v>34.200000000000003</v>
          </cell>
          <cell r="D20">
            <v>19.5</v>
          </cell>
          <cell r="E20">
            <v>72.75</v>
          </cell>
          <cell r="F20">
            <v>94</v>
          </cell>
          <cell r="G20">
            <v>43</v>
          </cell>
          <cell r="H20">
            <v>18</v>
          </cell>
          <cell r="J20">
            <v>25.2</v>
          </cell>
          <cell r="K20">
            <v>0</v>
          </cell>
        </row>
        <row r="21">
          <cell r="B21">
            <v>25.691666666666666</v>
          </cell>
          <cell r="C21">
            <v>33.200000000000003</v>
          </cell>
          <cell r="D21">
            <v>20.6</v>
          </cell>
          <cell r="E21">
            <v>80.083333333333329</v>
          </cell>
          <cell r="F21">
            <v>100</v>
          </cell>
          <cell r="G21">
            <v>46</v>
          </cell>
          <cell r="H21">
            <v>14.4</v>
          </cell>
          <cell r="J21">
            <v>48.6</v>
          </cell>
          <cell r="K21">
            <v>20.8</v>
          </cell>
        </row>
        <row r="22">
          <cell r="B22">
            <v>23.970833333333335</v>
          </cell>
          <cell r="C22">
            <v>31.5</v>
          </cell>
          <cell r="D22">
            <v>19.8</v>
          </cell>
          <cell r="E22">
            <v>88.916666666666671</v>
          </cell>
          <cell r="F22">
            <v>100</v>
          </cell>
          <cell r="G22">
            <v>56</v>
          </cell>
          <cell r="H22">
            <v>25.56</v>
          </cell>
          <cell r="J22">
            <v>77.039999999999992</v>
          </cell>
          <cell r="K22">
            <v>32.200000000000003</v>
          </cell>
        </row>
        <row r="23">
          <cell r="B23">
            <v>23.875000000000004</v>
          </cell>
          <cell r="C23">
            <v>31.5</v>
          </cell>
          <cell r="D23">
            <v>18.399999999999999</v>
          </cell>
          <cell r="E23">
            <v>83.083333333333329</v>
          </cell>
          <cell r="F23">
            <v>100</v>
          </cell>
          <cell r="G23">
            <v>47</v>
          </cell>
          <cell r="H23">
            <v>14.76</v>
          </cell>
          <cell r="J23">
            <v>24.840000000000003</v>
          </cell>
          <cell r="K23">
            <v>0.2</v>
          </cell>
        </row>
        <row r="24">
          <cell r="B24">
            <v>25.037500000000005</v>
          </cell>
          <cell r="C24">
            <v>32.5</v>
          </cell>
          <cell r="D24">
            <v>20</v>
          </cell>
          <cell r="E24">
            <v>76.708333333333329</v>
          </cell>
          <cell r="F24">
            <v>100</v>
          </cell>
          <cell r="G24">
            <v>42</v>
          </cell>
          <cell r="H24">
            <v>19.440000000000001</v>
          </cell>
          <cell r="J24">
            <v>33.119999999999997</v>
          </cell>
          <cell r="K24">
            <v>0</v>
          </cell>
        </row>
        <row r="25">
          <cell r="B25">
            <v>24.424999999999997</v>
          </cell>
          <cell r="C25">
            <v>31.9</v>
          </cell>
          <cell r="D25">
            <v>19.600000000000001</v>
          </cell>
          <cell r="E25">
            <v>78.333333333333329</v>
          </cell>
          <cell r="F25">
            <v>99</v>
          </cell>
          <cell r="G25">
            <v>47</v>
          </cell>
          <cell r="H25">
            <v>20.88</v>
          </cell>
          <cell r="J25">
            <v>38.880000000000003</v>
          </cell>
          <cell r="K25">
            <v>5.6000000000000005</v>
          </cell>
        </row>
        <row r="26">
          <cell r="B26">
            <v>24.412499999999998</v>
          </cell>
          <cell r="C26">
            <v>32.4</v>
          </cell>
          <cell r="D26">
            <v>19.7</v>
          </cell>
          <cell r="E26">
            <v>77.916666666666671</v>
          </cell>
          <cell r="F26">
            <v>98</v>
          </cell>
          <cell r="G26">
            <v>48</v>
          </cell>
          <cell r="H26">
            <v>16.559999999999999</v>
          </cell>
          <cell r="J26">
            <v>40.32</v>
          </cell>
          <cell r="K26">
            <v>0</v>
          </cell>
        </row>
        <row r="27">
          <cell r="B27">
            <v>24.212500000000006</v>
          </cell>
          <cell r="C27">
            <v>29.4</v>
          </cell>
          <cell r="D27">
            <v>20.8</v>
          </cell>
          <cell r="E27">
            <v>83.666666666666671</v>
          </cell>
          <cell r="F27">
            <v>97</v>
          </cell>
          <cell r="G27">
            <v>63</v>
          </cell>
          <cell r="H27">
            <v>16.559999999999999</v>
          </cell>
          <cell r="J27">
            <v>32.76</v>
          </cell>
          <cell r="K27">
            <v>0</v>
          </cell>
        </row>
        <row r="28">
          <cell r="B28">
            <v>24.174999999999997</v>
          </cell>
          <cell r="C28">
            <v>31</v>
          </cell>
          <cell r="D28">
            <v>20.6</v>
          </cell>
          <cell r="E28">
            <v>87.916666666666671</v>
          </cell>
          <cell r="F28">
            <v>100</v>
          </cell>
          <cell r="G28">
            <v>53</v>
          </cell>
          <cell r="H28">
            <v>21.240000000000002</v>
          </cell>
          <cell r="J28">
            <v>35.64</v>
          </cell>
          <cell r="K28">
            <v>0.60000000000000009</v>
          </cell>
        </row>
        <row r="29">
          <cell r="B29">
            <v>25.195833333333329</v>
          </cell>
          <cell r="C29">
            <v>32.200000000000003</v>
          </cell>
          <cell r="D29">
            <v>21.2</v>
          </cell>
          <cell r="E29">
            <v>85.916666666666671</v>
          </cell>
          <cell r="F29">
            <v>100</v>
          </cell>
          <cell r="G29">
            <v>54</v>
          </cell>
          <cell r="H29">
            <v>11.16</v>
          </cell>
          <cell r="J29">
            <v>36</v>
          </cell>
          <cell r="K29">
            <v>0.2</v>
          </cell>
        </row>
        <row r="30">
          <cell r="B30">
            <v>24.608333333333334</v>
          </cell>
          <cell r="C30">
            <v>32</v>
          </cell>
          <cell r="D30">
            <v>20.399999999999999</v>
          </cell>
          <cell r="E30">
            <v>87</v>
          </cell>
          <cell r="F30">
            <v>100</v>
          </cell>
          <cell r="G30">
            <v>56</v>
          </cell>
          <cell r="H30">
            <v>19.440000000000001</v>
          </cell>
          <cell r="J30">
            <v>44.28</v>
          </cell>
          <cell r="K30">
            <v>0.6</v>
          </cell>
        </row>
        <row r="31">
          <cell r="B31">
            <v>26.033333333333328</v>
          </cell>
          <cell r="C31">
            <v>33.200000000000003</v>
          </cell>
          <cell r="D31">
            <v>21.2</v>
          </cell>
          <cell r="E31">
            <v>77</v>
          </cell>
          <cell r="F31">
            <v>100</v>
          </cell>
          <cell r="G31">
            <v>43</v>
          </cell>
          <cell r="H31">
            <v>14.04</v>
          </cell>
          <cell r="J31">
            <v>27.36</v>
          </cell>
          <cell r="K31">
            <v>0.2</v>
          </cell>
        </row>
        <row r="32">
          <cell r="B32">
            <v>26.25</v>
          </cell>
          <cell r="C32">
            <v>33.5</v>
          </cell>
          <cell r="D32">
            <v>21.1</v>
          </cell>
          <cell r="E32">
            <v>79.041666666666671</v>
          </cell>
          <cell r="F32">
            <v>100</v>
          </cell>
          <cell r="G32">
            <v>44</v>
          </cell>
          <cell r="H32">
            <v>13.68</v>
          </cell>
          <cell r="J32">
            <v>34.200000000000003</v>
          </cell>
          <cell r="K32">
            <v>0</v>
          </cell>
        </row>
        <row r="33">
          <cell r="B33">
            <v>25.583333333333332</v>
          </cell>
          <cell r="C33">
            <v>32</v>
          </cell>
          <cell r="D33">
            <v>21.7</v>
          </cell>
          <cell r="E33">
            <v>81.333333333333329</v>
          </cell>
          <cell r="F33">
            <v>100</v>
          </cell>
          <cell r="G33">
            <v>48</v>
          </cell>
          <cell r="H33">
            <v>23.759999999999998</v>
          </cell>
          <cell r="J33">
            <v>32.4</v>
          </cell>
          <cell r="K33">
            <v>0</v>
          </cell>
        </row>
        <row r="34">
          <cell r="B34">
            <v>25.729166666666671</v>
          </cell>
          <cell r="C34">
            <v>34</v>
          </cell>
          <cell r="D34">
            <v>21</v>
          </cell>
          <cell r="E34">
            <v>79.333333333333329</v>
          </cell>
          <cell r="F34">
            <v>98</v>
          </cell>
          <cell r="G34">
            <v>43</v>
          </cell>
          <cell r="H34">
            <v>18.720000000000002</v>
          </cell>
          <cell r="J34">
            <v>48.24</v>
          </cell>
          <cell r="K34">
            <v>5.6</v>
          </cell>
        </row>
        <row r="35">
          <cell r="B35">
            <v>23.058333333333337</v>
          </cell>
          <cell r="C35">
            <v>27.3</v>
          </cell>
          <cell r="D35">
            <v>19.8</v>
          </cell>
          <cell r="E35">
            <v>92.75</v>
          </cell>
          <cell r="F35">
            <v>100</v>
          </cell>
          <cell r="G35">
            <v>75</v>
          </cell>
          <cell r="H35">
            <v>20.52</v>
          </cell>
          <cell r="J35">
            <v>33.480000000000004</v>
          </cell>
          <cell r="K35">
            <v>20.2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>
        <row r="5">
          <cell r="B5">
            <v>29.391666666666666</v>
          </cell>
          <cell r="C5">
            <v>36.4</v>
          </cell>
          <cell r="D5">
            <v>23.9</v>
          </cell>
          <cell r="E5">
            <v>58.333333333333336</v>
          </cell>
          <cell r="F5">
            <v>95</v>
          </cell>
          <cell r="G5">
            <v>26</v>
          </cell>
          <cell r="H5">
            <v>19.8</v>
          </cell>
          <cell r="J5">
            <v>37.800000000000004</v>
          </cell>
          <cell r="K5">
            <v>0</v>
          </cell>
        </row>
        <row r="6">
          <cell r="B6">
            <v>29.712499999999991</v>
          </cell>
          <cell r="C6">
            <v>35.9</v>
          </cell>
          <cell r="D6">
            <v>24.3</v>
          </cell>
          <cell r="E6">
            <v>53.666666666666664</v>
          </cell>
          <cell r="F6">
            <v>84</v>
          </cell>
          <cell r="G6">
            <v>32</v>
          </cell>
          <cell r="H6">
            <v>16.920000000000002</v>
          </cell>
          <cell r="J6">
            <v>34.200000000000003</v>
          </cell>
          <cell r="K6">
            <v>0</v>
          </cell>
        </row>
        <row r="7">
          <cell r="B7">
            <v>29.325000000000003</v>
          </cell>
          <cell r="C7">
            <v>36.200000000000003</v>
          </cell>
          <cell r="D7">
            <v>23.7</v>
          </cell>
          <cell r="E7">
            <v>52.875</v>
          </cell>
          <cell r="F7">
            <v>78</v>
          </cell>
          <cell r="G7">
            <v>21</v>
          </cell>
          <cell r="H7">
            <v>12.96</v>
          </cell>
          <cell r="J7">
            <v>24.12</v>
          </cell>
          <cell r="K7">
            <v>0</v>
          </cell>
        </row>
        <row r="8">
          <cell r="B8">
            <v>29.054166666666671</v>
          </cell>
          <cell r="C8">
            <v>36.700000000000003</v>
          </cell>
          <cell r="D8">
            <v>24.2</v>
          </cell>
          <cell r="E8">
            <v>55.541666666666664</v>
          </cell>
          <cell r="F8">
            <v>77</v>
          </cell>
          <cell r="G8">
            <v>27</v>
          </cell>
          <cell r="H8">
            <v>19.440000000000001</v>
          </cell>
          <cell r="J8">
            <v>34.200000000000003</v>
          </cell>
          <cell r="K8">
            <v>0</v>
          </cell>
        </row>
        <row r="9">
          <cell r="B9">
            <v>26.604166666666668</v>
          </cell>
          <cell r="C9">
            <v>33.799999999999997</v>
          </cell>
          <cell r="D9">
            <v>21.2</v>
          </cell>
          <cell r="E9">
            <v>65.913043478260875</v>
          </cell>
          <cell r="F9">
            <v>100</v>
          </cell>
          <cell r="G9">
            <v>41</v>
          </cell>
          <cell r="H9">
            <v>36.72</v>
          </cell>
          <cell r="J9">
            <v>61.92</v>
          </cell>
          <cell r="K9">
            <v>4.5999999999999996</v>
          </cell>
        </row>
        <row r="10">
          <cell r="B10">
            <v>28.525000000000002</v>
          </cell>
          <cell r="C10">
            <v>35.700000000000003</v>
          </cell>
          <cell r="D10">
            <v>23.8</v>
          </cell>
          <cell r="E10">
            <v>61.166666666666664</v>
          </cell>
          <cell r="F10">
            <v>88</v>
          </cell>
          <cell r="G10">
            <v>29</v>
          </cell>
          <cell r="H10">
            <v>20.52</v>
          </cell>
          <cell r="J10">
            <v>36.72</v>
          </cell>
          <cell r="K10">
            <v>0</v>
          </cell>
        </row>
        <row r="11">
          <cell r="B11">
            <v>28.266666666666666</v>
          </cell>
          <cell r="C11">
            <v>35.5</v>
          </cell>
          <cell r="D11">
            <v>22.3</v>
          </cell>
          <cell r="E11">
            <v>55.083333333333336</v>
          </cell>
          <cell r="F11">
            <v>85</v>
          </cell>
          <cell r="G11">
            <v>24</v>
          </cell>
          <cell r="H11">
            <v>23.400000000000002</v>
          </cell>
          <cell r="J11">
            <v>37.800000000000004</v>
          </cell>
          <cell r="K11">
            <v>0</v>
          </cell>
        </row>
        <row r="12">
          <cell r="B12">
            <v>27.987500000000001</v>
          </cell>
          <cell r="C12">
            <v>35.6</v>
          </cell>
          <cell r="D12">
            <v>22.5</v>
          </cell>
          <cell r="E12">
            <v>52.916666666666664</v>
          </cell>
          <cell r="F12">
            <v>82</v>
          </cell>
          <cell r="G12">
            <v>23</v>
          </cell>
          <cell r="H12">
            <v>18.720000000000002</v>
          </cell>
          <cell r="J12">
            <v>37.800000000000004</v>
          </cell>
          <cell r="K12">
            <v>0</v>
          </cell>
        </row>
        <row r="13">
          <cell r="B13">
            <v>29.512500000000003</v>
          </cell>
          <cell r="C13">
            <v>37</v>
          </cell>
          <cell r="D13">
            <v>21.8</v>
          </cell>
          <cell r="E13">
            <v>47.958333333333336</v>
          </cell>
          <cell r="F13">
            <v>90</v>
          </cell>
          <cell r="G13">
            <v>22</v>
          </cell>
          <cell r="H13">
            <v>10.8</v>
          </cell>
          <cell r="J13">
            <v>23.040000000000003</v>
          </cell>
          <cell r="K13">
            <v>0</v>
          </cell>
        </row>
        <row r="14">
          <cell r="B14">
            <v>27.945833333333329</v>
          </cell>
          <cell r="C14">
            <v>36.6</v>
          </cell>
          <cell r="D14">
            <v>21.5</v>
          </cell>
          <cell r="E14">
            <v>55.916666666666664</v>
          </cell>
          <cell r="F14">
            <v>91</v>
          </cell>
          <cell r="G14">
            <v>25</v>
          </cell>
          <cell r="H14">
            <v>13.68</v>
          </cell>
          <cell r="J14">
            <v>23.040000000000003</v>
          </cell>
          <cell r="K14">
            <v>0</v>
          </cell>
        </row>
        <row r="15">
          <cell r="B15">
            <v>25.629166666666666</v>
          </cell>
          <cell r="C15">
            <v>28.5</v>
          </cell>
          <cell r="D15">
            <v>23.4</v>
          </cell>
          <cell r="E15">
            <v>69.083333333333329</v>
          </cell>
          <cell r="F15">
            <v>81</v>
          </cell>
          <cell r="G15">
            <v>55</v>
          </cell>
          <cell r="H15">
            <v>19.079999999999998</v>
          </cell>
          <cell r="J15">
            <v>32.4</v>
          </cell>
          <cell r="K15">
            <v>0</v>
          </cell>
        </row>
        <row r="16">
          <cell r="B16">
            <v>24.912500000000005</v>
          </cell>
          <cell r="C16">
            <v>32.1</v>
          </cell>
          <cell r="D16">
            <v>21.2</v>
          </cell>
          <cell r="E16">
            <v>70.357142857142861</v>
          </cell>
          <cell r="F16">
            <v>100</v>
          </cell>
          <cell r="G16">
            <v>47</v>
          </cell>
          <cell r="H16">
            <v>16.2</v>
          </cell>
          <cell r="J16">
            <v>45</v>
          </cell>
          <cell r="K16">
            <v>4.8000000000000007</v>
          </cell>
        </row>
        <row r="17">
          <cell r="B17">
            <v>25.783333333333331</v>
          </cell>
          <cell r="C17">
            <v>32.200000000000003</v>
          </cell>
          <cell r="D17">
            <v>21.8</v>
          </cell>
          <cell r="E17">
            <v>63.615384615384613</v>
          </cell>
          <cell r="F17">
            <v>84</v>
          </cell>
          <cell r="G17">
            <v>43</v>
          </cell>
          <cell r="H17">
            <v>10.44</v>
          </cell>
          <cell r="J17">
            <v>23.040000000000003</v>
          </cell>
          <cell r="K17">
            <v>1</v>
          </cell>
        </row>
        <row r="18">
          <cell r="B18">
            <v>26.787500000000009</v>
          </cell>
          <cell r="C18">
            <v>33.9</v>
          </cell>
          <cell r="D18">
            <v>21.3</v>
          </cell>
          <cell r="E18">
            <v>63.714285714285715</v>
          </cell>
          <cell r="F18">
            <v>100</v>
          </cell>
          <cell r="G18">
            <v>38</v>
          </cell>
          <cell r="H18">
            <v>12.6</v>
          </cell>
          <cell r="J18">
            <v>21.240000000000002</v>
          </cell>
          <cell r="K18">
            <v>0</v>
          </cell>
        </row>
        <row r="19">
          <cell r="B19">
            <v>28.254166666666666</v>
          </cell>
          <cell r="C19">
            <v>36.4</v>
          </cell>
          <cell r="D19">
            <v>22.1</v>
          </cell>
          <cell r="E19">
            <v>58.25</v>
          </cell>
          <cell r="F19">
            <v>91</v>
          </cell>
          <cell r="G19">
            <v>29</v>
          </cell>
          <cell r="H19">
            <v>21.6</v>
          </cell>
          <cell r="J19">
            <v>36.72</v>
          </cell>
          <cell r="K19">
            <v>0</v>
          </cell>
        </row>
        <row r="20">
          <cell r="B20">
            <v>27.6875</v>
          </cell>
          <cell r="C20">
            <v>34.9</v>
          </cell>
          <cell r="D20">
            <v>22.4</v>
          </cell>
          <cell r="E20">
            <v>61.272727272727273</v>
          </cell>
          <cell r="F20">
            <v>100</v>
          </cell>
          <cell r="G20">
            <v>32</v>
          </cell>
          <cell r="H20">
            <v>14.76</v>
          </cell>
          <cell r="J20">
            <v>30.96</v>
          </cell>
          <cell r="K20">
            <v>0</v>
          </cell>
        </row>
        <row r="21">
          <cell r="B21">
            <v>27.879166666666663</v>
          </cell>
          <cell r="C21">
            <v>34.700000000000003</v>
          </cell>
          <cell r="D21">
            <v>22.8</v>
          </cell>
          <cell r="E21">
            <v>63</v>
          </cell>
          <cell r="F21">
            <v>98</v>
          </cell>
          <cell r="G21">
            <v>34</v>
          </cell>
          <cell r="H21">
            <v>20.52</v>
          </cell>
          <cell r="J21">
            <v>34.200000000000003</v>
          </cell>
          <cell r="K21">
            <v>0</v>
          </cell>
        </row>
        <row r="22">
          <cell r="B22">
            <v>26.441666666666663</v>
          </cell>
          <cell r="C22">
            <v>33.299999999999997</v>
          </cell>
          <cell r="D22">
            <v>22.7</v>
          </cell>
          <cell r="E22">
            <v>67.529411764705884</v>
          </cell>
          <cell r="F22">
            <v>100</v>
          </cell>
          <cell r="G22">
            <v>41</v>
          </cell>
          <cell r="H22">
            <v>21.6</v>
          </cell>
          <cell r="J22">
            <v>36.36</v>
          </cell>
          <cell r="K22">
            <v>0.8</v>
          </cell>
        </row>
        <row r="23">
          <cell r="B23">
            <v>26.087500000000006</v>
          </cell>
          <cell r="C23">
            <v>33.9</v>
          </cell>
          <cell r="D23">
            <v>21</v>
          </cell>
          <cell r="E23">
            <v>62.647058823529413</v>
          </cell>
          <cell r="F23">
            <v>100</v>
          </cell>
          <cell r="G23">
            <v>31</v>
          </cell>
          <cell r="H23">
            <v>9</v>
          </cell>
          <cell r="J23">
            <v>21.96</v>
          </cell>
          <cell r="K23">
            <v>0</v>
          </cell>
        </row>
        <row r="24">
          <cell r="B24">
            <v>26.595833333333328</v>
          </cell>
          <cell r="C24">
            <v>33.700000000000003</v>
          </cell>
          <cell r="D24">
            <v>20.8</v>
          </cell>
          <cell r="E24">
            <v>56.708333333333336</v>
          </cell>
          <cell r="F24">
            <v>86</v>
          </cell>
          <cell r="G24">
            <v>30</v>
          </cell>
          <cell r="H24">
            <v>24.12</v>
          </cell>
          <cell r="J24">
            <v>46.800000000000004</v>
          </cell>
          <cell r="K24">
            <v>0</v>
          </cell>
        </row>
        <row r="25">
          <cell r="B25">
            <v>26.991666666666671</v>
          </cell>
          <cell r="C25">
            <v>34.200000000000003</v>
          </cell>
          <cell r="D25">
            <v>20.399999999999999</v>
          </cell>
          <cell r="E25">
            <v>44.125</v>
          </cell>
          <cell r="F25">
            <v>72</v>
          </cell>
          <cell r="G25">
            <v>16</v>
          </cell>
          <cell r="H25">
            <v>21.96</v>
          </cell>
          <cell r="J25">
            <v>37.440000000000005</v>
          </cell>
          <cell r="K25">
            <v>0</v>
          </cell>
        </row>
        <row r="26">
          <cell r="B26">
            <v>27.195833333333336</v>
          </cell>
          <cell r="C26">
            <v>34.799999999999997</v>
          </cell>
          <cell r="D26">
            <v>21.4</v>
          </cell>
          <cell r="E26">
            <v>50</v>
          </cell>
          <cell r="F26">
            <v>68</v>
          </cell>
          <cell r="G26">
            <v>32</v>
          </cell>
          <cell r="H26">
            <v>19.8</v>
          </cell>
          <cell r="J26">
            <v>33.840000000000003</v>
          </cell>
          <cell r="K26">
            <v>0</v>
          </cell>
        </row>
        <row r="27">
          <cell r="B27">
            <v>26.841666666666669</v>
          </cell>
          <cell r="C27">
            <v>32.700000000000003</v>
          </cell>
          <cell r="D27">
            <v>23.8</v>
          </cell>
          <cell r="E27">
            <v>67.291666666666671</v>
          </cell>
          <cell r="F27">
            <v>88</v>
          </cell>
          <cell r="G27">
            <v>43</v>
          </cell>
          <cell r="H27">
            <v>16.920000000000002</v>
          </cell>
          <cell r="J27">
            <v>30.6</v>
          </cell>
          <cell r="K27">
            <v>0</v>
          </cell>
        </row>
        <row r="28">
          <cell r="B28">
            <v>26.979166666666668</v>
          </cell>
          <cell r="C28">
            <v>35.6</v>
          </cell>
          <cell r="D28">
            <v>21.9</v>
          </cell>
          <cell r="E28">
            <v>64.428571428571431</v>
          </cell>
          <cell r="F28">
            <v>99</v>
          </cell>
          <cell r="G28">
            <v>32</v>
          </cell>
          <cell r="H28">
            <v>12.24</v>
          </cell>
          <cell r="J28">
            <v>31.680000000000003</v>
          </cell>
          <cell r="K28">
            <v>0</v>
          </cell>
        </row>
        <row r="29">
          <cell r="B29">
            <v>28.141666666666666</v>
          </cell>
          <cell r="C29">
            <v>36.700000000000003</v>
          </cell>
          <cell r="D29">
            <v>21.9</v>
          </cell>
          <cell r="E29">
            <v>57.05</v>
          </cell>
          <cell r="F29">
            <v>100</v>
          </cell>
          <cell r="G29">
            <v>31</v>
          </cell>
          <cell r="H29">
            <v>11.520000000000001</v>
          </cell>
          <cell r="J29">
            <v>27.720000000000002</v>
          </cell>
          <cell r="K29">
            <v>0</v>
          </cell>
        </row>
        <row r="30">
          <cell r="B30">
            <v>27.149999999999995</v>
          </cell>
          <cell r="C30">
            <v>34</v>
          </cell>
          <cell r="D30">
            <v>21.8</v>
          </cell>
          <cell r="E30">
            <v>58</v>
          </cell>
          <cell r="F30">
            <v>100</v>
          </cell>
          <cell r="G30">
            <v>39</v>
          </cell>
          <cell r="H30">
            <v>22.32</v>
          </cell>
          <cell r="J30">
            <v>45</v>
          </cell>
          <cell r="K30">
            <v>1.8</v>
          </cell>
        </row>
        <row r="31">
          <cell r="B31">
            <v>28.045833333333331</v>
          </cell>
          <cell r="C31">
            <v>34.6</v>
          </cell>
          <cell r="D31">
            <v>22.7</v>
          </cell>
          <cell r="F31">
            <v>100</v>
          </cell>
          <cell r="H31">
            <v>19.440000000000001</v>
          </cell>
          <cell r="J31">
            <v>31.680000000000003</v>
          </cell>
          <cell r="K31">
            <v>0</v>
          </cell>
        </row>
        <row r="32">
          <cell r="B32">
            <v>28.195833333333336</v>
          </cell>
          <cell r="C32">
            <v>36.299999999999997</v>
          </cell>
          <cell r="D32">
            <v>24.7</v>
          </cell>
          <cell r="E32">
            <v>62.625</v>
          </cell>
          <cell r="F32">
            <v>79</v>
          </cell>
          <cell r="G32">
            <v>34</v>
          </cell>
          <cell r="H32">
            <v>18</v>
          </cell>
          <cell r="J32">
            <v>30.240000000000002</v>
          </cell>
          <cell r="K32">
            <v>0.8</v>
          </cell>
        </row>
        <row r="33">
          <cell r="B33">
            <v>27.695833333333336</v>
          </cell>
          <cell r="C33">
            <v>33.299999999999997</v>
          </cell>
          <cell r="D33">
            <v>23.6</v>
          </cell>
          <cell r="E33">
            <v>65.782608695652172</v>
          </cell>
          <cell r="F33">
            <v>100</v>
          </cell>
          <cell r="G33">
            <v>43</v>
          </cell>
          <cell r="H33">
            <v>18</v>
          </cell>
          <cell r="J33">
            <v>34.92</v>
          </cell>
          <cell r="K33">
            <v>0</v>
          </cell>
        </row>
        <row r="34">
          <cell r="B34">
            <v>27.037499999999998</v>
          </cell>
          <cell r="C34">
            <v>34.700000000000003</v>
          </cell>
          <cell r="D34">
            <v>22.4</v>
          </cell>
          <cell r="E34">
            <v>64.347826086956516</v>
          </cell>
          <cell r="F34">
            <v>100</v>
          </cell>
          <cell r="G34">
            <v>38</v>
          </cell>
          <cell r="H34">
            <v>20.52</v>
          </cell>
          <cell r="J34">
            <v>41.4</v>
          </cell>
          <cell r="K34">
            <v>3</v>
          </cell>
        </row>
        <row r="35">
          <cell r="B35">
            <v>24.224999999999998</v>
          </cell>
          <cell r="C35">
            <v>28.9</v>
          </cell>
          <cell r="D35">
            <v>22.2</v>
          </cell>
          <cell r="E35">
            <v>77.222222222222229</v>
          </cell>
          <cell r="F35">
            <v>100</v>
          </cell>
          <cell r="G35">
            <v>60</v>
          </cell>
          <cell r="H35">
            <v>16.2</v>
          </cell>
          <cell r="J35">
            <v>30.240000000000002</v>
          </cell>
          <cell r="K35">
            <v>1.5999999999999999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>
            <v>28.058333333333326</v>
          </cell>
          <cell r="C5">
            <v>35.1</v>
          </cell>
          <cell r="D5">
            <v>22.6</v>
          </cell>
          <cell r="E5">
            <v>74.416666666666671</v>
          </cell>
          <cell r="F5">
            <v>100</v>
          </cell>
          <cell r="G5">
            <v>41</v>
          </cell>
          <cell r="H5">
            <v>16.559999999999999</v>
          </cell>
          <cell r="J5">
            <v>34.56</v>
          </cell>
          <cell r="K5">
            <v>0</v>
          </cell>
        </row>
        <row r="6">
          <cell r="B6">
            <v>27.966666666666665</v>
          </cell>
          <cell r="C6">
            <v>36.6</v>
          </cell>
          <cell r="D6">
            <v>21.3</v>
          </cell>
          <cell r="E6">
            <v>70.791666666666671</v>
          </cell>
          <cell r="F6">
            <v>99</v>
          </cell>
          <cell r="G6">
            <v>37</v>
          </cell>
          <cell r="H6">
            <v>15.48</v>
          </cell>
          <cell r="J6">
            <v>42.84</v>
          </cell>
          <cell r="K6">
            <v>0</v>
          </cell>
        </row>
        <row r="7">
          <cell r="B7">
            <v>26.875000000000004</v>
          </cell>
          <cell r="C7">
            <v>33.4</v>
          </cell>
          <cell r="D7">
            <v>20.5</v>
          </cell>
          <cell r="E7">
            <v>75.041666666666671</v>
          </cell>
          <cell r="F7">
            <v>100</v>
          </cell>
          <cell r="G7">
            <v>48</v>
          </cell>
          <cell r="H7">
            <v>11.879999999999999</v>
          </cell>
          <cell r="J7">
            <v>25.2</v>
          </cell>
          <cell r="K7">
            <v>0</v>
          </cell>
        </row>
        <row r="8">
          <cell r="B8">
            <v>28.820833333333329</v>
          </cell>
          <cell r="C8">
            <v>37.1</v>
          </cell>
          <cell r="D8">
            <v>22.1</v>
          </cell>
          <cell r="E8">
            <v>65.166666666666671</v>
          </cell>
          <cell r="F8">
            <v>98</v>
          </cell>
          <cell r="G8">
            <v>27</v>
          </cell>
          <cell r="H8">
            <v>16.559999999999999</v>
          </cell>
          <cell r="J8">
            <v>37.800000000000004</v>
          </cell>
          <cell r="K8">
            <v>0</v>
          </cell>
        </row>
        <row r="9">
          <cell r="B9">
            <v>26.991666666666671</v>
          </cell>
          <cell r="C9">
            <v>33.200000000000003</v>
          </cell>
          <cell r="D9">
            <v>21.7</v>
          </cell>
          <cell r="E9">
            <v>69.875</v>
          </cell>
          <cell r="F9">
            <v>98</v>
          </cell>
          <cell r="G9">
            <v>37</v>
          </cell>
          <cell r="H9">
            <v>23.400000000000002</v>
          </cell>
          <cell r="J9">
            <v>43.2</v>
          </cell>
          <cell r="K9">
            <v>0</v>
          </cell>
        </row>
        <row r="10">
          <cell r="B10">
            <v>27.637500000000003</v>
          </cell>
          <cell r="C10">
            <v>35.6</v>
          </cell>
          <cell r="D10">
            <v>21.7</v>
          </cell>
          <cell r="E10">
            <v>68.541666666666671</v>
          </cell>
          <cell r="F10">
            <v>97</v>
          </cell>
          <cell r="G10">
            <v>38</v>
          </cell>
          <cell r="H10">
            <v>18.36</v>
          </cell>
          <cell r="J10">
            <v>46.440000000000005</v>
          </cell>
          <cell r="K10">
            <v>0</v>
          </cell>
        </row>
        <row r="11">
          <cell r="B11">
            <v>28.608333333333331</v>
          </cell>
          <cell r="C11">
            <v>37.6</v>
          </cell>
          <cell r="D11">
            <v>21.9</v>
          </cell>
          <cell r="E11">
            <v>64.583333333333329</v>
          </cell>
          <cell r="F11">
            <v>97</v>
          </cell>
          <cell r="G11">
            <v>29</v>
          </cell>
          <cell r="H11">
            <v>21.6</v>
          </cell>
          <cell r="J11">
            <v>36.36</v>
          </cell>
          <cell r="K11">
            <v>0</v>
          </cell>
        </row>
        <row r="12">
          <cell r="B12">
            <v>28.308333333333334</v>
          </cell>
          <cell r="C12">
            <v>37.4</v>
          </cell>
          <cell r="D12">
            <v>21.5</v>
          </cell>
          <cell r="E12">
            <v>64.375</v>
          </cell>
          <cell r="F12">
            <v>92</v>
          </cell>
          <cell r="G12">
            <v>33</v>
          </cell>
          <cell r="H12">
            <v>17.64</v>
          </cell>
          <cell r="J12">
            <v>42.12</v>
          </cell>
          <cell r="K12">
            <v>0</v>
          </cell>
        </row>
        <row r="13">
          <cell r="B13">
            <v>26.812500000000004</v>
          </cell>
          <cell r="C13">
            <v>35.5</v>
          </cell>
          <cell r="D13">
            <v>22.1</v>
          </cell>
          <cell r="E13">
            <v>74.75</v>
          </cell>
          <cell r="F13">
            <v>96</v>
          </cell>
          <cell r="G13">
            <v>43</v>
          </cell>
          <cell r="H13">
            <v>21.240000000000002</v>
          </cell>
          <cell r="J13">
            <v>44.28</v>
          </cell>
          <cell r="K13">
            <v>3.2</v>
          </cell>
        </row>
        <row r="14">
          <cell r="B14">
            <v>24.520833333333329</v>
          </cell>
          <cell r="C14">
            <v>30.4</v>
          </cell>
          <cell r="D14">
            <v>21.3</v>
          </cell>
          <cell r="E14">
            <v>86.75</v>
          </cell>
          <cell r="F14">
            <v>99</v>
          </cell>
          <cell r="G14">
            <v>60</v>
          </cell>
          <cell r="H14">
            <v>16.920000000000002</v>
          </cell>
          <cell r="J14">
            <v>29.16</v>
          </cell>
          <cell r="K14">
            <v>7</v>
          </cell>
        </row>
        <row r="15">
          <cell r="B15">
            <v>24.779166666666669</v>
          </cell>
          <cell r="C15">
            <v>30.9</v>
          </cell>
          <cell r="D15">
            <v>22.7</v>
          </cell>
          <cell r="E15">
            <v>89.583333333333329</v>
          </cell>
          <cell r="F15">
            <v>99</v>
          </cell>
          <cell r="G15">
            <v>61</v>
          </cell>
          <cell r="H15">
            <v>21.96</v>
          </cell>
          <cell r="J15">
            <v>33.840000000000003</v>
          </cell>
          <cell r="K15">
            <v>3.2</v>
          </cell>
        </row>
        <row r="16">
          <cell r="B16">
            <v>23.950000000000003</v>
          </cell>
          <cell r="C16">
            <v>28.2</v>
          </cell>
          <cell r="D16">
            <v>21.9</v>
          </cell>
          <cell r="E16">
            <v>91.958333333333329</v>
          </cell>
          <cell r="F16">
            <v>100</v>
          </cell>
          <cell r="G16">
            <v>66</v>
          </cell>
          <cell r="H16">
            <v>17.28</v>
          </cell>
          <cell r="J16">
            <v>24.840000000000003</v>
          </cell>
          <cell r="K16">
            <v>4.6000000000000005</v>
          </cell>
        </row>
        <row r="17">
          <cell r="B17">
            <v>24.504166666666674</v>
          </cell>
          <cell r="C17">
            <v>30.5</v>
          </cell>
          <cell r="D17">
            <v>20.399999999999999</v>
          </cell>
          <cell r="E17">
            <v>87.583333333333329</v>
          </cell>
          <cell r="F17">
            <v>100</v>
          </cell>
          <cell r="G17">
            <v>55</v>
          </cell>
          <cell r="H17">
            <v>19.440000000000001</v>
          </cell>
          <cell r="J17">
            <v>36</v>
          </cell>
          <cell r="K17">
            <v>8</v>
          </cell>
        </row>
        <row r="18">
          <cell r="B18">
            <v>25.233333333333331</v>
          </cell>
          <cell r="C18">
            <v>33.4</v>
          </cell>
          <cell r="D18">
            <v>21.8</v>
          </cell>
          <cell r="E18">
            <v>84.333333333333329</v>
          </cell>
          <cell r="F18">
            <v>99</v>
          </cell>
          <cell r="G18">
            <v>46</v>
          </cell>
          <cell r="H18">
            <v>23.040000000000003</v>
          </cell>
          <cell r="J18">
            <v>45</v>
          </cell>
          <cell r="K18">
            <v>3.2</v>
          </cell>
        </row>
        <row r="19">
          <cell r="B19">
            <v>26.004166666666663</v>
          </cell>
          <cell r="C19">
            <v>32.6</v>
          </cell>
          <cell r="D19">
            <v>21.4</v>
          </cell>
          <cell r="E19">
            <v>78.791666666666671</v>
          </cell>
          <cell r="F19">
            <v>100</v>
          </cell>
          <cell r="G19">
            <v>48</v>
          </cell>
          <cell r="H19">
            <v>16.559999999999999</v>
          </cell>
          <cell r="J19">
            <v>27</v>
          </cell>
          <cell r="K19">
            <v>0</v>
          </cell>
        </row>
        <row r="20">
          <cell r="B20">
            <v>26.570833333333329</v>
          </cell>
          <cell r="C20">
            <v>35.1</v>
          </cell>
          <cell r="D20">
            <v>19.7</v>
          </cell>
          <cell r="E20">
            <v>67.375</v>
          </cell>
          <cell r="F20">
            <v>94</v>
          </cell>
          <cell r="G20">
            <v>38</v>
          </cell>
          <cell r="H20">
            <v>13.32</v>
          </cell>
          <cell r="J20">
            <v>22.68</v>
          </cell>
          <cell r="K20">
            <v>0</v>
          </cell>
        </row>
        <row r="21">
          <cell r="B21">
            <v>27.562499999999996</v>
          </cell>
          <cell r="C21">
            <v>35.4</v>
          </cell>
          <cell r="D21">
            <v>21.6</v>
          </cell>
          <cell r="E21">
            <v>69.541666666666671</v>
          </cell>
          <cell r="F21">
            <v>95</v>
          </cell>
          <cell r="G21">
            <v>41</v>
          </cell>
          <cell r="H21">
            <v>18</v>
          </cell>
          <cell r="J21">
            <v>35.28</v>
          </cell>
          <cell r="K21">
            <v>0</v>
          </cell>
        </row>
        <row r="22">
          <cell r="B22">
            <v>23.733333333333331</v>
          </cell>
          <cell r="C22">
            <v>28.1</v>
          </cell>
          <cell r="D22">
            <v>20.5</v>
          </cell>
          <cell r="E22">
            <v>86.291666666666671</v>
          </cell>
          <cell r="F22">
            <v>97</v>
          </cell>
          <cell r="G22">
            <v>63</v>
          </cell>
          <cell r="H22">
            <v>31.319999999999997</v>
          </cell>
          <cell r="J22">
            <v>46.800000000000004</v>
          </cell>
          <cell r="K22">
            <v>4</v>
          </cell>
        </row>
        <row r="23">
          <cell r="B23">
            <v>23.570833333333326</v>
          </cell>
          <cell r="C23">
            <v>31.8</v>
          </cell>
          <cell r="D23">
            <v>18.5</v>
          </cell>
          <cell r="E23">
            <v>81.958333333333329</v>
          </cell>
          <cell r="F23">
            <v>100</v>
          </cell>
          <cell r="G23">
            <v>41</v>
          </cell>
          <cell r="H23">
            <v>18.720000000000002</v>
          </cell>
          <cell r="J23">
            <v>28.44</v>
          </cell>
          <cell r="K23">
            <v>0.2</v>
          </cell>
        </row>
        <row r="24">
          <cell r="B24">
            <v>26.495833333333326</v>
          </cell>
          <cell r="C24">
            <v>35.799999999999997</v>
          </cell>
          <cell r="D24">
            <v>19.7</v>
          </cell>
          <cell r="E24">
            <v>64.875</v>
          </cell>
          <cell r="F24">
            <v>92</v>
          </cell>
          <cell r="G24">
            <v>27</v>
          </cell>
          <cell r="H24">
            <v>12.6</v>
          </cell>
          <cell r="J24">
            <v>23.400000000000002</v>
          </cell>
          <cell r="K24">
            <v>0</v>
          </cell>
        </row>
        <row r="25">
          <cell r="B25">
            <v>27.083333333333339</v>
          </cell>
          <cell r="C25">
            <v>36.4</v>
          </cell>
          <cell r="D25">
            <v>19.8</v>
          </cell>
          <cell r="E25">
            <v>64.333333333333329</v>
          </cell>
          <cell r="F25">
            <v>94</v>
          </cell>
          <cell r="G25">
            <v>24</v>
          </cell>
          <cell r="H25">
            <v>18.720000000000002</v>
          </cell>
          <cell r="J25">
            <v>37.080000000000005</v>
          </cell>
          <cell r="K25">
            <v>0</v>
          </cell>
        </row>
        <row r="26">
          <cell r="B26">
            <v>25.520833333333332</v>
          </cell>
          <cell r="C26">
            <v>33.1</v>
          </cell>
          <cell r="D26">
            <v>20.6</v>
          </cell>
          <cell r="E26">
            <v>74.416666666666671</v>
          </cell>
          <cell r="F26">
            <v>97</v>
          </cell>
          <cell r="G26">
            <v>43</v>
          </cell>
          <cell r="H26">
            <v>30.6</v>
          </cell>
          <cell r="J26">
            <v>45.36</v>
          </cell>
          <cell r="K26">
            <v>2.4</v>
          </cell>
        </row>
        <row r="27">
          <cell r="B27">
            <v>22.358333333333334</v>
          </cell>
          <cell r="C27">
            <v>27.1</v>
          </cell>
          <cell r="D27">
            <v>20.5</v>
          </cell>
          <cell r="E27">
            <v>89.458333333333329</v>
          </cell>
          <cell r="F27">
            <v>100</v>
          </cell>
          <cell r="G27">
            <v>65</v>
          </cell>
          <cell r="H27">
            <v>27</v>
          </cell>
          <cell r="J27">
            <v>45.72</v>
          </cell>
          <cell r="K27">
            <v>15.6</v>
          </cell>
        </row>
        <row r="28">
          <cell r="B28">
            <v>23.862499999999997</v>
          </cell>
          <cell r="C28">
            <v>30.4</v>
          </cell>
          <cell r="D28">
            <v>20.3</v>
          </cell>
          <cell r="E28">
            <v>88.958333333333329</v>
          </cell>
          <cell r="F28">
            <v>100</v>
          </cell>
          <cell r="G28">
            <v>60</v>
          </cell>
          <cell r="H28">
            <v>21.6</v>
          </cell>
          <cell r="J28">
            <v>37.080000000000005</v>
          </cell>
          <cell r="K28">
            <v>1.4000000000000001</v>
          </cell>
        </row>
        <row r="29">
          <cell r="B29">
            <v>25.337499999999995</v>
          </cell>
          <cell r="C29">
            <v>32.4</v>
          </cell>
          <cell r="D29">
            <v>22</v>
          </cell>
          <cell r="E29">
            <v>90.541666666666671</v>
          </cell>
          <cell r="F29">
            <v>100</v>
          </cell>
          <cell r="G29">
            <v>62</v>
          </cell>
          <cell r="H29">
            <v>15.120000000000001</v>
          </cell>
          <cell r="J29">
            <v>29.16</v>
          </cell>
          <cell r="K29">
            <v>0</v>
          </cell>
        </row>
        <row r="30">
          <cell r="B30">
            <v>25.245833333333337</v>
          </cell>
          <cell r="C30">
            <v>33</v>
          </cell>
          <cell r="D30">
            <v>21.8</v>
          </cell>
          <cell r="E30">
            <v>88.75</v>
          </cell>
          <cell r="F30">
            <v>100</v>
          </cell>
          <cell r="G30">
            <v>54</v>
          </cell>
          <cell r="H30">
            <v>19.440000000000001</v>
          </cell>
          <cell r="J30">
            <v>37.800000000000004</v>
          </cell>
          <cell r="K30">
            <v>6.3999999999999995</v>
          </cell>
        </row>
        <row r="31">
          <cell r="B31">
            <v>26.695833333333336</v>
          </cell>
          <cell r="C31">
            <v>33.9</v>
          </cell>
          <cell r="D31">
            <v>21.9</v>
          </cell>
          <cell r="E31">
            <v>82.708333333333329</v>
          </cell>
          <cell r="F31">
            <v>100</v>
          </cell>
          <cell r="G31">
            <v>49</v>
          </cell>
          <cell r="H31">
            <v>14.76</v>
          </cell>
          <cell r="J31">
            <v>27</v>
          </cell>
          <cell r="K31">
            <v>0</v>
          </cell>
        </row>
        <row r="32">
          <cell r="B32">
            <v>27.654166666666665</v>
          </cell>
          <cell r="C32">
            <v>34.6</v>
          </cell>
          <cell r="D32">
            <v>22.4</v>
          </cell>
          <cell r="E32">
            <v>79.25</v>
          </cell>
          <cell r="F32">
            <v>100</v>
          </cell>
          <cell r="G32">
            <v>49</v>
          </cell>
          <cell r="H32">
            <v>20.52</v>
          </cell>
          <cell r="J32">
            <v>31.319999999999997</v>
          </cell>
          <cell r="K32">
            <v>0.2</v>
          </cell>
        </row>
        <row r="33">
          <cell r="B33">
            <v>24.600000000000005</v>
          </cell>
          <cell r="C33">
            <v>28</v>
          </cell>
          <cell r="D33">
            <v>22.4</v>
          </cell>
          <cell r="E33">
            <v>87.75</v>
          </cell>
          <cell r="F33">
            <v>98</v>
          </cell>
          <cell r="G33">
            <v>71</v>
          </cell>
          <cell r="H33">
            <v>16.2</v>
          </cell>
          <cell r="J33">
            <v>25.2</v>
          </cell>
          <cell r="K33">
            <v>0</v>
          </cell>
        </row>
        <row r="34">
          <cell r="B34">
            <v>26.737499999999997</v>
          </cell>
          <cell r="C34">
            <v>33.9</v>
          </cell>
          <cell r="D34">
            <v>21.9</v>
          </cell>
          <cell r="E34">
            <v>80.541666666666671</v>
          </cell>
          <cell r="F34">
            <v>100</v>
          </cell>
          <cell r="G34">
            <v>50</v>
          </cell>
          <cell r="H34">
            <v>19.079999999999998</v>
          </cell>
          <cell r="J34">
            <v>31.680000000000003</v>
          </cell>
          <cell r="K34">
            <v>0</v>
          </cell>
        </row>
        <row r="35">
          <cell r="B35">
            <v>23.854166666666668</v>
          </cell>
          <cell r="C35">
            <v>27.7</v>
          </cell>
          <cell r="D35">
            <v>22.1</v>
          </cell>
          <cell r="E35">
            <v>89.875</v>
          </cell>
          <cell r="F35">
            <v>100</v>
          </cell>
          <cell r="G35">
            <v>67</v>
          </cell>
          <cell r="H35">
            <v>19.8</v>
          </cell>
          <cell r="J35">
            <v>43.56</v>
          </cell>
          <cell r="K35">
            <v>1.4000000000000001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J35" t="str">
            <v>*</v>
          </cell>
          <cell r="K35" t="str">
            <v>*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showGridLines="0" tabSelected="1" zoomScale="92" zoomScaleNormal="92" workbookViewId="0">
      <selection activeCell="AL30" sqref="AL30"/>
    </sheetView>
  </sheetViews>
  <sheetFormatPr defaultRowHeight="12.75" x14ac:dyDescent="0.2"/>
  <cols>
    <col min="1" max="1" width="25.5703125" style="2" customWidth="1"/>
    <col min="2" max="32" width="5.42578125" style="2" customWidth="1"/>
    <col min="33" max="33" width="6.5703125" style="7" bestFit="1" customWidth="1"/>
  </cols>
  <sheetData>
    <row r="1" spans="1:37" ht="20.100000000000001" customHeight="1" x14ac:dyDescent="0.2">
      <c r="A1" s="123" t="s">
        <v>211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5"/>
    </row>
    <row r="2" spans="1:37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2"/>
    </row>
    <row r="3" spans="1:37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B3" si="0">SUM(C3+1)</f>
        <v>3</v>
      </c>
      <c r="E3" s="119">
        <f t="shared" si="0"/>
        <v>4</v>
      </c>
      <c r="F3" s="119">
        <f t="shared" si="0"/>
        <v>5</v>
      </c>
      <c r="G3" s="119">
        <v>6</v>
      </c>
      <c r="H3" s="119"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>SUM(AB3+1)</f>
        <v>28</v>
      </c>
      <c r="AD3" s="119">
        <f>SUM(AC3+1)</f>
        <v>29</v>
      </c>
      <c r="AE3" s="119">
        <v>30</v>
      </c>
      <c r="AF3" s="120">
        <v>31</v>
      </c>
      <c r="AG3" s="116" t="s">
        <v>24</v>
      </c>
    </row>
    <row r="4" spans="1:37" s="5" customFormat="1" ht="12.75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116"/>
    </row>
    <row r="5" spans="1:37" s="5" customFormat="1" x14ac:dyDescent="0.2">
      <c r="A5" s="50" t="s">
        <v>28</v>
      </c>
      <c r="B5" s="90">
        <f>[1]Março!$B$5</f>
        <v>28.670833333333331</v>
      </c>
      <c r="C5" s="90">
        <f>[1]Março!$B$6</f>
        <v>28.32083333333334</v>
      </c>
      <c r="D5" s="90">
        <f>[1]Março!$B$7</f>
        <v>28.154166666666665</v>
      </c>
      <c r="E5" s="90">
        <f>[1]Março!$B$8</f>
        <v>27.924999999999997</v>
      </c>
      <c r="F5" s="90">
        <f>[1]Março!$B$9</f>
        <v>27.779166666666665</v>
      </c>
      <c r="G5" s="90">
        <f>[1]Março!$B$10</f>
        <v>28.158333333333342</v>
      </c>
      <c r="H5" s="90">
        <f>[1]Março!$B$11</f>
        <v>26.887499999999999</v>
      </c>
      <c r="I5" s="90">
        <f>[1]Março!$B$12</f>
        <v>27.145833333333332</v>
      </c>
      <c r="J5" s="90">
        <f>[1]Março!$B$13</f>
        <v>28.616666666666671</v>
      </c>
      <c r="K5" s="90">
        <f>[1]Março!$B$14</f>
        <v>27.316666666666666</v>
      </c>
      <c r="L5" s="90">
        <f>[1]Março!$B$15</f>
        <v>26.808333333333326</v>
      </c>
      <c r="M5" s="90">
        <f>[1]Março!$B$16</f>
        <v>25.941666666666663</v>
      </c>
      <c r="N5" s="90">
        <f>[1]Março!$B$17</f>
        <v>26.470833333333331</v>
      </c>
      <c r="O5" s="90">
        <f>[1]Março!$B$18</f>
        <v>26.879166666666674</v>
      </c>
      <c r="P5" s="90">
        <f>[1]Março!$B$19</f>
        <v>28.158333333333331</v>
      </c>
      <c r="Q5" s="90">
        <f>[1]Março!$B$20</f>
        <v>28.591666666666665</v>
      </c>
      <c r="R5" s="90">
        <f>[1]Março!$B$21</f>
        <v>28.058333333333334</v>
      </c>
      <c r="S5" s="90">
        <f>[1]Março!$B$22</f>
        <v>27.233333333333331</v>
      </c>
      <c r="T5" s="90">
        <f>[1]Março!$B$23</f>
        <v>25.391666666666666</v>
      </c>
      <c r="U5" s="90">
        <f>[1]Março!$B$24</f>
        <v>26.329166666666662</v>
      </c>
      <c r="V5" s="90">
        <f>[1]Março!$B$25</f>
        <v>26.370833333333334</v>
      </c>
      <c r="W5" s="90">
        <f>[1]Março!$B$26</f>
        <v>26.841666666666665</v>
      </c>
      <c r="X5" s="90">
        <f>[1]Março!$B$27</f>
        <v>25.654166666666665</v>
      </c>
      <c r="Y5" s="90">
        <f>[1]Março!$B$28</f>
        <v>27.262499999999999</v>
      </c>
      <c r="Z5" s="90">
        <f>[1]Março!$B$29</f>
        <v>28.225000000000005</v>
      </c>
      <c r="AA5" s="90">
        <f>[1]Março!$B$30</f>
        <v>27.779166666666665</v>
      </c>
      <c r="AB5" s="90">
        <f>[1]Março!$B$31</f>
        <v>28.05416666666666</v>
      </c>
      <c r="AC5" s="90">
        <f>[1]Março!$B$32</f>
        <v>29.045833333333334</v>
      </c>
      <c r="AD5" s="90">
        <f>[1]Março!$B$33</f>
        <v>27.929166666666671</v>
      </c>
      <c r="AE5" s="90">
        <f>[1]Março!$B$34</f>
        <v>26.229166666666671</v>
      </c>
      <c r="AF5" s="90">
        <f>[1]Março!$B$35</f>
        <v>24.258333333333336</v>
      </c>
      <c r="AG5" s="99">
        <f>AVERAGE(B5:AF5)</f>
        <v>27.306048387096777</v>
      </c>
    </row>
    <row r="6" spans="1:37" x14ac:dyDescent="0.2">
      <c r="A6" s="50" t="s">
        <v>0</v>
      </c>
      <c r="B6" s="93">
        <f>[2]Março!$B$5</f>
        <v>26.904166666666669</v>
      </c>
      <c r="C6" s="93">
        <f>[2]Março!$B$6</f>
        <v>27.712500000000002</v>
      </c>
      <c r="D6" s="93">
        <f>[2]Março!$B$7</f>
        <v>27.387499999999999</v>
      </c>
      <c r="E6" s="93">
        <f>[2]Março!$B$8</f>
        <v>28.024999999999991</v>
      </c>
      <c r="F6" s="93">
        <f>[2]Março!$B$9</f>
        <v>26.562499999999996</v>
      </c>
      <c r="G6" s="93">
        <f>[2]Março!$B$10</f>
        <v>25.795833333333331</v>
      </c>
      <c r="H6" s="93">
        <f>[2]Março!$B$11</f>
        <v>26.6875</v>
      </c>
      <c r="I6" s="93">
        <f>[2]Março!$B$12</f>
        <v>27.258333333333329</v>
      </c>
      <c r="J6" s="93">
        <f>[2]Março!$B$13</f>
        <v>27.454166666666666</v>
      </c>
      <c r="K6" s="93">
        <f>[2]Março!$B$14</f>
        <v>24.724999999999998</v>
      </c>
      <c r="L6" s="93">
        <f>[2]Março!$B$15</f>
        <v>23.525000000000002</v>
      </c>
      <c r="M6" s="93">
        <f>[2]Março!$B$16</f>
        <v>22.874999999999996</v>
      </c>
      <c r="N6" s="93">
        <f>[2]Março!$B$17</f>
        <v>24.695833333333336</v>
      </c>
      <c r="O6" s="93">
        <f>[2]Março!$B$18</f>
        <v>24.541666666666661</v>
      </c>
      <c r="P6" s="93">
        <f>[2]Março!$B$19</f>
        <v>24.241666666666671</v>
      </c>
      <c r="Q6" s="93">
        <f>[2]Março!$B$20</f>
        <v>23.979166666666668</v>
      </c>
      <c r="R6" s="93">
        <f>[2]Março!$B$21</f>
        <v>25.104166666666668</v>
      </c>
      <c r="S6" s="93">
        <f>[2]Março!$B$22</f>
        <v>22.779166666666669</v>
      </c>
      <c r="T6" s="93">
        <f>[2]Março!$B$23</f>
        <v>24.220833333333331</v>
      </c>
      <c r="U6" s="93">
        <f>[2]Março!$B$24</f>
        <v>24.249999999999996</v>
      </c>
      <c r="V6" s="93">
        <f>[2]Março!$B$25</f>
        <v>24.262499999999999</v>
      </c>
      <c r="W6" s="93">
        <f>[2]Março!$B$26</f>
        <v>21.575000000000003</v>
      </c>
      <c r="X6" s="93">
        <f>[2]Março!$B$27</f>
        <v>22.970833333333335</v>
      </c>
      <c r="Y6" s="93">
        <f>[2]Março!$B$28</f>
        <v>23.933333333333334</v>
      </c>
      <c r="Z6" s="93">
        <f>[2]Março!$B$29</f>
        <v>25.920833333333324</v>
      </c>
      <c r="AA6" s="93">
        <f>[2]Março!$B$30</f>
        <v>24.450000000000003</v>
      </c>
      <c r="AB6" s="93">
        <f>[2]Março!$B$31</f>
        <v>26.133333333333329</v>
      </c>
      <c r="AC6" s="93">
        <f>[2]Março!$B$32</f>
        <v>26.541666666666671</v>
      </c>
      <c r="AD6" s="93">
        <f>[2]Março!$B$33</f>
        <v>22.854166666666668</v>
      </c>
      <c r="AE6" s="93">
        <f>[2]Março!$B$34</f>
        <v>24.875000000000004</v>
      </c>
      <c r="AF6" s="93">
        <f>[2]Março!$B$35</f>
        <v>23.441666666666674</v>
      </c>
      <c r="AG6" s="99">
        <f t="shared" ref="AG6:AG49" si="1">AVERAGE(B6:AF6)</f>
        <v>25.022043010752689</v>
      </c>
    </row>
    <row r="7" spans="1:37" x14ac:dyDescent="0.2">
      <c r="A7" s="50" t="s">
        <v>86</v>
      </c>
      <c r="B7" s="93">
        <f>[3]Março!$B$5</f>
        <v>28.312500000000004</v>
      </c>
      <c r="C7" s="93">
        <f>[3]Março!$B$6</f>
        <v>30.125</v>
      </c>
      <c r="D7" s="93">
        <f>[3]Março!$B$7</f>
        <v>29.524999999999995</v>
      </c>
      <c r="E7" s="93">
        <f>[3]Março!$B$8</f>
        <v>29.995833333333337</v>
      </c>
      <c r="F7" s="93">
        <f>[3]Março!$B$9</f>
        <v>25.541666666666668</v>
      </c>
      <c r="G7" s="93">
        <f>[3]Março!$B$10</f>
        <v>26.033333333333331</v>
      </c>
      <c r="H7" s="93">
        <f>[3]Março!$B$11</f>
        <v>27.525000000000006</v>
      </c>
      <c r="I7" s="93">
        <f>[3]Março!$B$12</f>
        <v>29.145833333333339</v>
      </c>
      <c r="J7" s="93">
        <f>[3]Março!$B$13</f>
        <v>29.237500000000001</v>
      </c>
      <c r="K7" s="93">
        <f>[3]Março!$B$14</f>
        <v>27.670833333333331</v>
      </c>
      <c r="L7" s="93">
        <f>[3]Março!$B$15</f>
        <v>25.420833333333334</v>
      </c>
      <c r="M7" s="93">
        <f>[3]Março!$B$16</f>
        <v>23.974999999999998</v>
      </c>
      <c r="N7" s="93">
        <f>[3]Março!$B$17</f>
        <v>25.216666666666665</v>
      </c>
      <c r="O7" s="93">
        <f>[3]Março!$B$18</f>
        <v>26.825000000000003</v>
      </c>
      <c r="P7" s="93">
        <f>[3]Março!$B$19</f>
        <v>27.137500000000003</v>
      </c>
      <c r="Q7" s="93">
        <f>[3]Março!$B$20</f>
        <v>26.304166666666664</v>
      </c>
      <c r="R7" s="93">
        <f>[3]Março!$B$21</f>
        <v>28.058333333333334</v>
      </c>
      <c r="S7" s="93">
        <f>[3]Março!$B$22</f>
        <v>24.975000000000005</v>
      </c>
      <c r="T7" s="93">
        <f>[3]Março!$B$23</f>
        <v>26.158333333333335</v>
      </c>
      <c r="U7" s="93">
        <f>[3]Março!$B$24</f>
        <v>26.954166666666662</v>
      </c>
      <c r="V7" s="93">
        <f>[3]Março!$B$25</f>
        <v>26.64782608695652</v>
      </c>
      <c r="W7" s="93">
        <f>[3]Março!$B$26</f>
        <v>26.937500000000004</v>
      </c>
      <c r="X7" s="93">
        <f>[3]Março!$B$27</f>
        <v>25.6875</v>
      </c>
      <c r="Y7" s="93">
        <f>[3]Março!$B$28</f>
        <v>25.808333333333334</v>
      </c>
      <c r="Z7" s="93">
        <f>[3]Março!$B$29</f>
        <v>27.329166666666662</v>
      </c>
      <c r="AA7" s="93">
        <f>[3]Março!$B$30</f>
        <v>26.641666666666666</v>
      </c>
      <c r="AB7" s="93">
        <f>[3]Março!$B$31</f>
        <v>28.570833333333336</v>
      </c>
      <c r="AC7" s="93">
        <f>[3]Março!$B$32</f>
        <v>27.083333333333332</v>
      </c>
      <c r="AD7" s="93">
        <f>[3]Março!$B$33</f>
        <v>24.479166666666668</v>
      </c>
      <c r="AE7" s="93">
        <f>[3]Março!$B$34</f>
        <v>24.904166666666669</v>
      </c>
      <c r="AF7" s="93">
        <f>[3]Março!$B$35</f>
        <v>24.566666666666666</v>
      </c>
      <c r="AG7" s="99">
        <f t="shared" si="1"/>
        <v>26.864311594202903</v>
      </c>
    </row>
    <row r="8" spans="1:37" x14ac:dyDescent="0.2">
      <c r="A8" s="50" t="s">
        <v>1</v>
      </c>
      <c r="B8" s="93">
        <f>[4]Março!$B$5</f>
        <v>27.387499999999999</v>
      </c>
      <c r="C8" s="93">
        <f>[4]Março!$B$6</f>
        <v>27.354166666666668</v>
      </c>
      <c r="D8" s="93">
        <f>[4]Março!$B$7</f>
        <v>26.504166666666674</v>
      </c>
      <c r="E8" s="93">
        <f>[4]Março!$B$8</f>
        <v>28.608333333333338</v>
      </c>
      <c r="F8" s="93">
        <f>[4]Março!$B$9</f>
        <v>26.758333333333329</v>
      </c>
      <c r="G8" s="93">
        <f>[4]Março!$B$10</f>
        <v>28.233333333333324</v>
      </c>
      <c r="H8" s="93">
        <f>[4]Março!$B$11</f>
        <v>27.999999999999996</v>
      </c>
      <c r="I8" s="93">
        <f>[4]Março!$B$12</f>
        <v>28.637499999999999</v>
      </c>
      <c r="J8" s="93">
        <f>[4]Março!$B$13</f>
        <v>27.741666666666671</v>
      </c>
      <c r="K8" s="93">
        <f>[4]Março!$B$14</f>
        <v>27.074999999999992</v>
      </c>
      <c r="L8" s="93">
        <f>[4]Março!$B$15</f>
        <v>26.841666666666665</v>
      </c>
      <c r="M8" s="93">
        <f>[4]Março!$B$16</f>
        <v>25.974999999999998</v>
      </c>
      <c r="N8" s="93">
        <f>[4]Março!$B$17</f>
        <v>26.441666666666663</v>
      </c>
      <c r="O8" s="93">
        <f>[4]Março!$B$18</f>
        <v>27.3</v>
      </c>
      <c r="P8" s="93">
        <f>[4]Março!$B$19</f>
        <v>27.591666666666669</v>
      </c>
      <c r="Q8" s="93">
        <f>[4]Março!$B$20</f>
        <v>28.724999999999998</v>
      </c>
      <c r="R8" s="93">
        <f>[4]Março!$B$21</f>
        <v>28.995833333333334</v>
      </c>
      <c r="S8" s="93">
        <f>[4]Março!$B$22</f>
        <v>27.000000000000004</v>
      </c>
      <c r="T8" s="93">
        <f>[4]Março!$B$23</f>
        <v>26.879166666666663</v>
      </c>
      <c r="U8" s="93">
        <f>[4]Março!$B$24</f>
        <v>28.058333333333337</v>
      </c>
      <c r="V8" s="93">
        <f>[4]Março!$B$25</f>
        <v>29.3</v>
      </c>
      <c r="W8" s="93">
        <f>[4]Março!$B$26</f>
        <v>28.366666666666671</v>
      </c>
      <c r="X8" s="93">
        <f>[4]Março!$B$27</f>
        <v>23.583333333333329</v>
      </c>
      <c r="Y8" s="93">
        <f>[4]Março!$B$28</f>
        <v>24.279166666666669</v>
      </c>
      <c r="Z8" s="93">
        <f>[4]Março!$B$29</f>
        <v>26.829166666666666</v>
      </c>
      <c r="AA8" s="93">
        <f>[4]Março!$B$30</f>
        <v>27.874999999999989</v>
      </c>
      <c r="AB8" s="93">
        <f>[4]Março!$B$31</f>
        <v>27.245833333333337</v>
      </c>
      <c r="AC8" s="93">
        <f>[4]Março!$B$32</f>
        <v>28.537499999999998</v>
      </c>
      <c r="AD8" s="93">
        <f>[4]Março!$B$33</f>
        <v>25.683333333333337</v>
      </c>
      <c r="AE8" s="93">
        <f>[4]Março!$B$34</f>
        <v>27.895833333333332</v>
      </c>
      <c r="AF8" s="93">
        <f>[4]Março!$B$35</f>
        <v>24.620833333333337</v>
      </c>
      <c r="AG8" s="99">
        <f t="shared" si="1"/>
        <v>27.236290322580647</v>
      </c>
    </row>
    <row r="9" spans="1:37" x14ac:dyDescent="0.2">
      <c r="A9" s="50" t="s">
        <v>148</v>
      </c>
      <c r="B9" s="93">
        <f>[5]Março!$B$5</f>
        <v>27.183333333333326</v>
      </c>
      <c r="C9" s="93">
        <f>[5]Março!$B$6</f>
        <v>29.070833333333329</v>
      </c>
      <c r="D9" s="93">
        <f>[5]Março!$B$7</f>
        <v>27.962499999999991</v>
      </c>
      <c r="E9" s="93">
        <f>[5]Março!$B$8</f>
        <v>28.733333333333331</v>
      </c>
      <c r="F9" s="93">
        <f>[5]Março!$B$9</f>
        <v>26.983333333333334</v>
      </c>
      <c r="G9" s="93">
        <f>[5]Março!$B$10</f>
        <v>24.841666666666669</v>
      </c>
      <c r="H9" s="93">
        <f>[5]Março!$B$11</f>
        <v>26.887499999999992</v>
      </c>
      <c r="I9" s="93">
        <f>[5]Março!$B$12</f>
        <v>27.895833333333332</v>
      </c>
      <c r="J9" s="93">
        <f>[5]Março!$B$13</f>
        <v>27.070833333333326</v>
      </c>
      <c r="K9" s="93">
        <f>[5]Março!$B$14</f>
        <v>24.174999999999997</v>
      </c>
      <c r="L9" s="93">
        <f>[5]Março!$B$15</f>
        <v>23.654166666666669</v>
      </c>
      <c r="M9" s="93">
        <f>[5]Março!$B$16</f>
        <v>21.929166666666671</v>
      </c>
      <c r="N9" s="93">
        <f>[5]Março!$B$17</f>
        <v>23.608333333333334</v>
      </c>
      <c r="O9" s="93">
        <f>[5]Março!$B$18</f>
        <v>23.854166666666671</v>
      </c>
      <c r="P9" s="93">
        <f>[5]Março!$B$19</f>
        <v>23.270833333333329</v>
      </c>
      <c r="Q9" s="93">
        <f>[5]Março!$B$20</f>
        <v>23.641666666666666</v>
      </c>
      <c r="R9" s="93">
        <f>[5]Março!$B$21</f>
        <v>25.683333333333337</v>
      </c>
      <c r="S9" s="93">
        <f>[5]Março!$B$22</f>
        <v>21.637499999999999</v>
      </c>
      <c r="T9" s="93">
        <f>[5]Março!$B$23</f>
        <v>22.954166666666666</v>
      </c>
      <c r="U9" s="93">
        <f>[5]Março!$B$24</f>
        <v>24.654166666666669</v>
      </c>
      <c r="V9" s="93">
        <f>[5]Março!$B$25</f>
        <v>25.129166666666674</v>
      </c>
      <c r="W9" s="93">
        <f>[5]Março!$B$26</f>
        <v>22.287499999999998</v>
      </c>
      <c r="X9" s="93">
        <f>[5]Março!$B$27</f>
        <v>23.179166666666664</v>
      </c>
      <c r="Y9" s="93">
        <f>[5]Março!$B$28</f>
        <v>24.995833333333334</v>
      </c>
      <c r="Z9" s="93">
        <f>[5]Março!$B$29</f>
        <v>27.008333333333329</v>
      </c>
      <c r="AA9" s="93">
        <f>[5]Março!$B$30</f>
        <v>23.920833333333338</v>
      </c>
      <c r="AB9" s="93">
        <f>[5]Março!$B$31</f>
        <v>26.429166666666671</v>
      </c>
      <c r="AC9" s="93">
        <f>[5]Março!$B$32</f>
        <v>26.504166666666663</v>
      </c>
      <c r="AD9" s="93">
        <f>[5]Março!$B$33</f>
        <v>22.591666666666665</v>
      </c>
      <c r="AE9" s="93">
        <f>[5]Março!$B$34</f>
        <v>24.645833333333329</v>
      </c>
      <c r="AF9" s="93">
        <f>[5]Março!$B$35</f>
        <v>23.841666666666665</v>
      </c>
      <c r="AG9" s="99">
        <f t="shared" si="1"/>
        <v>25.039516129032258</v>
      </c>
    </row>
    <row r="10" spans="1:37" x14ac:dyDescent="0.2">
      <c r="A10" s="50" t="s">
        <v>93</v>
      </c>
      <c r="B10" s="93">
        <f>[6]Março!$B$5</f>
        <v>25.208333333333339</v>
      </c>
      <c r="C10" s="93">
        <f>[6]Março!$B$6</f>
        <v>24.962500000000002</v>
      </c>
      <c r="D10" s="93">
        <f>[6]Março!$B$7</f>
        <v>24.291666666666668</v>
      </c>
      <c r="E10" s="93">
        <f>[6]Março!$B$8</f>
        <v>26.187500000000004</v>
      </c>
      <c r="F10" s="93">
        <f>[6]Março!$B$9</f>
        <v>23.324999999999999</v>
      </c>
      <c r="G10" s="93">
        <f>[6]Março!$B$10</f>
        <v>25.395833333333339</v>
      </c>
      <c r="H10" s="93">
        <f>[6]Março!$B$11</f>
        <v>25.870833333333337</v>
      </c>
      <c r="I10" s="93">
        <f>[6]Março!$B$12</f>
        <v>25.650000000000006</v>
      </c>
      <c r="J10" s="93">
        <f>[6]Março!$B$13</f>
        <v>24.633333333333329</v>
      </c>
      <c r="K10" s="93">
        <f>[6]Março!$B$14</f>
        <v>23.245833333333334</v>
      </c>
      <c r="L10" s="93">
        <f>[6]Março!$B$15</f>
        <v>24.187499999999996</v>
      </c>
      <c r="M10" s="93">
        <f>[6]Março!$B$16</f>
        <v>23.887499999999999</v>
      </c>
      <c r="N10" s="93">
        <f>[6]Março!$B$17</f>
        <v>24.020833333333332</v>
      </c>
      <c r="O10" s="93">
        <f>[6]Março!$B$18</f>
        <v>25.224999999999994</v>
      </c>
      <c r="P10" s="93">
        <f>[6]Março!$B$19</f>
        <v>25.912500000000005</v>
      </c>
      <c r="Q10" s="93">
        <f>[6]Março!$B$20</f>
        <v>25.616666666666671</v>
      </c>
      <c r="R10" s="93">
        <f>[6]Março!$B$21</f>
        <v>25.691666666666666</v>
      </c>
      <c r="S10" s="93">
        <f>[6]Março!$B$22</f>
        <v>23.970833333333335</v>
      </c>
      <c r="T10" s="93">
        <f>[6]Março!$B$23</f>
        <v>23.875000000000004</v>
      </c>
      <c r="U10" s="93">
        <f>[6]Março!$B$24</f>
        <v>25.037500000000005</v>
      </c>
      <c r="V10" s="93">
        <f>[6]Março!$B$25</f>
        <v>24.424999999999997</v>
      </c>
      <c r="W10" s="93">
        <f>[6]Março!$B$26</f>
        <v>24.412499999999998</v>
      </c>
      <c r="X10" s="93">
        <f>[6]Março!$B$27</f>
        <v>24.212500000000006</v>
      </c>
      <c r="Y10" s="93">
        <f>[6]Março!$B$28</f>
        <v>24.174999999999997</v>
      </c>
      <c r="Z10" s="93">
        <f>[6]Março!$B$29</f>
        <v>25.195833333333329</v>
      </c>
      <c r="AA10" s="93">
        <f>[6]Março!$B$30</f>
        <v>24.608333333333334</v>
      </c>
      <c r="AB10" s="93">
        <f>[6]Março!$B$31</f>
        <v>26.033333333333328</v>
      </c>
      <c r="AC10" s="93">
        <f>[6]Março!$B$32</f>
        <v>26.25</v>
      </c>
      <c r="AD10" s="93">
        <f>[6]Março!$B$33</f>
        <v>25.583333333333332</v>
      </c>
      <c r="AE10" s="93">
        <f>[6]Março!$B$34</f>
        <v>25.729166666666671</v>
      </c>
      <c r="AF10" s="93">
        <f>[6]Março!$B$35</f>
        <v>23.058333333333337</v>
      </c>
      <c r="AG10" s="99">
        <f t="shared" si="1"/>
        <v>24.834811827956987</v>
      </c>
    </row>
    <row r="11" spans="1:37" x14ac:dyDescent="0.2">
      <c r="A11" s="50" t="s">
        <v>50</v>
      </c>
      <c r="B11" s="93">
        <f>[7]Março!$B$5</f>
        <v>29.391666666666666</v>
      </c>
      <c r="C11" s="93">
        <f>[7]Março!$B$6</f>
        <v>29.712499999999991</v>
      </c>
      <c r="D11" s="93">
        <f>[7]Março!$B$7</f>
        <v>29.325000000000003</v>
      </c>
      <c r="E11" s="93">
        <f>[7]Março!$B$8</f>
        <v>29.054166666666671</v>
      </c>
      <c r="F11" s="93">
        <f>[7]Março!$B$9</f>
        <v>26.604166666666668</v>
      </c>
      <c r="G11" s="93">
        <f>[7]Março!$B$10</f>
        <v>28.525000000000002</v>
      </c>
      <c r="H11" s="93">
        <f>[7]Março!$B$11</f>
        <v>28.266666666666666</v>
      </c>
      <c r="I11" s="93">
        <f>[7]Março!$B$12</f>
        <v>27.987500000000001</v>
      </c>
      <c r="J11" s="93">
        <f>[7]Março!$B$13</f>
        <v>29.512500000000003</v>
      </c>
      <c r="K11" s="93">
        <f>[7]Março!$B$14</f>
        <v>27.945833333333329</v>
      </c>
      <c r="L11" s="93">
        <f>[7]Março!$B$15</f>
        <v>25.629166666666666</v>
      </c>
      <c r="M11" s="93">
        <f>[7]Março!$B$16</f>
        <v>24.912500000000005</v>
      </c>
      <c r="N11" s="93">
        <f>[7]Março!$B$17</f>
        <v>25.783333333333331</v>
      </c>
      <c r="O11" s="93">
        <f>[7]Março!$B$18</f>
        <v>26.787500000000009</v>
      </c>
      <c r="P11" s="93">
        <f>[7]Março!$B$19</f>
        <v>28.254166666666666</v>
      </c>
      <c r="Q11" s="93">
        <f>[7]Março!$B$20</f>
        <v>27.6875</v>
      </c>
      <c r="R11" s="93">
        <f>[7]Março!$B$21</f>
        <v>27.879166666666663</v>
      </c>
      <c r="S11" s="93">
        <f>[7]Março!$B$22</f>
        <v>26.441666666666663</v>
      </c>
      <c r="T11" s="93">
        <f>[7]Março!$B$23</f>
        <v>26.087500000000006</v>
      </c>
      <c r="U11" s="93">
        <f>[7]Março!$B$24</f>
        <v>26.595833333333328</v>
      </c>
      <c r="V11" s="93">
        <f>[7]Março!$B$25</f>
        <v>26.991666666666671</v>
      </c>
      <c r="W11" s="93">
        <f>[7]Março!$B$26</f>
        <v>27.195833333333336</v>
      </c>
      <c r="X11" s="93">
        <f>[7]Março!$B$27</f>
        <v>26.841666666666669</v>
      </c>
      <c r="Y11" s="93">
        <f>[7]Março!$B$28</f>
        <v>26.979166666666668</v>
      </c>
      <c r="Z11" s="93">
        <f>[7]Março!$B$29</f>
        <v>28.141666666666666</v>
      </c>
      <c r="AA11" s="93">
        <f>[7]Março!$B$30</f>
        <v>27.149999999999995</v>
      </c>
      <c r="AB11" s="93">
        <f>[7]Março!$B$31</f>
        <v>28.045833333333331</v>
      </c>
      <c r="AC11" s="93">
        <f>[7]Março!$B$32</f>
        <v>28.195833333333336</v>
      </c>
      <c r="AD11" s="93">
        <f>[7]Março!$B$33</f>
        <v>27.695833333333336</v>
      </c>
      <c r="AE11" s="93">
        <f>[7]Março!$B$34</f>
        <v>27.037499999999998</v>
      </c>
      <c r="AF11" s="93">
        <f>[7]Março!$B$35</f>
        <v>24.224999999999998</v>
      </c>
      <c r="AG11" s="99">
        <f t="shared" si="1"/>
        <v>27.447849462365593</v>
      </c>
    </row>
    <row r="12" spans="1:37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99" t="s">
        <v>202</v>
      </c>
      <c r="AJ12" t="s">
        <v>33</v>
      </c>
    </row>
    <row r="13" spans="1:37" x14ac:dyDescent="0.2">
      <c r="A13" s="50" t="s">
        <v>96</v>
      </c>
      <c r="B13" s="93">
        <f>[8]Março!$B$5</f>
        <v>28.058333333333326</v>
      </c>
      <c r="C13" s="93">
        <f>[8]Março!$B$6</f>
        <v>27.966666666666665</v>
      </c>
      <c r="D13" s="93">
        <f>[8]Março!$B$7</f>
        <v>26.875000000000004</v>
      </c>
      <c r="E13" s="93">
        <f>[8]Março!$B$8</f>
        <v>28.820833333333329</v>
      </c>
      <c r="F13" s="93">
        <f>[8]Março!$B$9</f>
        <v>26.991666666666671</v>
      </c>
      <c r="G13" s="93">
        <f>[8]Março!$B$10</f>
        <v>27.637500000000003</v>
      </c>
      <c r="H13" s="93">
        <f>[8]Março!$B$11</f>
        <v>28.608333333333331</v>
      </c>
      <c r="I13" s="93">
        <f>[8]Março!$B$12</f>
        <v>28.308333333333334</v>
      </c>
      <c r="J13" s="93">
        <f>[8]Março!$B$13</f>
        <v>26.812500000000004</v>
      </c>
      <c r="K13" s="93">
        <f>[8]Março!$B$14</f>
        <v>24.520833333333329</v>
      </c>
      <c r="L13" s="93">
        <f>[8]Março!$B$15</f>
        <v>24.779166666666669</v>
      </c>
      <c r="M13" s="93">
        <f>[8]Março!$B$16</f>
        <v>23.950000000000003</v>
      </c>
      <c r="N13" s="93">
        <f>[8]Março!$B$17</f>
        <v>24.504166666666674</v>
      </c>
      <c r="O13" s="93">
        <f>[8]Março!$B$18</f>
        <v>25.233333333333331</v>
      </c>
      <c r="P13" s="93">
        <f>[8]Março!$B$19</f>
        <v>26.004166666666663</v>
      </c>
      <c r="Q13" s="93">
        <f>[8]Março!$B$20</f>
        <v>26.570833333333329</v>
      </c>
      <c r="R13" s="93">
        <f>[8]Março!$B$21</f>
        <v>27.562499999999996</v>
      </c>
      <c r="S13" s="93">
        <f>[8]Março!$B$22</f>
        <v>23.733333333333331</v>
      </c>
      <c r="T13" s="93">
        <f>[8]Março!$B$23</f>
        <v>23.570833333333326</v>
      </c>
      <c r="U13" s="93">
        <f>[8]Março!$B$24</f>
        <v>26.495833333333326</v>
      </c>
      <c r="V13" s="93">
        <f>[8]Março!$B$25</f>
        <v>27.083333333333339</v>
      </c>
      <c r="W13" s="93">
        <f>[8]Março!$B$26</f>
        <v>25.520833333333332</v>
      </c>
      <c r="X13" s="93">
        <f>[8]Março!$B$27</f>
        <v>22.358333333333334</v>
      </c>
      <c r="Y13" s="93">
        <f>[8]Março!$B$28</f>
        <v>23.862499999999997</v>
      </c>
      <c r="Z13" s="93">
        <f>[8]Março!$B$29</f>
        <v>25.337499999999995</v>
      </c>
      <c r="AA13" s="93">
        <f>[8]Março!$B$30</f>
        <v>25.245833333333337</v>
      </c>
      <c r="AB13" s="93">
        <f>[8]Março!$B$31</f>
        <v>26.695833333333336</v>
      </c>
      <c r="AC13" s="93">
        <f>[8]Março!$B$32</f>
        <v>27.654166666666665</v>
      </c>
      <c r="AD13" s="93">
        <f>[8]Março!$B$33</f>
        <v>24.600000000000005</v>
      </c>
      <c r="AE13" s="93">
        <f>[8]Março!$B$34</f>
        <v>26.737499999999997</v>
      </c>
      <c r="AF13" s="93">
        <f>[8]Março!$B$35</f>
        <v>23.854166666666668</v>
      </c>
      <c r="AG13" s="99">
        <f t="shared" si="1"/>
        <v>25.998521505376338</v>
      </c>
    </row>
    <row r="14" spans="1:37" hidden="1" x14ac:dyDescent="0.2">
      <c r="A14" s="50" t="s">
        <v>100</v>
      </c>
      <c r="B14" s="93" t="str">
        <f>[9]Março!$B$5</f>
        <v>*</v>
      </c>
      <c r="C14" s="93" t="str">
        <f>[9]Março!$B$6</f>
        <v>*</v>
      </c>
      <c r="D14" s="93" t="str">
        <f>[9]Março!$B$7</f>
        <v>*</v>
      </c>
      <c r="E14" s="93" t="str">
        <f>[9]Março!$B$8</f>
        <v>*</v>
      </c>
      <c r="F14" s="93" t="str">
        <f>[9]Março!$B$9</f>
        <v>*</v>
      </c>
      <c r="G14" s="93" t="str">
        <f>[9]Março!$B$10</f>
        <v>*</v>
      </c>
      <c r="H14" s="93" t="str">
        <f>[9]Março!$B$11</f>
        <v>*</v>
      </c>
      <c r="I14" s="93" t="str">
        <f>[9]Março!$B$12</f>
        <v>*</v>
      </c>
      <c r="J14" s="93" t="str">
        <f>[9]Março!$B$13</f>
        <v>*</v>
      </c>
      <c r="K14" s="93" t="str">
        <f>[9]Março!$B$14</f>
        <v>*</v>
      </c>
      <c r="L14" s="93" t="str">
        <f>[9]Março!$B$15</f>
        <v>*</v>
      </c>
      <c r="M14" s="93" t="str">
        <f>[9]Março!$B$16</f>
        <v>*</v>
      </c>
      <c r="N14" s="93" t="str">
        <f>[9]Março!$B$17</f>
        <v>*</v>
      </c>
      <c r="O14" s="93" t="str">
        <f>[9]Março!$B$18</f>
        <v>*</v>
      </c>
      <c r="P14" s="93" t="str">
        <f>[9]Março!$B$19</f>
        <v>*</v>
      </c>
      <c r="Q14" s="93" t="str">
        <f>[9]Março!$B$20</f>
        <v>*</v>
      </c>
      <c r="R14" s="93" t="str">
        <f>[9]Março!$B$21</f>
        <v>*</v>
      </c>
      <c r="S14" s="93" t="str">
        <f>[9]Março!$B$22</f>
        <v>*</v>
      </c>
      <c r="T14" s="93" t="str">
        <f>[9]Março!$B$23</f>
        <v>*</v>
      </c>
      <c r="U14" s="93" t="str">
        <f>[9]Março!$B$24</f>
        <v>*</v>
      </c>
      <c r="V14" s="93" t="str">
        <f>[9]Março!$B$25</f>
        <v>*</v>
      </c>
      <c r="W14" s="93" t="str">
        <f>[9]Março!$B$26</f>
        <v>*</v>
      </c>
      <c r="X14" s="93" t="str">
        <f>[9]Março!$B$27</f>
        <v>*</v>
      </c>
      <c r="Y14" s="93" t="str">
        <f>[9]Março!$B$28</f>
        <v>*</v>
      </c>
      <c r="Z14" s="93" t="str">
        <f>[9]Março!$B$29</f>
        <v>*</v>
      </c>
      <c r="AA14" s="93" t="str">
        <f>[9]Março!$B$30</f>
        <v>*</v>
      </c>
      <c r="AB14" s="93" t="str">
        <f>[9]Março!$B$31</f>
        <v>*</v>
      </c>
      <c r="AC14" s="93" t="str">
        <f>[9]Março!$B$32</f>
        <v>*</v>
      </c>
      <c r="AD14" s="93" t="str">
        <f>[9]Março!$B$33</f>
        <v>*</v>
      </c>
      <c r="AE14" s="93" t="str">
        <f>[9]Março!$B$34</f>
        <v>*</v>
      </c>
      <c r="AF14" s="93" t="str">
        <f>[9]Março!$B$35</f>
        <v>*</v>
      </c>
      <c r="AG14" s="99" t="s">
        <v>202</v>
      </c>
    </row>
    <row r="15" spans="1:37" x14ac:dyDescent="0.2">
      <c r="A15" s="50" t="s">
        <v>103</v>
      </c>
      <c r="B15" s="93">
        <f>[10]Março!$B$5</f>
        <v>28.295833333333331</v>
      </c>
      <c r="C15" s="93">
        <f>[10]Março!$B$6</f>
        <v>28.745833333333337</v>
      </c>
      <c r="D15" s="93">
        <f>[10]Março!$B$7</f>
        <v>29.020833333333329</v>
      </c>
      <c r="E15" s="93">
        <f>[10]Março!$B$8</f>
        <v>29.237499999999997</v>
      </c>
      <c r="F15" s="93">
        <f>[10]Março!$B$9</f>
        <v>26.887500000000003</v>
      </c>
      <c r="G15" s="93">
        <f>[10]Março!$B$10</f>
        <v>26.899999999999995</v>
      </c>
      <c r="H15" s="93">
        <f>[10]Março!$B$11</f>
        <v>27.837500000000002</v>
      </c>
      <c r="I15" s="93">
        <f>[10]Março!$B$12</f>
        <v>28.849999999999998</v>
      </c>
      <c r="J15" s="93">
        <f>[10]Março!$B$13</f>
        <v>27.745833333333334</v>
      </c>
      <c r="K15" s="93">
        <f>[10]Março!$B$14</f>
        <v>25.999999999999996</v>
      </c>
      <c r="L15" s="93">
        <f>[10]Março!$B$15</f>
        <v>23.945833333333329</v>
      </c>
      <c r="M15" s="93">
        <f>[10]Março!$B$16</f>
        <v>22.862499999999997</v>
      </c>
      <c r="N15" s="93">
        <f>[10]Março!$B$17</f>
        <v>24.650000000000002</v>
      </c>
      <c r="O15" s="93">
        <f>[10]Março!$B$18</f>
        <v>24.583333333333332</v>
      </c>
      <c r="P15" s="93">
        <f>[10]Março!$B$19</f>
        <v>24.166666666666668</v>
      </c>
      <c r="Q15" s="93">
        <f>[10]Março!$B$20</f>
        <v>24.091666666666665</v>
      </c>
      <c r="R15" s="93">
        <f>[10]Março!$B$21</f>
        <v>26.424999999999997</v>
      </c>
      <c r="S15" s="93">
        <f>[10]Março!$B$22</f>
        <v>24.095833333333335</v>
      </c>
      <c r="T15" s="93">
        <f>[10]Março!$B$23</f>
        <v>24.404166666666665</v>
      </c>
      <c r="U15" s="93">
        <f>[10]Março!$B$24</f>
        <v>24.820833333333336</v>
      </c>
      <c r="V15" s="93">
        <f>[10]Março!$B$25</f>
        <v>26.408333333333335</v>
      </c>
      <c r="W15" s="93">
        <f>[10]Março!$B$26</f>
        <v>25.562500000000004</v>
      </c>
      <c r="X15" s="93">
        <f>[10]Março!$B$27</f>
        <v>24.054166666666664</v>
      </c>
      <c r="Y15" s="93">
        <f>[10]Março!$B$28</f>
        <v>25.504166666666663</v>
      </c>
      <c r="Z15" s="93">
        <f>[10]Março!$B$29</f>
        <v>27.633333333333336</v>
      </c>
      <c r="AA15" s="93">
        <f>[10]Março!$B$30</f>
        <v>25.283333333333331</v>
      </c>
      <c r="AB15" s="93">
        <f>[10]Março!$B$31</f>
        <v>27.712499999999991</v>
      </c>
      <c r="AC15" s="93">
        <f>[10]Março!$B$32</f>
        <v>27.254166666666663</v>
      </c>
      <c r="AD15" s="93">
        <f>[10]Março!$B$33</f>
        <v>23.683333333333334</v>
      </c>
      <c r="AE15" s="93">
        <f>[10]Março!$B$34</f>
        <v>24.933333333333334</v>
      </c>
      <c r="AF15" s="93">
        <f>[10]Março!$B$35</f>
        <v>24.595833333333335</v>
      </c>
      <c r="AG15" s="99">
        <f t="shared" si="1"/>
        <v>26.006182795698916</v>
      </c>
      <c r="AK15" t="s">
        <v>33</v>
      </c>
    </row>
    <row r="16" spans="1:37" x14ac:dyDescent="0.2">
      <c r="A16" s="50" t="s">
        <v>149</v>
      </c>
      <c r="B16" s="93">
        <f>[11]Março!$B$5</f>
        <v>25.183333333333334</v>
      </c>
      <c r="C16" s="93">
        <f>[11]Março!$B$6</f>
        <v>25.630434782608692</v>
      </c>
      <c r="D16" s="93">
        <f>[11]Março!$B$7</f>
        <v>24.854545454545448</v>
      </c>
      <c r="E16" s="93">
        <f>[11]Março!$B$8</f>
        <v>26.418181818181822</v>
      </c>
      <c r="F16" s="93">
        <f>[11]Março!$B$9</f>
        <v>24.587500000000002</v>
      </c>
      <c r="G16" s="93">
        <f>[11]Março!$B$10</f>
        <v>24.96521739130435</v>
      </c>
      <c r="H16" s="93">
        <f>[11]Março!$B$11</f>
        <v>26.11304347826087</v>
      </c>
      <c r="I16" s="93">
        <f>[11]Março!$B$12</f>
        <v>26.522727272727273</v>
      </c>
      <c r="J16" s="93">
        <f>[11]Março!$B$13</f>
        <v>25.033333333333331</v>
      </c>
      <c r="K16" s="93">
        <f>[11]Março!$B$14</f>
        <v>24.395454545454541</v>
      </c>
      <c r="L16" s="93">
        <f>[11]Março!$B$15</f>
        <v>24.599999999999998</v>
      </c>
      <c r="M16" s="93">
        <f>[11]Março!$B$16</f>
        <v>24.860869565217389</v>
      </c>
      <c r="N16" s="93">
        <f>[11]Março!$B$17</f>
        <v>24.457142857142859</v>
      </c>
      <c r="O16" s="93">
        <f>[11]Março!$B$18</f>
        <v>25.390476190476193</v>
      </c>
      <c r="P16" s="93">
        <f>[11]Março!$B$19</f>
        <v>24.979166666666668</v>
      </c>
      <c r="Q16" s="93">
        <f>[11]Março!$B$20</f>
        <v>26.078260869565216</v>
      </c>
      <c r="R16" s="93">
        <f>[11]Março!$B$21</f>
        <v>26.609523809523814</v>
      </c>
      <c r="S16" s="93">
        <f>[11]Março!$B$22</f>
        <v>25.070833333333336</v>
      </c>
      <c r="T16" s="93">
        <f>[11]Março!$B$23</f>
        <v>24.041666666666668</v>
      </c>
      <c r="U16" s="93">
        <f>[11]Março!$B$24</f>
        <v>24.991666666666671</v>
      </c>
      <c r="V16" s="93">
        <f>[11]Março!$B$25</f>
        <v>26.304166666666671</v>
      </c>
      <c r="W16" s="93">
        <f>[11]Março!$B$26</f>
        <v>25.212499999999995</v>
      </c>
      <c r="X16" s="93">
        <f>[11]Março!$B$27</f>
        <v>24.666666666666668</v>
      </c>
      <c r="Y16" s="93">
        <f>[11]Março!$B$28</f>
        <v>25.163636363636364</v>
      </c>
      <c r="Z16" s="93">
        <f>[11]Março!$B$29</f>
        <v>25.137499999999999</v>
      </c>
      <c r="AA16" s="93">
        <f>[11]Março!$B$30</f>
        <v>24.620833333333334</v>
      </c>
      <c r="AB16" s="93">
        <f>[11]Março!$B$31</f>
        <v>25.920833333333334</v>
      </c>
      <c r="AC16" s="93">
        <f>[11]Março!$B$32</f>
        <v>26.629166666666663</v>
      </c>
      <c r="AD16" s="93">
        <f>[11]Março!$B$33</f>
        <v>25.979166666666668</v>
      </c>
      <c r="AE16" s="93">
        <f>[11]Março!$B$34</f>
        <v>25.082608695652173</v>
      </c>
      <c r="AF16" s="93">
        <f>[11]Março!$B$35</f>
        <v>23.070833333333336</v>
      </c>
      <c r="AG16" s="99">
        <f t="shared" si="1"/>
        <v>25.244235153579467</v>
      </c>
      <c r="AK16" t="s">
        <v>33</v>
      </c>
    </row>
    <row r="17" spans="1:39" ht="12.75" customHeight="1" x14ac:dyDescent="0.2">
      <c r="A17" s="50" t="s">
        <v>2</v>
      </c>
      <c r="B17" s="93">
        <f>[12]Março!$B$5</f>
        <v>25.508333333333336</v>
      </c>
      <c r="C17" s="93">
        <f>[12]Março!$B$6</f>
        <v>26.629166666666663</v>
      </c>
      <c r="D17" s="93">
        <f>[12]Março!$B$7</f>
        <v>25.579166666666666</v>
      </c>
      <c r="E17" s="93">
        <f>[12]Março!$B$8</f>
        <v>27.020833333333332</v>
      </c>
      <c r="F17" s="93">
        <f>[12]Março!$B$9</f>
        <v>24.212499999999995</v>
      </c>
      <c r="G17" s="93">
        <f>[12]Março!$B$10</f>
        <v>25.812500000000004</v>
      </c>
      <c r="H17" s="93">
        <f>[12]Março!$B$11</f>
        <v>26.208333333333332</v>
      </c>
      <c r="I17" s="93">
        <f>[12]Março!$B$12</f>
        <v>27.729166666666661</v>
      </c>
      <c r="J17" s="93">
        <f>[12]Março!$B$13</f>
        <v>25.662500000000005</v>
      </c>
      <c r="K17" s="93">
        <f>[12]Março!$B$14</f>
        <v>25.425000000000001</v>
      </c>
      <c r="L17" s="93">
        <f>[12]Março!$B$15</f>
        <v>25.483333333333334</v>
      </c>
      <c r="M17" s="93">
        <f>[12]Março!$B$16</f>
        <v>24.395833333333339</v>
      </c>
      <c r="N17" s="93">
        <f>[12]Março!$B$17</f>
        <v>24.258333333333329</v>
      </c>
      <c r="O17" s="93">
        <f>[12]Março!$B$18</f>
        <v>25.258333333333336</v>
      </c>
      <c r="P17" s="93">
        <f>[12]Março!$B$19</f>
        <v>26.341666666666669</v>
      </c>
      <c r="Q17" s="93">
        <f>[12]Março!$B$20</f>
        <v>26.791666666666668</v>
      </c>
      <c r="R17" s="93">
        <f>[12]Março!$B$21</f>
        <v>26.970833333333335</v>
      </c>
      <c r="S17" s="93">
        <f>[12]Março!$B$22</f>
        <v>23.774999999999991</v>
      </c>
      <c r="T17" s="93">
        <f>[12]Março!$B$23</f>
        <v>24.670833333333331</v>
      </c>
      <c r="U17" s="93">
        <f>[12]Março!$B$24</f>
        <v>25.795833333333331</v>
      </c>
      <c r="V17" s="93">
        <f>[12]Março!$B$25</f>
        <v>26.637500000000003</v>
      </c>
      <c r="W17" s="93">
        <f>[12]Março!$B$26</f>
        <v>26.679166666666674</v>
      </c>
      <c r="X17" s="93">
        <f>[12]Março!$B$27</f>
        <v>23.570833333333336</v>
      </c>
      <c r="Y17" s="93">
        <f>[12]Março!$B$28</f>
        <v>23.245833333333337</v>
      </c>
      <c r="Z17" s="93">
        <f>[12]Março!$B$29</f>
        <v>25.333333333333339</v>
      </c>
      <c r="AA17" s="93">
        <f>[12]Março!$B$30</f>
        <v>24.891666666666666</v>
      </c>
      <c r="AB17" s="93">
        <f>[12]Março!$B$31</f>
        <v>25.829166666666662</v>
      </c>
      <c r="AC17" s="93">
        <f>[12]Março!$B$32</f>
        <v>26.570833333333336</v>
      </c>
      <c r="AD17" s="93">
        <f>[12]Março!$B$33</f>
        <v>24.775000000000002</v>
      </c>
      <c r="AE17" s="93">
        <f>[12]Março!$B$34</f>
        <v>26.079166666666666</v>
      </c>
      <c r="AF17" s="93">
        <f>[12]Março!$B$35</f>
        <v>23.025000000000002</v>
      </c>
      <c r="AG17" s="99">
        <f t="shared" si="1"/>
        <v>25.48924731182796</v>
      </c>
      <c r="AI17" s="11" t="s">
        <v>33</v>
      </c>
    </row>
    <row r="18" spans="1:39" x14ac:dyDescent="0.2">
      <c r="A18" s="50" t="s">
        <v>3</v>
      </c>
      <c r="B18" s="93">
        <f>[13]Março!$B$5</f>
        <v>26.504166666666663</v>
      </c>
      <c r="C18" s="93">
        <f>[13]Março!$B$6</f>
        <v>26.183333333333326</v>
      </c>
      <c r="D18" s="93">
        <f>[13]Março!$B$7</f>
        <v>26.620833333333337</v>
      </c>
      <c r="E18" s="93">
        <f>[13]Março!$B$8</f>
        <v>25.033333333333342</v>
      </c>
      <c r="F18" s="93">
        <f>[13]Março!$B$9</f>
        <v>26.087500000000002</v>
      </c>
      <c r="G18" s="93">
        <f>[13]Março!$B$10</f>
        <v>26.362500000000008</v>
      </c>
      <c r="H18" s="93">
        <f>[13]Março!$B$11</f>
        <v>26.545833333333334</v>
      </c>
      <c r="I18" s="93">
        <f>[13]Março!$B$12</f>
        <v>26.450000000000003</v>
      </c>
      <c r="J18" s="93">
        <f>[13]Março!$B$13</f>
        <v>26.345833333333331</v>
      </c>
      <c r="K18" s="93">
        <f>[13]Março!$B$14</f>
        <v>26.795833333333338</v>
      </c>
      <c r="L18" s="93">
        <f>[13]Março!$B$15</f>
        <v>26.220833333333331</v>
      </c>
      <c r="M18" s="93">
        <f>[13]Março!$B$16</f>
        <v>25.870833333333334</v>
      </c>
      <c r="N18" s="93">
        <f>[13]Março!$B$17</f>
        <v>25.158333333333331</v>
      </c>
      <c r="O18" s="93">
        <f>[13]Março!$B$18</f>
        <v>25.704166666666669</v>
      </c>
      <c r="P18" s="93">
        <f>[13]Março!$B$19</f>
        <v>26.44583333333334</v>
      </c>
      <c r="Q18" s="93">
        <f>[13]Março!$B$20</f>
        <v>27.141666666666662</v>
      </c>
      <c r="R18" s="93">
        <f>[13]Março!$B$21</f>
        <v>26.045833333333338</v>
      </c>
      <c r="S18" s="93">
        <f>[13]Março!$B$22</f>
        <v>24.970833333333331</v>
      </c>
      <c r="T18" s="93">
        <f>[13]Março!$B$23</f>
        <v>24</v>
      </c>
      <c r="U18" s="93">
        <f>[13]Março!$B$24</f>
        <v>25.308333333333334</v>
      </c>
      <c r="V18" s="93">
        <f>[13]Março!$B$25</f>
        <v>25.454166666666669</v>
      </c>
      <c r="W18" s="93">
        <f>[13]Março!$B$26</f>
        <v>25.099999999999998</v>
      </c>
      <c r="X18" s="93">
        <f>[13]Março!$B$27</f>
        <v>25.174999999999997</v>
      </c>
      <c r="Y18" s="93">
        <f>[13]Março!$B$28</f>
        <v>24.729166666666668</v>
      </c>
      <c r="Z18" s="93">
        <f>[13]Março!$B$29</f>
        <v>26.566666666666663</v>
      </c>
      <c r="AA18" s="93">
        <f>[13]Março!$B$30</f>
        <v>25.683333333333334</v>
      </c>
      <c r="AB18" s="93">
        <f>[13]Março!$B$31</f>
        <v>26.179166666666664</v>
      </c>
      <c r="AC18" s="93">
        <f>[13]Março!$B$32</f>
        <v>26.808333333333334</v>
      </c>
      <c r="AD18" s="93">
        <f>[13]Março!$B$33</f>
        <v>26.533333333333331</v>
      </c>
      <c r="AE18" s="93">
        <f>[13]Março!$B$34</f>
        <v>26.708333333333339</v>
      </c>
      <c r="AF18" s="93">
        <f>[13]Março!$B$35</f>
        <v>25.279166666666669</v>
      </c>
      <c r="AG18" s="99">
        <f t="shared" si="1"/>
        <v>25.935887096774188</v>
      </c>
      <c r="AH18" s="11" t="s">
        <v>33</v>
      </c>
      <c r="AI18" s="11" t="s">
        <v>33</v>
      </c>
      <c r="AL18" t="s">
        <v>33</v>
      </c>
    </row>
    <row r="19" spans="1:39" hidden="1" x14ac:dyDescent="0.2">
      <c r="A19" s="50" t="s">
        <v>4</v>
      </c>
      <c r="B19" s="93" t="str">
        <f>[14]Março!$B5</f>
        <v>*</v>
      </c>
      <c r="C19" s="93" t="str">
        <f>[14]Março!$B6</f>
        <v>*</v>
      </c>
      <c r="D19" s="93" t="str">
        <f>[14]Março!$B7</f>
        <v>*</v>
      </c>
      <c r="E19" s="93" t="str">
        <f>[14]Março!$B8</f>
        <v>*</v>
      </c>
      <c r="F19" s="93" t="str">
        <f>[14]Março!$B9</f>
        <v>*</v>
      </c>
      <c r="G19" s="93" t="str">
        <f>[14]Março!$B10</f>
        <v>*</v>
      </c>
      <c r="H19" s="93" t="str">
        <f>[14]Março!$B11</f>
        <v>*</v>
      </c>
      <c r="I19" s="93" t="str">
        <f>[14]Março!$B12</f>
        <v>*</v>
      </c>
      <c r="J19" s="93" t="str">
        <f>[14]Março!$B13</f>
        <v>*</v>
      </c>
      <c r="K19" s="93" t="str">
        <f>[14]Março!$B14</f>
        <v>*</v>
      </c>
      <c r="L19" s="93" t="str">
        <f>[14]Março!$B15</f>
        <v>*</v>
      </c>
      <c r="M19" s="93" t="str">
        <f>[14]Março!$B16</f>
        <v>*</v>
      </c>
      <c r="N19" s="93" t="str">
        <f>[14]Março!$B17</f>
        <v>*</v>
      </c>
      <c r="O19" s="93" t="str">
        <f>[14]Março!$B18</f>
        <v>*</v>
      </c>
      <c r="P19" s="93" t="str">
        <f>[14]Março!$B19</f>
        <v>*</v>
      </c>
      <c r="Q19" s="93" t="str">
        <f>[14]Março!$B20</f>
        <v>*</v>
      </c>
      <c r="R19" s="93" t="str">
        <f>[14]Março!$B21</f>
        <v>*</v>
      </c>
      <c r="S19" s="93" t="str">
        <f>[14]Março!$B22</f>
        <v>*</v>
      </c>
      <c r="T19" s="93" t="str">
        <f>[14]Março!$B23</f>
        <v>*</v>
      </c>
      <c r="U19" s="93" t="str">
        <f>[14]Março!$B24</f>
        <v>*</v>
      </c>
      <c r="V19" s="93" t="str">
        <f>[14]Março!$B25</f>
        <v>*</v>
      </c>
      <c r="W19" s="93" t="str">
        <f>[14]Março!$B26</f>
        <v>*</v>
      </c>
      <c r="X19" s="93" t="str">
        <f>[14]Março!$B27</f>
        <v>*</v>
      </c>
      <c r="Y19" s="93" t="str">
        <f>[14]Março!$B28</f>
        <v>*</v>
      </c>
      <c r="Z19" s="93" t="str">
        <f>[14]Março!$B29</f>
        <v>*</v>
      </c>
      <c r="AA19" s="93" t="str">
        <f>[14]Março!$B30</f>
        <v>*</v>
      </c>
      <c r="AB19" s="93" t="str">
        <f>[14]Março!$B31</f>
        <v>*</v>
      </c>
      <c r="AC19" s="93" t="str">
        <f>[14]Março!$B32</f>
        <v>*</v>
      </c>
      <c r="AD19" s="93" t="str">
        <f>[14]Março!$B33</f>
        <v>*</v>
      </c>
      <c r="AE19" s="93" t="str">
        <f>[14]Março!$B34</f>
        <v>*</v>
      </c>
      <c r="AF19" s="93" t="str">
        <f>[14]Março!$B35</f>
        <v>*</v>
      </c>
      <c r="AG19" s="99" t="e">
        <f t="shared" si="1"/>
        <v>#DIV/0!</v>
      </c>
      <c r="AH19" t="s">
        <v>33</v>
      </c>
      <c r="AI19" s="11" t="s">
        <v>33</v>
      </c>
      <c r="AK19" t="s">
        <v>33</v>
      </c>
    </row>
    <row r="20" spans="1:39" x14ac:dyDescent="0.2">
      <c r="A20" s="50" t="s">
        <v>5</v>
      </c>
      <c r="B20" s="93">
        <f>[15]Março!$B$5</f>
        <v>28.154166666666669</v>
      </c>
      <c r="C20" s="93">
        <f>[15]Março!$B$6</f>
        <v>28.362500000000001</v>
      </c>
      <c r="D20" s="93">
        <f>[15]Março!$B$7</f>
        <v>27.1875</v>
      </c>
      <c r="E20" s="93">
        <f>[15]Março!$B$8</f>
        <v>28.058333333333337</v>
      </c>
      <c r="F20" s="93">
        <f>[15]Março!$B$9</f>
        <v>26.770833333333343</v>
      </c>
      <c r="G20" s="93">
        <f>[15]Março!$B$10</f>
        <v>28.266666666666669</v>
      </c>
      <c r="H20" s="93">
        <f>[15]Março!$B$11</f>
        <v>28.962499999999995</v>
      </c>
      <c r="I20" s="93">
        <f>[15]Março!$B$12</f>
        <v>26.608333333333331</v>
      </c>
      <c r="J20" s="93">
        <f>[15]Março!$B$13</f>
        <v>26.729166666666671</v>
      </c>
      <c r="K20" s="93">
        <f>[15]Março!$B$14</f>
        <v>26.883333333333336</v>
      </c>
      <c r="L20" s="93">
        <f>[15]Março!$B$15</f>
        <v>26.11666666666666</v>
      </c>
      <c r="M20" s="93">
        <f>[15]Março!$B$16</f>
        <v>26.466666666666669</v>
      </c>
      <c r="N20" s="93">
        <f>[15]Março!$B$17</f>
        <v>25.566666666666674</v>
      </c>
      <c r="O20" s="93">
        <f>[15]Março!$B$18</f>
        <v>27.024999999999995</v>
      </c>
      <c r="P20" s="93">
        <f>[15]Março!$B$19</f>
        <v>27.970833333333328</v>
      </c>
      <c r="Q20" s="93">
        <f>[15]Março!$B$20</f>
        <v>28.712499999999995</v>
      </c>
      <c r="R20" s="93">
        <f>[15]Março!$B$21</f>
        <v>29.366666666666664</v>
      </c>
      <c r="S20" s="93">
        <f>[15]Março!$B$22</f>
        <v>28.091666666666658</v>
      </c>
      <c r="T20" s="93">
        <f>[15]Março!$B$23</f>
        <v>26.3125</v>
      </c>
      <c r="U20" s="93">
        <f>[15]Março!$B$24</f>
        <v>28.63333333333334</v>
      </c>
      <c r="V20" s="93">
        <f>[15]Março!$B$25</f>
        <v>29.595833333333331</v>
      </c>
      <c r="W20" s="93">
        <f>[15]Março!$B$26</f>
        <v>29.570833333333336</v>
      </c>
      <c r="X20" s="93">
        <f>[15]Março!$B$27</f>
        <v>25.929166666666664</v>
      </c>
      <c r="Y20" s="93">
        <f>[15]Março!$B$28</f>
        <v>25.591666666666669</v>
      </c>
      <c r="Z20" s="93">
        <f>[15]Março!$B$29</f>
        <v>27.945833333333329</v>
      </c>
      <c r="AA20" s="93">
        <f>[15]Março!$B$30</f>
        <v>27.8125</v>
      </c>
      <c r="AB20" s="93">
        <f>[15]Março!$B$31</f>
        <v>28.737500000000001</v>
      </c>
      <c r="AC20" s="93">
        <f>[15]Março!$B$32</f>
        <v>29.066666666666674</v>
      </c>
      <c r="AD20" s="93">
        <f>[15]Março!$B$33</f>
        <v>27.291666666666671</v>
      </c>
      <c r="AE20" s="93">
        <f>[15]Março!$B$34</f>
        <v>25.545833333333334</v>
      </c>
      <c r="AF20" s="93">
        <f>[15]Março!$B$35</f>
        <v>25.587500000000006</v>
      </c>
      <c r="AG20" s="99">
        <f t="shared" si="1"/>
        <v>27.513575268817203</v>
      </c>
      <c r="AH20" s="11" t="s">
        <v>33</v>
      </c>
      <c r="AI20" s="11" t="s">
        <v>33</v>
      </c>
    </row>
    <row r="21" spans="1:39" hidden="1" x14ac:dyDescent="0.2">
      <c r="A21" s="50" t="s">
        <v>31</v>
      </c>
      <c r="B21" s="93" t="str">
        <f>[16]Março!$B$5</f>
        <v>*</v>
      </c>
      <c r="C21" s="93" t="str">
        <f>[16]Março!$B$6</f>
        <v>*</v>
      </c>
      <c r="D21" s="93" t="str">
        <f>[16]Março!$B$7</f>
        <v>*</v>
      </c>
      <c r="E21" s="93" t="str">
        <f>[16]Março!$B$8</f>
        <v>*</v>
      </c>
      <c r="F21" s="93" t="str">
        <f>[16]Março!$B$9</f>
        <v>*</v>
      </c>
      <c r="G21" s="93" t="str">
        <f>[16]Março!$B$10</f>
        <v>*</v>
      </c>
      <c r="H21" s="93" t="str">
        <f>[16]Março!$B$11</f>
        <v>*</v>
      </c>
      <c r="I21" s="93" t="str">
        <f>[16]Março!$B$12</f>
        <v>*</v>
      </c>
      <c r="J21" s="93" t="str">
        <f>[16]Março!$B$13</f>
        <v>*</v>
      </c>
      <c r="K21" s="93" t="str">
        <f>[16]Março!$B$14</f>
        <v>*</v>
      </c>
      <c r="L21" s="93" t="str">
        <f>[16]Março!$B$15</f>
        <v>*</v>
      </c>
      <c r="M21" s="93" t="str">
        <f>[16]Março!$B$16</f>
        <v>*</v>
      </c>
      <c r="N21" s="93" t="str">
        <f>[16]Março!$B$17</f>
        <v>*</v>
      </c>
      <c r="O21" s="93" t="str">
        <f>[16]Março!$B$18</f>
        <v>*</v>
      </c>
      <c r="P21" s="93" t="str">
        <f>[16]Março!$B$19</f>
        <v>*</v>
      </c>
      <c r="Q21" s="93" t="str">
        <f>[16]Março!$B$20</f>
        <v>*</v>
      </c>
      <c r="R21" s="93" t="str">
        <f>[16]Março!$B$21</f>
        <v>*</v>
      </c>
      <c r="S21" s="93" t="str">
        <f>[16]Março!$B$22</f>
        <v>*</v>
      </c>
      <c r="T21" s="93" t="str">
        <f>[16]Março!$B$23</f>
        <v>*</v>
      </c>
      <c r="U21" s="93" t="str">
        <f>[16]Março!$B$24</f>
        <v>*</v>
      </c>
      <c r="V21" s="93" t="str">
        <f>[16]Março!$B$25</f>
        <v>*</v>
      </c>
      <c r="W21" s="93" t="str">
        <f>[16]Março!$B$26</f>
        <v>*</v>
      </c>
      <c r="X21" s="93" t="str">
        <f>[16]Março!$B$27</f>
        <v>*</v>
      </c>
      <c r="Y21" s="93" t="str">
        <f>[16]Março!$B$28</f>
        <v>*</v>
      </c>
      <c r="Z21" s="93" t="str">
        <f>[16]Março!$B$29</f>
        <v>*</v>
      </c>
      <c r="AA21" s="93" t="str">
        <f>[16]Março!$B$30</f>
        <v>*</v>
      </c>
      <c r="AB21" s="93" t="str">
        <f>[16]Março!$B$31</f>
        <v>*</v>
      </c>
      <c r="AC21" s="93" t="str">
        <f>[16]Março!$B$32</f>
        <v>*</v>
      </c>
      <c r="AD21" s="93" t="str">
        <f>[16]Março!$B$33</f>
        <v>*</v>
      </c>
      <c r="AE21" s="93" t="str">
        <f>[16]Março!$B$34</f>
        <v>*</v>
      </c>
      <c r="AF21" s="93" t="str">
        <f>[16]Março!$B$35</f>
        <v>*</v>
      </c>
      <c r="AG21" s="99" t="s">
        <v>202</v>
      </c>
      <c r="AI21" s="11" t="s">
        <v>33</v>
      </c>
      <c r="AJ21" t="s">
        <v>33</v>
      </c>
      <c r="AK21" t="s">
        <v>33</v>
      </c>
    </row>
    <row r="22" spans="1:39" x14ac:dyDescent="0.2">
      <c r="A22" s="50" t="s">
        <v>6</v>
      </c>
      <c r="B22" s="93">
        <f>[17]Março!$B$5</f>
        <v>26.433333333333337</v>
      </c>
      <c r="C22" s="93">
        <f>[17]Março!$B$6</f>
        <v>26.678260869565218</v>
      </c>
      <c r="D22" s="93">
        <f>[17]Março!$B$7</f>
        <v>24.552173913043475</v>
      </c>
      <c r="E22" s="93">
        <f>[17]Março!$B$8</f>
        <v>27.21</v>
      </c>
      <c r="F22" s="93">
        <f>[17]Março!$B$9</f>
        <v>25.562499999999996</v>
      </c>
      <c r="G22" s="93">
        <f>[17]Março!$B$10</f>
        <v>25.929166666666664</v>
      </c>
      <c r="H22" s="93">
        <f>[17]Março!$B$11</f>
        <v>27.577272727272728</v>
      </c>
      <c r="I22" s="93">
        <f>[17]Março!$B$12</f>
        <v>26.785714285714281</v>
      </c>
      <c r="J22" s="93">
        <f>[17]Março!$B$13</f>
        <v>25.904166666666669</v>
      </c>
      <c r="K22" s="93">
        <f>[17]Março!$B$14</f>
        <v>25.945454545454549</v>
      </c>
      <c r="L22" s="93">
        <f>[17]Março!$B$15</f>
        <v>25.416666666666661</v>
      </c>
      <c r="M22" s="93">
        <f>[17]Março!$B$16</f>
        <v>26.518181818181816</v>
      </c>
      <c r="N22" s="93">
        <f>[17]Março!$B$17</f>
        <v>25.838095238095235</v>
      </c>
      <c r="O22" s="93">
        <f>[17]Março!$B$18</f>
        <v>27.215789473684207</v>
      </c>
      <c r="P22" s="93">
        <f>[17]Março!$B$19</f>
        <v>26.887500000000003</v>
      </c>
      <c r="Q22" s="93">
        <f>[17]Março!$B$20</f>
        <v>27.626086956521743</v>
      </c>
      <c r="R22" s="93">
        <f>[17]Março!$B$21</f>
        <v>27.936363636363637</v>
      </c>
      <c r="S22" s="93">
        <f>[17]Março!$B$22</f>
        <v>27.179166666666671</v>
      </c>
      <c r="T22" s="93">
        <f>[17]Março!$B$23</f>
        <v>26.112499999999997</v>
      </c>
      <c r="U22" s="93">
        <f>[17]Março!$B$24</f>
        <v>26.316666666666663</v>
      </c>
      <c r="V22" s="93">
        <f>[17]Março!$B$25</f>
        <v>27.470833333333331</v>
      </c>
      <c r="W22" s="93">
        <f>[17]Março!$B$26</f>
        <v>26.804166666666671</v>
      </c>
      <c r="X22" s="93">
        <f>[17]Março!$B$27</f>
        <v>24.820833333333329</v>
      </c>
      <c r="Y22" s="93">
        <f>[17]Março!$B$28</f>
        <v>24.790909090909086</v>
      </c>
      <c r="Z22" s="93">
        <f>[17]Março!$B$29</f>
        <v>26.512499999999999</v>
      </c>
      <c r="AA22" s="93">
        <f>[17]Março!$B$30</f>
        <v>26.400000000000002</v>
      </c>
      <c r="AB22" s="93">
        <f>[17]Março!$B$31</f>
        <v>27.204166666666666</v>
      </c>
      <c r="AC22" s="93">
        <f>[17]Março!$B$32</f>
        <v>28.054166666666664</v>
      </c>
      <c r="AD22" s="93">
        <f>[17]Março!$B$33</f>
        <v>26.891666666666669</v>
      </c>
      <c r="AE22" s="93">
        <f>[17]Março!$B$34</f>
        <v>26.927272727272726</v>
      </c>
      <c r="AF22" s="93">
        <f>[17]Março!$B$35</f>
        <v>24.439130434782601</v>
      </c>
      <c r="AG22" s="99">
        <f t="shared" si="1"/>
        <v>26.449700184414876</v>
      </c>
      <c r="AH22" t="s">
        <v>33</v>
      </c>
      <c r="AK22" t="s">
        <v>33</v>
      </c>
    </row>
    <row r="23" spans="1:39" x14ac:dyDescent="0.2">
      <c r="A23" s="50" t="s">
        <v>7</v>
      </c>
      <c r="B23" s="93" t="str">
        <f>[18]Março!$B$5</f>
        <v>*</v>
      </c>
      <c r="C23" s="93" t="str">
        <f>[18]Março!$B$6</f>
        <v>*</v>
      </c>
      <c r="D23" s="93" t="str">
        <f>[18]Março!$B$7</f>
        <v>*</v>
      </c>
      <c r="E23" s="93" t="str">
        <f>[18]Março!$B$8</f>
        <v>*</v>
      </c>
      <c r="F23" s="93" t="str">
        <f>[18]Março!$B$9</f>
        <v>*</v>
      </c>
      <c r="G23" s="93" t="str">
        <f>[18]Março!$B$10</f>
        <v>*</v>
      </c>
      <c r="H23" s="93" t="str">
        <f>[18]Março!$B$11</f>
        <v>*</v>
      </c>
      <c r="I23" s="93" t="str">
        <f>[18]Março!$B$12</f>
        <v>*</v>
      </c>
      <c r="J23" s="93" t="str">
        <f>[18]Março!$B$13</f>
        <v>*</v>
      </c>
      <c r="K23" s="93" t="str">
        <f>[18]Março!$B$14</f>
        <v>*</v>
      </c>
      <c r="L23" s="93" t="str">
        <f>[18]Março!$B$15</f>
        <v>*</v>
      </c>
      <c r="M23" s="93" t="str">
        <f>[18]Março!$B$16</f>
        <v>*</v>
      </c>
      <c r="N23" s="93" t="str">
        <f>[18]Março!$B$17</f>
        <v>*</v>
      </c>
      <c r="O23" s="93" t="str">
        <f>[18]Março!$B$18</f>
        <v>*</v>
      </c>
      <c r="P23" s="93" t="str">
        <f>[18]Março!$B$19</f>
        <v>*</v>
      </c>
      <c r="Q23" s="93" t="str">
        <f>[18]Março!$B$20</f>
        <v>*</v>
      </c>
      <c r="R23" s="93" t="str">
        <f>[18]Março!$B$21</f>
        <v>*</v>
      </c>
      <c r="S23" s="93" t="str">
        <f>[18]Março!$B$22</f>
        <v>*</v>
      </c>
      <c r="T23" s="93" t="str">
        <f>[18]Março!$B$23</f>
        <v>*</v>
      </c>
      <c r="U23" s="93" t="str">
        <f>[18]Março!$B$24</f>
        <v>*</v>
      </c>
      <c r="V23" s="93" t="str">
        <f>[18]Março!$B$25</f>
        <v>*</v>
      </c>
      <c r="W23" s="93" t="str">
        <f>[18]Março!$B$26</f>
        <v>*</v>
      </c>
      <c r="X23" s="93" t="str">
        <f>[18]Março!$B$27</f>
        <v>*</v>
      </c>
      <c r="Y23" s="93" t="str">
        <f>[18]Março!$B$28</f>
        <v>*</v>
      </c>
      <c r="Z23" s="93" t="str">
        <f>[18]Março!$B$29</f>
        <v>*</v>
      </c>
      <c r="AA23" s="93" t="str">
        <f>[18]Março!$B$30</f>
        <v>*</v>
      </c>
      <c r="AB23" s="93">
        <f>[18]Março!$B$31</f>
        <v>29.816666666666663</v>
      </c>
      <c r="AC23" s="93">
        <f>[18]Março!$B$32</f>
        <v>27.391666666666666</v>
      </c>
      <c r="AD23" s="93">
        <f>[18]Março!$B$33</f>
        <v>23.8125</v>
      </c>
      <c r="AE23" s="93">
        <f>[18]Março!$B$34</f>
        <v>24.341666666666669</v>
      </c>
      <c r="AF23" s="93">
        <f>[18]Março!$B$35</f>
        <v>23.733333333333338</v>
      </c>
      <c r="AG23" s="99">
        <f t="shared" si="1"/>
        <v>25.819166666666668</v>
      </c>
      <c r="AI23" t="s">
        <v>33</v>
      </c>
      <c r="AK23" t="s">
        <v>33</v>
      </c>
      <c r="AL23" t="s">
        <v>33</v>
      </c>
    </row>
    <row r="24" spans="1:39" x14ac:dyDescent="0.2">
      <c r="A24" s="50" t="s">
        <v>150</v>
      </c>
      <c r="B24" s="93">
        <f>[19]Março!$B$5</f>
        <v>28.720833333333342</v>
      </c>
      <c r="C24" s="93">
        <f>[19]Março!$B$6</f>
        <v>29.516666666666669</v>
      </c>
      <c r="D24" s="93">
        <f>[19]Março!$B$7</f>
        <v>29.004166666666663</v>
      </c>
      <c r="E24" s="93">
        <f>[19]Março!$B$8</f>
        <v>29.112499999999994</v>
      </c>
      <c r="F24" s="93">
        <f>[19]Março!$B$9</f>
        <v>24.900000000000006</v>
      </c>
      <c r="G24" s="93">
        <f>[19]Março!$B$10</f>
        <v>26.429166666666674</v>
      </c>
      <c r="H24" s="93">
        <f>[19]Março!$B$11</f>
        <v>27.745833333333341</v>
      </c>
      <c r="I24" s="93">
        <f>[19]Março!$B$12</f>
        <v>28.683333333333337</v>
      </c>
      <c r="J24" s="93">
        <f>[19]Março!$B$13</f>
        <v>28.033333333333331</v>
      </c>
      <c r="K24" s="93">
        <f>[19]Março!$B$14</f>
        <v>26.608333333333334</v>
      </c>
      <c r="L24" s="93">
        <f>[19]Março!$B$15</f>
        <v>24.541666666666668</v>
      </c>
      <c r="M24" s="93">
        <f>[19]Março!$B$16</f>
        <v>24.345833333333331</v>
      </c>
      <c r="N24" s="93">
        <f>[19]Março!$B$17</f>
        <v>25.741666666666664</v>
      </c>
      <c r="O24" s="93">
        <f>[19]Março!$B$18</f>
        <v>26.120833333333337</v>
      </c>
      <c r="P24" s="93">
        <f>[19]Março!$B$19</f>
        <v>26.191666666666666</v>
      </c>
      <c r="Q24" s="93">
        <f>[19]Março!$B$20</f>
        <v>25.908333333333335</v>
      </c>
      <c r="R24" s="93">
        <f>[19]Março!$B$21</f>
        <v>27.754166666666666</v>
      </c>
      <c r="S24" s="93">
        <f>[19]Março!$B$22</f>
        <v>25.354166666666668</v>
      </c>
      <c r="T24" s="93">
        <f>[19]Março!$B$23</f>
        <v>25.579166666666666</v>
      </c>
      <c r="U24" s="93">
        <f>[19]Março!$B$24</f>
        <v>25.879166666666663</v>
      </c>
      <c r="V24" s="93">
        <f>[19]Março!$B$25</f>
        <v>26.779166666666665</v>
      </c>
      <c r="W24" s="93">
        <f>[19]Março!$B$26</f>
        <v>26.275000000000002</v>
      </c>
      <c r="X24" s="93">
        <f>[19]Março!$B$27</f>
        <v>24.695833333333336</v>
      </c>
      <c r="Y24" s="93">
        <f>[19]Março!$B$28</f>
        <v>24.966666666666669</v>
      </c>
      <c r="Z24" s="93">
        <f>[19]Março!$B$29</f>
        <v>26.673913043478262</v>
      </c>
      <c r="AA24" s="93">
        <f>[19]Março!$B$30</f>
        <v>26.308333333333341</v>
      </c>
      <c r="AB24" s="93">
        <f>[19]Março!$B$31</f>
        <v>28.170833333333334</v>
      </c>
      <c r="AC24" s="93">
        <f>[19]Março!$B$32</f>
        <v>27.525000000000002</v>
      </c>
      <c r="AD24" s="93">
        <f>[19]Março!$B$33</f>
        <v>24.3125</v>
      </c>
      <c r="AE24" s="93">
        <f>[19]Março!$B$34</f>
        <v>25.170833333333338</v>
      </c>
      <c r="AF24" s="93">
        <f>[19]Março!$B$35</f>
        <v>24.420833333333331</v>
      </c>
      <c r="AG24" s="99">
        <f>AVERAGE(B24:AF24)</f>
        <v>26.499024076671347</v>
      </c>
      <c r="AI24" s="11" t="s">
        <v>33</v>
      </c>
      <c r="AJ24" t="s">
        <v>33</v>
      </c>
      <c r="AK24" t="s">
        <v>33</v>
      </c>
    </row>
    <row r="25" spans="1:39" x14ac:dyDescent="0.2">
      <c r="A25" s="50" t="s">
        <v>151</v>
      </c>
      <c r="B25" s="93">
        <f>[20]Março!$B5</f>
        <v>30.091304347826089</v>
      </c>
      <c r="C25" s="93">
        <f>[20]Março!$B6</f>
        <v>30.133333333333336</v>
      </c>
      <c r="D25" s="93">
        <f>[20]Março!$B7</f>
        <v>30.633333333333336</v>
      </c>
      <c r="E25" s="93">
        <f>[20]Março!$B8</f>
        <v>30.395833333333332</v>
      </c>
      <c r="F25" s="93">
        <f>[20]Março!$B9</f>
        <v>28.504166666666663</v>
      </c>
      <c r="G25" s="93">
        <f>[20]Março!$B10</f>
        <v>27.234782608695649</v>
      </c>
      <c r="H25" s="93">
        <f>[20]Março!$B11</f>
        <v>28.424999999999997</v>
      </c>
      <c r="I25" s="93">
        <f>[20]Março!$B12</f>
        <v>28.754166666666666</v>
      </c>
      <c r="J25" s="93">
        <f>[20]Março!$B13</f>
        <v>27.674999999999997</v>
      </c>
      <c r="K25" s="93">
        <f>[20]Março!$B14</f>
        <v>24.850000000000009</v>
      </c>
      <c r="L25" s="93">
        <f>[20]Março!$B15</f>
        <v>23.941666666666666</v>
      </c>
      <c r="M25" s="93">
        <f>[20]Março!$B16</f>
        <v>23.926086956521736</v>
      </c>
      <c r="N25" s="93">
        <f>[20]Março!$B17</f>
        <v>25.012500000000003</v>
      </c>
      <c r="O25" s="93">
        <f>[20]Março!$B18</f>
        <v>25.433333333333337</v>
      </c>
      <c r="P25" s="93">
        <f>[20]Março!$B19</f>
        <v>24.304347826086957</v>
      </c>
      <c r="Q25" s="93">
        <f>[20]Março!$B20</f>
        <v>24.427272727272722</v>
      </c>
      <c r="R25" s="93">
        <f>[20]Março!$B21</f>
        <v>26.829166666666666</v>
      </c>
      <c r="S25" s="93">
        <f>[20]Março!$B22</f>
        <v>23.966666666666669</v>
      </c>
      <c r="T25" s="93">
        <f>[20]Março!$B23</f>
        <v>24.895652173913039</v>
      </c>
      <c r="U25" s="93">
        <f>[20]Março!$B24</f>
        <v>25.270833333333332</v>
      </c>
      <c r="V25" s="93">
        <f>[20]Março!$B25</f>
        <v>25.858333333333334</v>
      </c>
      <c r="W25" s="93">
        <f>[20]Março!$B26</f>
        <v>24.929166666666671</v>
      </c>
      <c r="X25" s="93">
        <f>[20]Março!$B27</f>
        <v>25.45</v>
      </c>
      <c r="Y25" s="93">
        <f>[20]Março!$B28</f>
        <v>26.654166666666672</v>
      </c>
      <c r="Z25" s="93">
        <f>[20]Março!$B29</f>
        <v>26.958333333333332</v>
      </c>
      <c r="AA25" s="93">
        <f>[20]Março!$B30</f>
        <v>25.641666666666666</v>
      </c>
      <c r="AB25" s="93">
        <f>[20]Março!$B31</f>
        <v>27.216666666666669</v>
      </c>
      <c r="AC25" s="93">
        <f>[20]Março!$B32</f>
        <v>26.962500000000002</v>
      </c>
      <c r="AD25" s="93">
        <f>[20]Março!$B33</f>
        <v>23.960869565217386</v>
      </c>
      <c r="AE25" s="93">
        <f>[20]Março!$B34</f>
        <v>26.195833333333329</v>
      </c>
      <c r="AF25" s="93">
        <f>[20]Março!$B35</f>
        <v>25.633333333333336</v>
      </c>
      <c r="AG25" s="99">
        <f>AVERAGE(B25:AF25)</f>
        <v>26.456945684049476</v>
      </c>
      <c r="AH25" s="11" t="s">
        <v>33</v>
      </c>
      <c r="AI25" s="11" t="s">
        <v>33</v>
      </c>
      <c r="AJ25" t="s">
        <v>33</v>
      </c>
    </row>
    <row r="26" spans="1:39" x14ac:dyDescent="0.2">
      <c r="A26" s="50" t="s">
        <v>152</v>
      </c>
      <c r="B26" s="93">
        <f>[21]Março!$B$5</f>
        <v>28.533333333333331</v>
      </c>
      <c r="C26" s="93">
        <f>[21]Março!$B$6</f>
        <v>29.141666666666662</v>
      </c>
      <c r="D26" s="93">
        <f>[21]Março!$B$7</f>
        <v>29.029166666666658</v>
      </c>
      <c r="E26" s="93">
        <f>[21]Março!$B$8</f>
        <v>29.712500000000002</v>
      </c>
      <c r="F26" s="93">
        <f>[21]Março!$B$9</f>
        <v>25.249999999999996</v>
      </c>
      <c r="G26" s="93">
        <f>[21]Março!$B$10</f>
        <v>26.108333333333334</v>
      </c>
      <c r="H26" s="93">
        <f>[21]Março!$B$11</f>
        <v>27.641666666666666</v>
      </c>
      <c r="I26" s="93">
        <f>[21]Março!$B$12</f>
        <v>28.620833333333326</v>
      </c>
      <c r="J26" s="93">
        <f>[21]Março!$B$13</f>
        <v>27.866666666666664</v>
      </c>
      <c r="K26" s="93">
        <f>[21]Março!$B$14</f>
        <v>25.770833333333339</v>
      </c>
      <c r="L26" s="93">
        <f>[21]Março!$B$15</f>
        <v>24.312499999999996</v>
      </c>
      <c r="M26" s="93">
        <f>[21]Março!$B$16</f>
        <v>24.133333333333329</v>
      </c>
      <c r="N26" s="93">
        <f>[21]Março!$B$17</f>
        <v>25.470833333333331</v>
      </c>
      <c r="O26" s="93">
        <f>[21]Março!$B$18</f>
        <v>26.370833333333334</v>
      </c>
      <c r="P26" s="93">
        <f>[21]Março!$B$19</f>
        <v>27.133333333333336</v>
      </c>
      <c r="Q26" s="93">
        <f>[21]Março!$B$20</f>
        <v>26.145833333333332</v>
      </c>
      <c r="R26" s="93">
        <f>[21]Março!$B$21</f>
        <v>28.220833333333328</v>
      </c>
      <c r="S26" s="93">
        <f>[21]Março!$B$22</f>
        <v>25.204166666666666</v>
      </c>
      <c r="T26" s="93">
        <f>[21]Março!$B$23</f>
        <v>25.862499999999997</v>
      </c>
      <c r="U26" s="93">
        <f>[21]Março!$B$24</f>
        <v>27.537499999999994</v>
      </c>
      <c r="V26" s="93">
        <f>[21]Março!$B$25</f>
        <v>26.587500000000006</v>
      </c>
      <c r="W26" s="93">
        <f>[21]Março!$B$26</f>
        <v>26.208333333333332</v>
      </c>
      <c r="X26" s="93">
        <f>[21]Março!$B$27</f>
        <v>24.408333333333331</v>
      </c>
      <c r="Y26" s="93">
        <f>[21]Março!$B$28</f>
        <v>24.629166666666666</v>
      </c>
      <c r="Z26" s="93">
        <f>[21]Março!$B$29</f>
        <v>26.970833333333331</v>
      </c>
      <c r="AA26" s="93">
        <f>[21]Março!$B$30</f>
        <v>26.75</v>
      </c>
      <c r="AB26" s="93">
        <f>[21]Março!$B$31</f>
        <v>27.912500000000009</v>
      </c>
      <c r="AC26" s="93">
        <f>[21]Março!$B$32</f>
        <v>27.599999999999998</v>
      </c>
      <c r="AD26" s="93">
        <f>[21]Março!$B$33</f>
        <v>24.691666666666666</v>
      </c>
      <c r="AE26" s="93">
        <f>[21]Março!$B$34</f>
        <v>24.862499999999997</v>
      </c>
      <c r="AF26" s="93">
        <f>[21]Março!$B$35</f>
        <v>24.587500000000002</v>
      </c>
      <c r="AG26" s="99">
        <f t="shared" si="1"/>
        <v>26.557258064516123</v>
      </c>
      <c r="AI26" s="11" t="s">
        <v>33</v>
      </c>
      <c r="AJ26" t="s">
        <v>33</v>
      </c>
      <c r="AK26" t="s">
        <v>33</v>
      </c>
    </row>
    <row r="27" spans="1:39" x14ac:dyDescent="0.2">
      <c r="A27" s="50" t="s">
        <v>8</v>
      </c>
      <c r="B27" s="93">
        <f>[22]Março!$B$5</f>
        <v>28.374999999999996</v>
      </c>
      <c r="C27" s="93">
        <f>[22]Março!$B$6</f>
        <v>29.541666666666671</v>
      </c>
      <c r="D27" s="93">
        <f>[22]Março!$B$7</f>
        <v>29.862500000000001</v>
      </c>
      <c r="E27" s="93">
        <f>[22]Março!$B$8</f>
        <v>29.324999999999999</v>
      </c>
      <c r="F27" s="93">
        <f>[22]Março!$B$9</f>
        <v>27.033333333333335</v>
      </c>
      <c r="G27" s="93">
        <f>[22]Março!$B$10</f>
        <v>27.404166666666669</v>
      </c>
      <c r="H27" s="93">
        <f>[22]Março!$B$11</f>
        <v>28.087499999999995</v>
      </c>
      <c r="I27" s="93">
        <f>[22]Março!$B$12</f>
        <v>28.554166666666664</v>
      </c>
      <c r="J27" s="93">
        <f>[22]Março!$B$13</f>
        <v>28.462500000000002</v>
      </c>
      <c r="K27" s="93">
        <f>[22]Março!$B$14</f>
        <v>26.545833333333334</v>
      </c>
      <c r="L27" s="93">
        <f>[22]Março!$B$15</f>
        <v>24.483333333333334</v>
      </c>
      <c r="M27" s="93">
        <f>[22]Março!$B$16</f>
        <v>23.554166666666664</v>
      </c>
      <c r="N27" s="93">
        <f>[22]Março!$B$17</f>
        <v>25.033333333333331</v>
      </c>
      <c r="O27" s="93">
        <f>[22]Março!$B$18</f>
        <v>25.375</v>
      </c>
      <c r="P27" s="93">
        <f>[22]Março!$B$19</f>
        <v>24.162499999999998</v>
      </c>
      <c r="Q27" s="93">
        <f>[22]Março!$B$20</f>
        <v>24.037499999999998</v>
      </c>
      <c r="R27" s="93">
        <f>[22]Março!$B$21</f>
        <v>26.8</v>
      </c>
      <c r="S27" s="93">
        <f>[22]Março!$B$22</f>
        <v>24.866666666666671</v>
      </c>
      <c r="T27" s="93">
        <f>[22]Março!$B$23</f>
        <v>24.929166666666664</v>
      </c>
      <c r="U27" s="93">
        <f>[22]Março!$B$24</f>
        <v>25.412499999999998</v>
      </c>
      <c r="V27" s="93">
        <f>[22]Março!$B$25</f>
        <v>25.212500000000002</v>
      </c>
      <c r="W27" s="93">
        <f>[22]Março!$B$26</f>
        <v>24.679166666666664</v>
      </c>
      <c r="X27" s="93">
        <f>[22]Março!$B$27</f>
        <v>25.258333333333329</v>
      </c>
      <c r="Y27" s="93">
        <f>[22]Março!$B$28</f>
        <v>26.05416666666666</v>
      </c>
      <c r="Z27" s="93">
        <f>[22]Março!$B$29</f>
        <v>26.754166666666666</v>
      </c>
      <c r="AA27" s="93">
        <f>[22]Março!$B$30</f>
        <v>24.566666666666666</v>
      </c>
      <c r="AB27" s="93">
        <f>[22]Março!$B$31</f>
        <v>26.737500000000001</v>
      </c>
      <c r="AC27" s="93">
        <f>[22]Março!$B$32</f>
        <v>26.579166666666666</v>
      </c>
      <c r="AD27" s="93">
        <f>[22]Março!$B$33</f>
        <v>23.320833333333329</v>
      </c>
      <c r="AE27" s="93">
        <f>[22]Março!$B$34</f>
        <v>25.383333333333329</v>
      </c>
      <c r="AF27" s="93">
        <f>[22]Março!$B$35</f>
        <v>25.474999999999998</v>
      </c>
      <c r="AG27" s="99">
        <f t="shared" si="1"/>
        <v>26.189247311827963</v>
      </c>
      <c r="AJ27" s="5"/>
      <c r="AK27" s="5"/>
    </row>
    <row r="28" spans="1:39" x14ac:dyDescent="0.2">
      <c r="A28" s="50" t="s">
        <v>9</v>
      </c>
      <c r="B28" s="93">
        <f>[23]Março!$B$5</f>
        <v>28.204166666666666</v>
      </c>
      <c r="C28" s="93">
        <f>[23]Março!$B$6</f>
        <v>30.179166666666664</v>
      </c>
      <c r="D28" s="93">
        <f>[23]Março!$B$7</f>
        <v>29.200000000000006</v>
      </c>
      <c r="E28" s="93">
        <f>[23]Março!$B$8</f>
        <v>29.912500000000009</v>
      </c>
      <c r="F28" s="93">
        <f>[23]Março!$B$9</f>
        <v>24.983333333333334</v>
      </c>
      <c r="G28" s="93">
        <f>[23]Março!$B$10</f>
        <v>26.112500000000001</v>
      </c>
      <c r="H28" s="93">
        <f>[23]Março!$B$11</f>
        <v>27.275000000000006</v>
      </c>
      <c r="I28" s="93">
        <f>[23]Março!$B$12</f>
        <v>28.437500000000004</v>
      </c>
      <c r="J28" s="93">
        <f>[23]Março!$B$13</f>
        <v>29.291666666666668</v>
      </c>
      <c r="K28" s="93">
        <f>[23]Março!$B$14</f>
        <v>27.1875</v>
      </c>
      <c r="L28" s="93">
        <f>[23]Março!$B$15</f>
        <v>25.212500000000002</v>
      </c>
      <c r="M28" s="93">
        <f>[23]Março!$B$16</f>
        <v>23.926086956521736</v>
      </c>
      <c r="N28" s="93">
        <f>[23]Março!$B$17</f>
        <v>25.099999999999998</v>
      </c>
      <c r="O28" s="93">
        <f>[23]Março!$B$18</f>
        <v>26.574999999999999</v>
      </c>
      <c r="P28" s="93">
        <f>[23]Março!$B$19</f>
        <v>26.95</v>
      </c>
      <c r="Q28" s="93">
        <f>[23]Março!$B$20</f>
        <v>25.916666666666668</v>
      </c>
      <c r="R28" s="93">
        <f>[23]Março!$B$21</f>
        <v>28.150000000000006</v>
      </c>
      <c r="S28" s="93">
        <f>[23]Março!$B$22</f>
        <v>25.020833333333329</v>
      </c>
      <c r="T28" s="93">
        <f>[23]Março!$B$23</f>
        <v>26.037499999999994</v>
      </c>
      <c r="U28" s="93">
        <f>[23]Março!$B$24</f>
        <v>26.795833333333334</v>
      </c>
      <c r="V28" s="93">
        <f>[23]Março!$B$25</f>
        <v>26.674999999999997</v>
      </c>
      <c r="W28" s="93">
        <f>[23]Março!$B$26</f>
        <v>26.830434782608691</v>
      </c>
      <c r="X28" s="93">
        <f>[23]Março!$B$27</f>
        <v>25.841666666666665</v>
      </c>
      <c r="Y28" s="93">
        <f>[23]Março!$B$28</f>
        <v>25.912499999999998</v>
      </c>
      <c r="Z28" s="93">
        <f>[23]Março!$B$29</f>
        <v>27.183333333333334</v>
      </c>
      <c r="AA28" s="93">
        <f>[23]Março!$B$30</f>
        <v>26.091666666666665</v>
      </c>
      <c r="AB28" s="93">
        <f>[23]Março!$B$31</f>
        <v>28.175000000000001</v>
      </c>
      <c r="AC28" s="93">
        <f>[23]Março!$B$32</f>
        <v>27.145833333333329</v>
      </c>
      <c r="AD28" s="93">
        <f>[23]Março!$B$33</f>
        <v>24.475000000000005</v>
      </c>
      <c r="AE28" s="93">
        <f>[23]Março!$B$34</f>
        <v>24.829166666666666</v>
      </c>
      <c r="AF28" s="93">
        <f>[23]Março!$B$35</f>
        <v>24.575000000000003</v>
      </c>
      <c r="AG28" s="99">
        <f t="shared" si="1"/>
        <v>26.716205002337542</v>
      </c>
      <c r="AJ28" t="s">
        <v>33</v>
      </c>
      <c r="AK28" t="s">
        <v>33</v>
      </c>
    </row>
    <row r="29" spans="1:39" hidden="1" x14ac:dyDescent="0.2">
      <c r="A29" s="50" t="s">
        <v>30</v>
      </c>
      <c r="B29" s="93" t="str">
        <f>[24]Março!$B$5</f>
        <v>*</v>
      </c>
      <c r="C29" s="93" t="str">
        <f>[24]Março!$B$6</f>
        <v>*</v>
      </c>
      <c r="D29" s="93" t="str">
        <f>[24]Março!$B$7</f>
        <v>*</v>
      </c>
      <c r="E29" s="93" t="str">
        <f>[24]Março!$B$8</f>
        <v>*</v>
      </c>
      <c r="F29" s="93" t="str">
        <f>[24]Março!$B$9</f>
        <v>*</v>
      </c>
      <c r="G29" s="93" t="str">
        <f>[24]Março!$B$10</f>
        <v>*</v>
      </c>
      <c r="H29" s="93" t="str">
        <f>[24]Março!$B$11</f>
        <v>*</v>
      </c>
      <c r="I29" s="93" t="str">
        <f>[24]Março!$B$12</f>
        <v>*</v>
      </c>
      <c r="J29" s="93" t="str">
        <f>[24]Março!$B$13</f>
        <v>*</v>
      </c>
      <c r="K29" s="93" t="str">
        <f>[24]Março!$B$14</f>
        <v>*</v>
      </c>
      <c r="L29" s="93" t="str">
        <f>[24]Março!$B$15</f>
        <v>*</v>
      </c>
      <c r="M29" s="93" t="str">
        <f>[24]Março!$B$16</f>
        <v>*</v>
      </c>
      <c r="N29" s="93" t="str">
        <f>[24]Março!$B$17</f>
        <v>*</v>
      </c>
      <c r="O29" s="93" t="str">
        <f>[24]Março!$B$18</f>
        <v>*</v>
      </c>
      <c r="P29" s="93" t="str">
        <f>[24]Março!$B$19</f>
        <v>*</v>
      </c>
      <c r="Q29" s="93" t="str">
        <f>[24]Março!$B$20</f>
        <v>*</v>
      </c>
      <c r="R29" s="93" t="str">
        <f>[24]Março!$B$21</f>
        <v>*</v>
      </c>
      <c r="S29" s="93" t="str">
        <f>[24]Março!$B$22</f>
        <v>*</v>
      </c>
      <c r="T29" s="93" t="str">
        <f>[24]Março!$B$23</f>
        <v>*</v>
      </c>
      <c r="U29" s="93" t="str">
        <f>[24]Março!$B$24</f>
        <v>*</v>
      </c>
      <c r="V29" s="93" t="str">
        <f>[24]Março!$B$25</f>
        <v>*</v>
      </c>
      <c r="W29" s="93" t="str">
        <f>[24]Março!$B$26</f>
        <v>*</v>
      </c>
      <c r="X29" s="93" t="str">
        <f>[24]Março!$B$27</f>
        <v>*</v>
      </c>
      <c r="Y29" s="93" t="str">
        <f>[24]Março!$B$28</f>
        <v>*</v>
      </c>
      <c r="Z29" s="93" t="str">
        <f>[24]Março!$B$29</f>
        <v>*</v>
      </c>
      <c r="AA29" s="93" t="str">
        <f>[24]Março!$B$30</f>
        <v>*</v>
      </c>
      <c r="AB29" s="93" t="str">
        <f>[24]Março!$B$31</f>
        <v>*</v>
      </c>
      <c r="AC29" s="93" t="str">
        <f>[24]Março!$B$32</f>
        <v>*</v>
      </c>
      <c r="AD29" s="93" t="str">
        <f>[24]Março!$B$33</f>
        <v>*</v>
      </c>
      <c r="AE29" s="93" t="str">
        <f>[24]Março!$B$34</f>
        <v>*</v>
      </c>
      <c r="AF29" s="93" t="str">
        <f>[24]Março!$B$35</f>
        <v>*</v>
      </c>
      <c r="AG29" s="99" t="s">
        <v>202</v>
      </c>
      <c r="AI29" s="11" t="s">
        <v>33</v>
      </c>
    </row>
    <row r="30" spans="1:39" x14ac:dyDescent="0.2">
      <c r="A30" s="50" t="s">
        <v>10</v>
      </c>
      <c r="B30" s="93">
        <f>[25]Março!$B$5</f>
        <v>28.779166666666669</v>
      </c>
      <c r="C30" s="93">
        <f>[25]Março!$B$6</f>
        <v>29.504166666666674</v>
      </c>
      <c r="D30" s="93">
        <f>[25]Março!$B$7</f>
        <v>29.195833333333329</v>
      </c>
      <c r="E30" s="93">
        <f>[25]Março!$B$8</f>
        <v>29.270833333333339</v>
      </c>
      <c r="F30" s="93">
        <f>[25]Março!$B$9</f>
        <v>26.920833333333338</v>
      </c>
      <c r="G30" s="93">
        <f>[25]Março!$B$10</f>
        <v>27.570833333333336</v>
      </c>
      <c r="H30" s="93">
        <f>[25]Março!$B$11</f>
        <v>28.333333333333332</v>
      </c>
      <c r="I30" s="93">
        <f>[25]Março!$B$12</f>
        <v>29.045833333333331</v>
      </c>
      <c r="J30" s="93">
        <f>[25]Março!$B$13</f>
        <v>28.120833333333334</v>
      </c>
      <c r="K30" s="93">
        <f>[25]Março!$B$14</f>
        <v>26.345833333333331</v>
      </c>
      <c r="L30" s="93">
        <f>[25]Março!$B$15</f>
        <v>23.808333333333337</v>
      </c>
      <c r="M30" s="93">
        <f>[25]Março!$B$16</f>
        <v>23.229166666666661</v>
      </c>
      <c r="N30" s="93">
        <f>[25]Março!$B$17</f>
        <v>24.75</v>
      </c>
      <c r="O30" s="93">
        <f>[25]Março!$B$18</f>
        <v>25.324999999999999</v>
      </c>
      <c r="P30" s="93">
        <f>[25]Março!$B$19</f>
        <v>24.875</v>
      </c>
      <c r="Q30" s="93">
        <f>[25]Março!$B$20</f>
        <v>24.579166666666666</v>
      </c>
      <c r="R30" s="93">
        <f>[25]Março!$B$21</f>
        <v>27.470833333333331</v>
      </c>
      <c r="S30" s="93">
        <f>[25]Março!$B$22</f>
        <v>24.358333333333334</v>
      </c>
      <c r="T30" s="93">
        <f>[25]Março!$B$23</f>
        <v>25.141666666666662</v>
      </c>
      <c r="U30" s="93">
        <f>[25]Março!$B$24</f>
        <v>25.470833333333335</v>
      </c>
      <c r="V30" s="93">
        <f>[25]Março!$B$25</f>
        <v>26.462500000000002</v>
      </c>
      <c r="W30" s="93">
        <f>[25]Março!$B$26</f>
        <v>25.908333333333335</v>
      </c>
      <c r="X30" s="93">
        <f>[25]Março!$B$27</f>
        <v>24.908333333333335</v>
      </c>
      <c r="Y30" s="93">
        <f>[25]Março!$B$28</f>
        <v>25.979166666666661</v>
      </c>
      <c r="Z30" s="93">
        <f>[25]Março!$B$29</f>
        <v>27.870833333333334</v>
      </c>
      <c r="AA30" s="93">
        <f>[25]Março!$B$30</f>
        <v>25.454166666666666</v>
      </c>
      <c r="AB30" s="93">
        <f>[25]Março!$B$31</f>
        <v>27.791666666666668</v>
      </c>
      <c r="AC30" s="93">
        <f>[25]Março!$B$32</f>
        <v>27.058333333333334</v>
      </c>
      <c r="AD30" s="93">
        <f>[25]Março!$B$33</f>
        <v>23.724999999999998</v>
      </c>
      <c r="AE30" s="93">
        <f>[25]Março!$B$34</f>
        <v>25.508333333333329</v>
      </c>
      <c r="AF30" s="93">
        <f>[25]Março!$B$35</f>
        <v>25.183333333333334</v>
      </c>
      <c r="AG30" s="99">
        <f t="shared" si="1"/>
        <v>26.385349462365578</v>
      </c>
      <c r="AK30" t="s">
        <v>33</v>
      </c>
      <c r="AL30" t="s">
        <v>33</v>
      </c>
    </row>
    <row r="31" spans="1:39" x14ac:dyDescent="0.2">
      <c r="A31" s="50" t="s">
        <v>153</v>
      </c>
      <c r="B31" s="93">
        <f>[26]Março!$B$5</f>
        <v>27.404166666666669</v>
      </c>
      <c r="C31" s="93">
        <f>[26]Março!$B$6</f>
        <v>28.308333333333334</v>
      </c>
      <c r="D31" s="93">
        <f>[26]Março!$B$7</f>
        <v>28.133333333333336</v>
      </c>
      <c r="E31" s="93">
        <f>[26]Março!$B$8</f>
        <v>29.175000000000001</v>
      </c>
      <c r="F31" s="93">
        <f>[26]Março!$B$9</f>
        <v>25.912500000000005</v>
      </c>
      <c r="G31" s="93">
        <f>[26]Março!$B$10</f>
        <v>25.8125</v>
      </c>
      <c r="H31" s="93">
        <f>[26]Março!$B$11</f>
        <v>26.95</v>
      </c>
      <c r="I31" s="93">
        <f>[26]Março!$B$12</f>
        <v>27.875</v>
      </c>
      <c r="J31" s="93">
        <f>[26]Março!$B$13</f>
        <v>27.195833333333329</v>
      </c>
      <c r="K31" s="93">
        <f>[26]Março!$B$14</f>
        <v>24.854166666666668</v>
      </c>
      <c r="L31" s="93">
        <f>[26]Março!$B$15</f>
        <v>23.787500000000005</v>
      </c>
      <c r="M31" s="93">
        <f>[26]Março!$B$16</f>
        <v>22.537499999999994</v>
      </c>
      <c r="N31" s="93">
        <f>[26]Março!$B$17</f>
        <v>24.537499999999998</v>
      </c>
      <c r="O31" s="93">
        <f>[26]Março!$B$18</f>
        <v>25.224999999999998</v>
      </c>
      <c r="P31" s="93">
        <f>[26]Março!$B$19</f>
        <v>25.033333333333331</v>
      </c>
      <c r="Q31" s="93">
        <f>[26]Março!$B$20</f>
        <v>24.666666666666668</v>
      </c>
      <c r="R31" s="93">
        <f>[26]Março!$B$21</f>
        <v>25.95</v>
      </c>
      <c r="S31" s="93">
        <f>[26]Março!$B$22</f>
        <v>23.429166666666664</v>
      </c>
      <c r="T31" s="93">
        <f>[26]Março!$B$23</f>
        <v>24.900000000000006</v>
      </c>
      <c r="U31" s="93">
        <f>[26]Março!$B$24</f>
        <v>25.245833333333334</v>
      </c>
      <c r="V31" s="93">
        <f>[26]Março!$B$25</f>
        <v>25.462499999999995</v>
      </c>
      <c r="W31" s="93">
        <f>[26]Março!$B$26</f>
        <v>24.412499999999994</v>
      </c>
      <c r="X31" s="93">
        <f>[26]Março!$B$27</f>
        <v>23.470833333333331</v>
      </c>
      <c r="Y31" s="93">
        <f>[26]Março!$B$28</f>
        <v>24.029166666666669</v>
      </c>
      <c r="Z31" s="93">
        <f>[26]Março!$B$29</f>
        <v>26.674999999999997</v>
      </c>
      <c r="AA31" s="93">
        <f>[26]Março!$B$30</f>
        <v>24.926086956521736</v>
      </c>
      <c r="AB31" s="93">
        <f>[26]Março!$B$31</f>
        <v>27.191666666666666</v>
      </c>
      <c r="AC31" s="93">
        <f>[26]Março!$B$32</f>
        <v>27.108333333333331</v>
      </c>
      <c r="AD31" s="93">
        <f>[26]Março!$B$33</f>
        <v>23.691666666666666</v>
      </c>
      <c r="AE31" s="93">
        <f>[26]Março!$B$34</f>
        <v>24.620833333333334</v>
      </c>
      <c r="AF31" s="93">
        <f>[26]Março!$B$35</f>
        <v>24.087500000000002</v>
      </c>
      <c r="AG31" s="99">
        <f>AVERAGE(B31:AF31)</f>
        <v>25.568045815801774</v>
      </c>
      <c r="AH31" s="11"/>
    </row>
    <row r="32" spans="1:39" x14ac:dyDescent="0.2">
      <c r="A32" s="50" t="s">
        <v>11</v>
      </c>
      <c r="B32" s="93">
        <f>[27]Março!$B$5</f>
        <v>26.808333333333334</v>
      </c>
      <c r="C32" s="93">
        <f>[27]Março!$B$6</f>
        <v>27.204166666666662</v>
      </c>
      <c r="D32" s="93">
        <f>[27]Março!$B$7</f>
        <v>26.199999999999992</v>
      </c>
      <c r="E32" s="93">
        <f>[27]Março!$B$8</f>
        <v>28.337499999999995</v>
      </c>
      <c r="F32" s="93">
        <f>[27]Março!$B$9</f>
        <v>25.641666666666666</v>
      </c>
      <c r="G32" s="93">
        <f>[27]Março!$B$10</f>
        <v>24.633333333333326</v>
      </c>
      <c r="H32" s="93">
        <f>[27]Março!$B$11</f>
        <v>26.187499999999996</v>
      </c>
      <c r="I32" s="93">
        <f>[27]Março!$B$12</f>
        <v>27.925000000000001</v>
      </c>
      <c r="J32" s="93">
        <f>[27]Março!$B$13</f>
        <v>25.620833333333334</v>
      </c>
      <c r="K32" s="93">
        <f>[27]Março!$B$14</f>
        <v>25.366666666666671</v>
      </c>
      <c r="L32" s="93">
        <f>[27]Março!$B$15</f>
        <v>23.887500000000006</v>
      </c>
      <c r="M32" s="93">
        <f>[27]Março!$B$16</f>
        <v>24.045833333333334</v>
      </c>
      <c r="N32" s="93">
        <f>[27]Março!$B$17</f>
        <v>24.545833333333334</v>
      </c>
      <c r="O32" s="93">
        <f>[27]Março!$B$18</f>
        <v>25.337500000000002</v>
      </c>
      <c r="P32" s="93">
        <f>[27]Março!$B$19</f>
        <v>26.450000000000003</v>
      </c>
      <c r="Q32" s="93">
        <f>[27]Março!$B$20</f>
        <v>25.966666666666658</v>
      </c>
      <c r="R32" s="93">
        <f>[27]Março!$B$21</f>
        <v>26.620833333333337</v>
      </c>
      <c r="S32" s="93">
        <f>[27]Março!$B$22</f>
        <v>24.525000000000002</v>
      </c>
      <c r="T32" s="93">
        <f>[27]Março!$B$23</f>
        <v>25.100000000000005</v>
      </c>
      <c r="U32" s="93">
        <f>[27]Março!$B$24</f>
        <v>25.229166666666671</v>
      </c>
      <c r="V32" s="93">
        <f>[27]Março!$B$25</f>
        <v>25.862500000000001</v>
      </c>
      <c r="W32" s="93">
        <f>[27]Março!$B$26</f>
        <v>25.354166666666671</v>
      </c>
      <c r="X32" s="93">
        <f>[27]Março!$B$27</f>
        <v>22.645833333333332</v>
      </c>
      <c r="Y32" s="93">
        <f>[27]Março!$B$28</f>
        <v>22.966666666666669</v>
      </c>
      <c r="Z32" s="93">
        <f>[27]Março!$B$29</f>
        <v>26.095833333333331</v>
      </c>
      <c r="AA32" s="93">
        <f>[27]Março!$B$30</f>
        <v>26.191666666666674</v>
      </c>
      <c r="AB32" s="93">
        <f>[27]Março!$B$31</f>
        <v>26.945833333333329</v>
      </c>
      <c r="AC32" s="93">
        <f>[27]Março!$B$32</f>
        <v>27.279166666666665</v>
      </c>
      <c r="AD32" s="93">
        <f>[27]Março!$B$33</f>
        <v>24.762500000000003</v>
      </c>
      <c r="AE32" s="93">
        <f>[27]Março!$B$34</f>
        <v>24.620833333333326</v>
      </c>
      <c r="AF32" s="93">
        <f>[27]Março!$B$35</f>
        <v>24.612499999999997</v>
      </c>
      <c r="AG32" s="99">
        <f t="shared" si="1"/>
        <v>25.579704301075267</v>
      </c>
      <c r="AI32" s="11" t="s">
        <v>33</v>
      </c>
      <c r="AK32" t="s">
        <v>33</v>
      </c>
      <c r="AL32" t="s">
        <v>33</v>
      </c>
      <c r="AM32" s="85"/>
    </row>
    <row r="33" spans="1:38" s="5" customFormat="1" x14ac:dyDescent="0.2">
      <c r="A33" s="50" t="s">
        <v>12</v>
      </c>
      <c r="B33" s="93">
        <f>[28]Março!$B$5</f>
        <v>28.170833333333331</v>
      </c>
      <c r="C33" s="93">
        <f>[28]Março!$B$6</f>
        <v>28.227272727272734</v>
      </c>
      <c r="D33" s="93">
        <f>[28]Março!$B$7</f>
        <v>26.809999999999995</v>
      </c>
      <c r="E33" s="93">
        <f>[28]Março!$B$8</f>
        <v>28.255000000000003</v>
      </c>
      <c r="F33" s="93">
        <f>[28]Março!$B$9</f>
        <v>25.429166666666664</v>
      </c>
      <c r="G33" s="93">
        <f>[28]Março!$B$10</f>
        <v>27.013043478260869</v>
      </c>
      <c r="H33" s="93">
        <f>[28]Março!$B$11</f>
        <v>29.123809523809523</v>
      </c>
      <c r="I33" s="93">
        <f>[28]Março!$B$12</f>
        <v>28.034782608695647</v>
      </c>
      <c r="J33" s="93">
        <f>[28]Março!$B$13</f>
        <v>26.854166666666661</v>
      </c>
      <c r="K33" s="93">
        <f>[28]Março!$B$14</f>
        <v>26.795454545454547</v>
      </c>
      <c r="L33" s="93">
        <f>[28]Março!$B$15</f>
        <v>26.933333333333326</v>
      </c>
      <c r="M33" s="93">
        <f>[28]Março!$B$16</f>
        <v>25.75454545454545</v>
      </c>
      <c r="N33" s="93">
        <f>[28]Março!$B$17</f>
        <v>25.417391304347824</v>
      </c>
      <c r="O33" s="93">
        <f>[28]Março!$B$18</f>
        <v>26.518181818181823</v>
      </c>
      <c r="P33" s="93">
        <f>[28]Março!$B$19</f>
        <v>27.44583333333334</v>
      </c>
      <c r="Q33" s="93">
        <f>[28]Março!$B$20</f>
        <v>28.254166666666663</v>
      </c>
      <c r="R33" s="93">
        <f>[28]Março!$B$21</f>
        <v>28.828571428571429</v>
      </c>
      <c r="S33" s="93">
        <f>[28]Março!$B$22</f>
        <v>26.566666666666666</v>
      </c>
      <c r="T33" s="93">
        <f>[28]Março!$B$23</f>
        <v>26.45</v>
      </c>
      <c r="U33" s="93">
        <f>[28]Março!$B$24</f>
        <v>28.045833333333331</v>
      </c>
      <c r="V33" s="93">
        <f>[28]Março!$B$25</f>
        <v>28.179166666666664</v>
      </c>
      <c r="W33" s="93">
        <f>[28]Março!$B$26</f>
        <v>26.900000000000006</v>
      </c>
      <c r="X33" s="93">
        <f>[28]Março!$B$27</f>
        <v>22.245833333333334</v>
      </c>
      <c r="Y33" s="93">
        <f>[28]Março!$B$28</f>
        <v>23.991304347826084</v>
      </c>
      <c r="Z33" s="93">
        <f>[28]Março!$B$29</f>
        <v>25.537499999999998</v>
      </c>
      <c r="AA33" s="93">
        <f>[28]Março!$B$30</f>
        <v>27.137499999999992</v>
      </c>
      <c r="AB33" s="93">
        <f>[28]Março!$B$31</f>
        <v>27.545833333333334</v>
      </c>
      <c r="AC33" s="93">
        <f>[28]Março!$B$32</f>
        <v>28.387499999999999</v>
      </c>
      <c r="AD33" s="93">
        <f>[28]Março!$B$33</f>
        <v>25.658333333333335</v>
      </c>
      <c r="AE33" s="93">
        <f>[28]Março!$B$34</f>
        <v>26.726086956521737</v>
      </c>
      <c r="AF33" s="93">
        <f>[28]Março!$B$35</f>
        <v>24.458333333333332</v>
      </c>
      <c r="AG33" s="99">
        <f t="shared" si="1"/>
        <v>26.828885296564117</v>
      </c>
      <c r="AJ33" s="5" t="s">
        <v>33</v>
      </c>
      <c r="AK33" s="5" t="s">
        <v>33</v>
      </c>
    </row>
    <row r="34" spans="1:38" x14ac:dyDescent="0.2">
      <c r="A34" s="50" t="s">
        <v>231</v>
      </c>
      <c r="B34" s="93">
        <f>[29]Março!$B$5</f>
        <v>28.291666666666668</v>
      </c>
      <c r="C34" s="93">
        <f>[29]Março!$B$6</f>
        <v>28.5625</v>
      </c>
      <c r="D34" s="93">
        <f>[29]Março!$B$7</f>
        <v>26.25</v>
      </c>
      <c r="E34" s="93">
        <f>[29]Março!$B$8</f>
        <v>26.925000000000001</v>
      </c>
      <c r="F34" s="93">
        <f>[29]Março!$B$9</f>
        <v>26.058333333333337</v>
      </c>
      <c r="G34" s="93">
        <f>[29]Março!$B$10</f>
        <v>27.387499999999999</v>
      </c>
      <c r="H34" s="93">
        <f>[29]Março!$B$11</f>
        <v>28.679166666666664</v>
      </c>
      <c r="I34" s="93">
        <f>[29]Março!$B$12</f>
        <v>26.362499999999997</v>
      </c>
      <c r="J34" s="93">
        <f>[29]Março!$B$13</f>
        <v>25.941666666666666</v>
      </c>
      <c r="K34" s="93">
        <f>[29]Março!$B$14</f>
        <v>26.416666666666668</v>
      </c>
      <c r="L34" s="93">
        <f>[29]Março!$B$15</f>
        <v>26.037499999999994</v>
      </c>
      <c r="M34" s="93">
        <f>[29]Março!$B$16</f>
        <v>26.429166666666671</v>
      </c>
      <c r="N34" s="93">
        <f>[29]Março!$B$17</f>
        <v>26.308333333333337</v>
      </c>
      <c r="O34" s="93">
        <f>[29]Março!$B$18</f>
        <v>26.845833333333335</v>
      </c>
      <c r="P34" s="93">
        <f>[29]Março!$B$19</f>
        <v>27.837500000000006</v>
      </c>
      <c r="Q34" s="93">
        <f>[29]Março!$B$20</f>
        <v>28.141666666666666</v>
      </c>
      <c r="R34" s="93">
        <f>[29]Março!$B$21</f>
        <v>28.304166666666664</v>
      </c>
      <c r="S34" s="93">
        <f>[29]Março!$B$22</f>
        <v>27.304166666666664</v>
      </c>
      <c r="T34" s="93">
        <f>[29]Março!$B$23</f>
        <v>26.483333333333338</v>
      </c>
      <c r="U34" s="93">
        <f>[29]Março!$B$24</f>
        <v>27.570833333333336</v>
      </c>
      <c r="V34" s="93">
        <f>[29]Março!$B$25</f>
        <v>27.825000000000003</v>
      </c>
      <c r="W34" s="93">
        <f>[29]Março!$B$26</f>
        <v>26.975000000000005</v>
      </c>
      <c r="X34" s="93">
        <f>[29]Março!$B$27</f>
        <v>24.579166666666666</v>
      </c>
      <c r="Y34" s="93">
        <f>[29]Março!$B$28</f>
        <v>25.625</v>
      </c>
      <c r="Z34" s="93">
        <f>[29]Março!$B$29</f>
        <v>27.158333333333331</v>
      </c>
      <c r="AA34" s="93">
        <f>[29]Março!$B$30</f>
        <v>27.316666666666674</v>
      </c>
      <c r="AB34" s="93">
        <f>[29]Março!$B$31</f>
        <v>27.724999999999994</v>
      </c>
      <c r="AC34" s="93">
        <f>[29]Março!$B$32</f>
        <v>28.150000000000006</v>
      </c>
      <c r="AD34" s="93">
        <f>[29]Março!$B$33</f>
        <v>26.662499999999994</v>
      </c>
      <c r="AE34" s="93">
        <f>[29]Março!$B$34</f>
        <v>26.887500000000003</v>
      </c>
      <c r="AF34" s="93">
        <f>[29]Março!$B$35</f>
        <v>25.112499999999997</v>
      </c>
      <c r="AG34" s="99">
        <f t="shared" si="1"/>
        <v>26.972715053763444</v>
      </c>
      <c r="AJ34" t="s">
        <v>33</v>
      </c>
      <c r="AL34" t="s">
        <v>33</v>
      </c>
    </row>
    <row r="35" spans="1:38" ht="12" customHeight="1" x14ac:dyDescent="0.2">
      <c r="A35" s="50" t="s">
        <v>230</v>
      </c>
      <c r="B35" s="93">
        <f>[30]Março!$B$5</f>
        <v>27.429166666666664</v>
      </c>
      <c r="C35" s="93">
        <f>[30]Março!$B$6</f>
        <v>27.25</v>
      </c>
      <c r="D35" s="93">
        <f>[30]Março!$B$7</f>
        <v>27.424999999999997</v>
      </c>
      <c r="E35" s="93">
        <f>[30]Março!$B$8</f>
        <v>27.866666666666664</v>
      </c>
      <c r="F35" s="93">
        <f>[30]Março!$B$9</f>
        <v>24.879166666666674</v>
      </c>
      <c r="G35" s="93">
        <f>[30]Março!$B$10</f>
        <v>25.575000000000003</v>
      </c>
      <c r="H35" s="93">
        <f>[30]Março!$B$11</f>
        <v>26.237500000000001</v>
      </c>
      <c r="I35" s="93">
        <f>[30]Março!$B$12</f>
        <v>27.704166666666662</v>
      </c>
      <c r="J35" s="93">
        <f>[30]Março!$B$13</f>
        <v>27.329166666666662</v>
      </c>
      <c r="K35" s="93">
        <f>[30]Março!$B$14</f>
        <v>25.475000000000009</v>
      </c>
      <c r="L35" s="93">
        <f>[30]Março!$B$15</f>
        <v>24.937500000000004</v>
      </c>
      <c r="M35" s="93">
        <f>[30]Março!$B$16</f>
        <v>24.012500000000003</v>
      </c>
      <c r="N35" s="93">
        <f>[30]Março!$B$17</f>
        <v>24.387500000000003</v>
      </c>
      <c r="O35" s="93">
        <f>[30]Março!$B$18</f>
        <v>25.975000000000005</v>
      </c>
      <c r="P35" s="93">
        <f>[30]Março!$B$19</f>
        <v>26.083333333333332</v>
      </c>
      <c r="Q35" s="93">
        <f>[30]Março!$B$20</f>
        <v>25.279166666666669</v>
      </c>
      <c r="R35" s="93">
        <f>[30]Março!$B$21</f>
        <v>25.941666666666674</v>
      </c>
      <c r="S35" s="93">
        <f>[30]Março!$B$22</f>
        <v>24.595833333333331</v>
      </c>
      <c r="T35" s="93">
        <f>[30]Março!$B$23</f>
        <v>24.937499999999996</v>
      </c>
      <c r="U35" s="93">
        <f>[30]Março!$B$24</f>
        <v>25.187500000000004</v>
      </c>
      <c r="V35" s="93">
        <f>[30]Março!$B$25</f>
        <v>25.929166666666664</v>
      </c>
      <c r="W35" s="93">
        <f>[30]Março!$B$26</f>
        <v>26.549999999999997</v>
      </c>
      <c r="X35" s="93">
        <f>[30]Março!$B$27</f>
        <v>23.762500000000006</v>
      </c>
      <c r="Y35" s="93">
        <f>[30]Março!$B$28</f>
        <v>24.208333333333329</v>
      </c>
      <c r="Z35" s="93">
        <f>[30]Março!$B$29</f>
        <v>26.462500000000002</v>
      </c>
      <c r="AA35" s="93">
        <f>[30]Março!$B$30</f>
        <v>26.308333333333334</v>
      </c>
      <c r="AB35" s="93">
        <f>[30]Março!$B$31</f>
        <v>27.3125</v>
      </c>
      <c r="AC35" s="93">
        <f>[30]Março!$B$32</f>
        <v>27.141666666666662</v>
      </c>
      <c r="AD35" s="93">
        <f>[30]Março!$B$33</f>
        <v>23.504166666666663</v>
      </c>
      <c r="AE35" s="93">
        <f>[30]Março!$B$34</f>
        <v>24.791666666666657</v>
      </c>
      <c r="AF35" s="93">
        <f>[30]Março!$B$35</f>
        <v>23.92916666666666</v>
      </c>
      <c r="AG35" s="99">
        <f t="shared" si="1"/>
        <v>25.755107526881719</v>
      </c>
      <c r="AJ35" s="11" t="s">
        <v>33</v>
      </c>
      <c r="AK35" t="s">
        <v>33</v>
      </c>
    </row>
    <row r="36" spans="1:38" x14ac:dyDescent="0.2">
      <c r="A36" s="50" t="s">
        <v>126</v>
      </c>
      <c r="B36" s="93">
        <f>[31]Março!$B$5</f>
        <v>27.995833333333334</v>
      </c>
      <c r="C36" s="93">
        <f>[31]Março!$B$6</f>
        <v>29.637499999999999</v>
      </c>
      <c r="D36" s="93">
        <f>[31]Março!$B$7</f>
        <v>29.200000000000003</v>
      </c>
      <c r="E36" s="93">
        <f>[31]Março!$B$8</f>
        <v>29.029166666666669</v>
      </c>
      <c r="F36" s="93">
        <f>[31]Março!$B$9</f>
        <v>25.333333333333339</v>
      </c>
      <c r="G36" s="93">
        <f>[31]Março!$B$10</f>
        <v>25.654166666666665</v>
      </c>
      <c r="H36" s="93">
        <f>[31]Março!$B$11</f>
        <v>27.500000000000011</v>
      </c>
      <c r="I36" s="93">
        <f>[31]Março!$B$12</f>
        <v>28.816666666666666</v>
      </c>
      <c r="J36" s="93">
        <f>[31]Março!$B$13</f>
        <v>28.112500000000001</v>
      </c>
      <c r="K36" s="93">
        <f>[31]Março!$B$14</f>
        <v>25.887500000000003</v>
      </c>
      <c r="L36" s="93">
        <f>[31]Março!$B$15</f>
        <v>24.575000000000003</v>
      </c>
      <c r="M36" s="93">
        <f>[31]Março!$B$16</f>
        <v>23.808333333333334</v>
      </c>
      <c r="N36" s="93">
        <f>[31]Março!$B$17</f>
        <v>24.849999999999998</v>
      </c>
      <c r="O36" s="93">
        <f>[31]Março!$B$18</f>
        <v>25.779166666666669</v>
      </c>
      <c r="P36" s="93">
        <f>[31]Março!$B$19</f>
        <v>25.999999999999996</v>
      </c>
      <c r="Q36" s="93">
        <f>[31]Março!$B$20</f>
        <v>25.495833333333334</v>
      </c>
      <c r="R36" s="93">
        <f>[31]Março!$B$21</f>
        <v>27.274999999999995</v>
      </c>
      <c r="S36" s="93">
        <f>[31]Março!$B$22</f>
        <v>24.824999999999999</v>
      </c>
      <c r="T36" s="93">
        <f>[31]Março!$B$23</f>
        <v>25.241666666666664</v>
      </c>
      <c r="U36" s="93">
        <f>[31]Março!$B$24</f>
        <v>25.88333333333334</v>
      </c>
      <c r="V36" s="93">
        <f>[31]Março!$B$25</f>
        <v>26.099999999999998</v>
      </c>
      <c r="W36" s="93">
        <f>[31]Março!$B$26</f>
        <v>27.016666666666666</v>
      </c>
      <c r="X36" s="93">
        <f>[31]Março!$B$27</f>
        <v>25.679166666666664</v>
      </c>
      <c r="Y36" s="93">
        <f>[31]Março!$B$28</f>
        <v>25.566666666666659</v>
      </c>
      <c r="Z36" s="93">
        <f>[31]Março!$B$29</f>
        <v>26.991666666666664</v>
      </c>
      <c r="AA36" s="93">
        <f>[31]Março!$B$30</f>
        <v>26.412500000000009</v>
      </c>
      <c r="AB36" s="93">
        <f>[31]Março!$B$31</f>
        <v>28.158333333333335</v>
      </c>
      <c r="AC36" s="93">
        <f>[31]Março!$B$32</f>
        <v>27.770833333333329</v>
      </c>
      <c r="AD36" s="93">
        <f>[31]Março!$B$33</f>
        <v>24.762499999999999</v>
      </c>
      <c r="AE36" s="93">
        <f>[31]Março!$B$34</f>
        <v>25.212499999999995</v>
      </c>
      <c r="AF36" s="93">
        <f>[31]Março!$B$35</f>
        <v>24.420833333333324</v>
      </c>
      <c r="AG36" s="99">
        <f t="shared" si="1"/>
        <v>26.419086021505375</v>
      </c>
      <c r="AK36" t="s">
        <v>33</v>
      </c>
    </row>
    <row r="37" spans="1:38" x14ac:dyDescent="0.2">
      <c r="A37" s="50" t="s">
        <v>13</v>
      </c>
      <c r="B37" s="93">
        <f>[32]Março!$B$5</f>
        <v>27.8125</v>
      </c>
      <c r="C37" s="93">
        <f>[32]Março!$B$6</f>
        <v>27.686956521739134</v>
      </c>
      <c r="D37" s="93">
        <f>[32]Março!$B$7</f>
        <v>28.100000000000005</v>
      </c>
      <c r="E37" s="93">
        <f>[32]Março!$B$8</f>
        <v>25.720833333333331</v>
      </c>
      <c r="F37" s="93">
        <f>[32]Março!$B$9</f>
        <v>26.983333333333331</v>
      </c>
      <c r="G37" s="93">
        <f>[32]Março!$B$10</f>
        <v>28.145833333333329</v>
      </c>
      <c r="H37" s="93">
        <f>[32]Março!$B$11</f>
        <v>27.704166666666666</v>
      </c>
      <c r="I37" s="93">
        <f>[32]Março!$B$12</f>
        <v>26.966666666666665</v>
      </c>
      <c r="J37" s="93">
        <f>[32]Março!$B$13</f>
        <v>27.395833333333339</v>
      </c>
      <c r="K37" s="93">
        <f>[32]Março!$B$14</f>
        <v>28.245833333333334</v>
      </c>
      <c r="L37" s="93">
        <f>[32]Março!$B$15</f>
        <v>26.424999999999994</v>
      </c>
      <c r="M37" s="93">
        <f>[32]Março!$B$16</f>
        <v>26.945833333333336</v>
      </c>
      <c r="N37" s="93">
        <f>[32]Março!$B$17</f>
        <v>27.324999999999999</v>
      </c>
      <c r="O37" s="93">
        <f>[32]Março!$B$18</f>
        <v>27.279166666666665</v>
      </c>
      <c r="P37" s="93">
        <f>[32]Março!$B$19</f>
        <v>27.779166666666669</v>
      </c>
      <c r="Q37" s="93">
        <f>[32]Março!$B$20</f>
        <v>28.195833333333336</v>
      </c>
      <c r="R37" s="93">
        <f>[32]Março!$B$21</f>
        <v>26.904166666666669</v>
      </c>
      <c r="S37" s="93">
        <f>[32]Março!$B$22</f>
        <v>27.004166666666663</v>
      </c>
      <c r="T37" s="93">
        <f>[32]Março!$B$23</f>
        <v>24.808333333333334</v>
      </c>
      <c r="U37" s="93">
        <f>[32]Março!$B$24</f>
        <v>26.4375</v>
      </c>
      <c r="V37" s="93">
        <f>[32]Março!$B$25</f>
        <v>26.579166666666666</v>
      </c>
      <c r="W37" s="93">
        <f>[32]Março!$B$26</f>
        <v>26.417391304347827</v>
      </c>
      <c r="X37" s="93">
        <f>[32]Março!$B$27</f>
        <v>26.945833333333336</v>
      </c>
      <c r="Y37" s="93">
        <f>[32]Março!$B$28</f>
        <v>25.841666666666669</v>
      </c>
      <c r="Z37" s="93">
        <f>[32]Março!$B$29</f>
        <v>27.716666666666665</v>
      </c>
      <c r="AA37" s="93">
        <f>[32]Março!$B$30</f>
        <v>27.091666666666658</v>
      </c>
      <c r="AB37" s="93">
        <f>[32]Março!$B$31</f>
        <v>27.926086956521736</v>
      </c>
      <c r="AC37" s="93">
        <f>[32]Março!$B$32</f>
        <v>28.008333333333336</v>
      </c>
      <c r="AD37" s="93">
        <f>[32]Março!$B$33</f>
        <v>28.029166666666669</v>
      </c>
      <c r="AE37" s="93">
        <f>[32]Março!$B$34</f>
        <v>28.566666666666666</v>
      </c>
      <c r="AF37" s="93">
        <f>[32]Março!$B$35</f>
        <v>25.416666666666671</v>
      </c>
      <c r="AG37" s="99">
        <f t="shared" si="1"/>
        <v>27.174368863955124</v>
      </c>
      <c r="AJ37" t="s">
        <v>33</v>
      </c>
      <c r="AK37" t="s">
        <v>33</v>
      </c>
    </row>
    <row r="38" spans="1:38" x14ac:dyDescent="0.2">
      <c r="A38" s="50" t="s">
        <v>154</v>
      </c>
      <c r="B38" s="93">
        <f>[33]Março!$B$5</f>
        <v>26.570833333333336</v>
      </c>
      <c r="C38" s="93">
        <f>[33]Março!$B$6</f>
        <v>26.0625</v>
      </c>
      <c r="D38" s="93">
        <f>[33]Março!$B$7</f>
        <v>24.837500000000006</v>
      </c>
      <c r="E38" s="93">
        <f>[33]Março!$B$8</f>
        <v>26.008333333333336</v>
      </c>
      <c r="F38" s="93">
        <f>[33]Março!$B$9</f>
        <v>24.491666666666664</v>
      </c>
      <c r="G38" s="93">
        <f>[33]Março!$B$10</f>
        <v>25.375</v>
      </c>
      <c r="H38" s="93">
        <f>[33]Março!$B$11</f>
        <v>26.804166666666671</v>
      </c>
      <c r="I38" s="93">
        <f>[33]Março!$B$12</f>
        <v>26.579166666666669</v>
      </c>
      <c r="J38" s="93">
        <f>[33]Março!$B$13</f>
        <v>25.470833333333335</v>
      </c>
      <c r="K38" s="93">
        <f>[33]Março!$B$14</f>
        <v>25.504166666666666</v>
      </c>
      <c r="L38" s="93">
        <f>[33]Março!$B$15</f>
        <v>26.012500000000003</v>
      </c>
      <c r="M38" s="93">
        <f>[33]Março!$B$16</f>
        <v>26.504166666666666</v>
      </c>
      <c r="N38" s="93">
        <f>[33]Março!$B$17</f>
        <v>25.295833333333334</v>
      </c>
      <c r="O38" s="93">
        <f>[33]Março!$B$18</f>
        <v>26.816666666666663</v>
      </c>
      <c r="P38" s="93">
        <f>[33]Março!$B$19</f>
        <v>27.241666666666674</v>
      </c>
      <c r="Q38" s="93">
        <f>[33]Março!$B$20</f>
        <v>27.266666666666662</v>
      </c>
      <c r="R38" s="93">
        <f>[33]Março!$B$21</f>
        <v>27.329166666666666</v>
      </c>
      <c r="S38" s="93">
        <f>[33]Março!$B$22</f>
        <v>27.541666666666671</v>
      </c>
      <c r="T38" s="93">
        <f>[33]Março!$B$23</f>
        <v>26.166666666666668</v>
      </c>
      <c r="U38" s="93">
        <f>[33]Março!$B$24</f>
        <v>26.86666666666666</v>
      </c>
      <c r="V38" s="93">
        <f>[33]Março!$B$25</f>
        <v>27.516666666666669</v>
      </c>
      <c r="W38" s="93">
        <f>[33]Março!$B$26</f>
        <v>26.316666666666666</v>
      </c>
      <c r="X38" s="93">
        <f>[33]Março!$B$27</f>
        <v>25.304166666666664</v>
      </c>
      <c r="Y38" s="93">
        <f>[33]Março!$B$28</f>
        <v>25.033333333333335</v>
      </c>
      <c r="Z38" s="93">
        <f>[33]Março!$B$29</f>
        <v>26.566666666666674</v>
      </c>
      <c r="AA38" s="93">
        <f>[33]Março!$B$30</f>
        <v>27.150000000000006</v>
      </c>
      <c r="AB38" s="93">
        <f>[33]Março!$B$31</f>
        <v>27.337499999999995</v>
      </c>
      <c r="AC38" s="93">
        <f>[33]Março!$B$32</f>
        <v>27.570833333333329</v>
      </c>
      <c r="AD38" s="93">
        <f>[33]Março!$B$33</f>
        <v>26.879166666666674</v>
      </c>
      <c r="AE38" s="93">
        <f>[33]Março!$B$34</f>
        <v>27.241666666666671</v>
      </c>
      <c r="AF38" s="93">
        <f>[33]Março!$B$35</f>
        <v>24.499999999999996</v>
      </c>
      <c r="AG38" s="99">
        <f>AVERAGE(B38:AF38)</f>
        <v>26.327822580645165</v>
      </c>
      <c r="AH38" s="104"/>
      <c r="AI38" s="74" t="s">
        <v>33</v>
      </c>
      <c r="AJ38" s="74" t="s">
        <v>33</v>
      </c>
    </row>
    <row r="39" spans="1:38" x14ac:dyDescent="0.2">
      <c r="A39" s="50" t="s">
        <v>14</v>
      </c>
      <c r="B39" s="93">
        <f>[34]Março!$B$5</f>
        <v>25.566666666666666</v>
      </c>
      <c r="C39" s="93">
        <f>[34]Março!$B$6</f>
        <v>27.374999999999996</v>
      </c>
      <c r="D39" s="93">
        <f>[34]Março!$B$7</f>
        <v>27.562500000000004</v>
      </c>
      <c r="E39" s="93">
        <f>[34]Março!$B$8</f>
        <v>28.870833333333337</v>
      </c>
      <c r="F39" s="93">
        <f>[34]Março!$B$9</f>
        <v>25.470833333333331</v>
      </c>
      <c r="G39" s="93">
        <f>[34]Março!$B$10</f>
        <v>23.591666666666665</v>
      </c>
      <c r="H39" s="93">
        <f>[34]Março!$B$11</f>
        <v>26.220833333333335</v>
      </c>
      <c r="I39" s="93">
        <f>[34]Março!$B$12</f>
        <v>27.108333333333331</v>
      </c>
      <c r="J39" s="93">
        <f>[34]Março!$B$13</f>
        <v>27.004166666666666</v>
      </c>
      <c r="K39" s="93">
        <f>[34]Março!$B$14</f>
        <v>24.316666666666666</v>
      </c>
      <c r="L39" s="93">
        <f>[34]Março!$B$15</f>
        <v>23.549999999999994</v>
      </c>
      <c r="M39" s="93">
        <f>[34]Março!$B$16</f>
        <v>21.604166666666671</v>
      </c>
      <c r="N39" s="93">
        <f>[34]Março!$B$17</f>
        <v>23.0625</v>
      </c>
      <c r="O39" s="93">
        <f>[34]Março!$B$18</f>
        <v>23.712500000000002</v>
      </c>
      <c r="P39" s="93">
        <f>[34]Março!$B$19</f>
        <v>23.566666666666663</v>
      </c>
      <c r="Q39" s="93">
        <f>[34]Março!$B$20</f>
        <v>24.112500000000008</v>
      </c>
      <c r="R39" s="93">
        <f>[34]Março!$B$21</f>
        <v>25.783333333333335</v>
      </c>
      <c r="S39" s="93">
        <f>[34]Março!$B$22</f>
        <v>21.879166666666663</v>
      </c>
      <c r="T39" s="93">
        <f>[34]Março!$B$23</f>
        <v>22.670833333333338</v>
      </c>
      <c r="U39" s="93">
        <f>[34]Março!$B$24</f>
        <v>25.449999999999992</v>
      </c>
      <c r="V39" s="93">
        <f>[34]Março!$B$25</f>
        <v>24.591666666666669</v>
      </c>
      <c r="W39" s="93">
        <f>[34]Março!$B$26</f>
        <v>22.487500000000001</v>
      </c>
      <c r="X39" s="93">
        <f>[34]Março!$B$27</f>
        <v>22.683333333333334</v>
      </c>
      <c r="Y39" s="93">
        <f>[34]Março!$B$28</f>
        <v>24.137499999999992</v>
      </c>
      <c r="Z39" s="93">
        <f>[34]Março!$B$29</f>
        <v>26.524999999999995</v>
      </c>
      <c r="AA39" s="93">
        <f>[34]Março!$B$30</f>
        <v>24.554166666666664</v>
      </c>
      <c r="AB39" s="93">
        <f>[34]Março!$B$31</f>
        <v>26.179166666666671</v>
      </c>
      <c r="AC39" s="93">
        <f>[34]Março!$B$32</f>
        <v>26.695833333333336</v>
      </c>
      <c r="AD39" s="93">
        <f>[34]Março!$B$33</f>
        <v>23.191666666666663</v>
      </c>
      <c r="AE39" s="93">
        <f>[34]Março!$B$34</f>
        <v>24.395833333333332</v>
      </c>
      <c r="AF39" s="93">
        <f>[34]Março!$B$35</f>
        <v>23.845833333333328</v>
      </c>
      <c r="AG39" s="99">
        <f t="shared" si="1"/>
        <v>24.766666666666662</v>
      </c>
      <c r="AH39" s="11" t="s">
        <v>33</v>
      </c>
      <c r="AI39" s="11" t="s">
        <v>33</v>
      </c>
      <c r="AJ39" t="s">
        <v>33</v>
      </c>
      <c r="AK39" t="s">
        <v>33</v>
      </c>
    </row>
    <row r="40" spans="1:38" x14ac:dyDescent="0.2">
      <c r="A40" s="50" t="s">
        <v>15</v>
      </c>
      <c r="B40" s="93">
        <f>[35]Março!$B$5</f>
        <v>30.087500000000002</v>
      </c>
      <c r="C40" s="93">
        <f>[35]Março!$B$6</f>
        <v>31.854166666666668</v>
      </c>
      <c r="D40" s="93">
        <f>[35]Março!$B$7</f>
        <v>31.245833333333334</v>
      </c>
      <c r="E40" s="93">
        <f>[35]Março!$B$8</f>
        <v>31.104166666666671</v>
      </c>
      <c r="F40" s="93">
        <f>[35]Março!$B$9</f>
        <v>28.195833333333336</v>
      </c>
      <c r="G40" s="93">
        <f>[35]Março!$B$10</f>
        <v>29.562499999999996</v>
      </c>
      <c r="H40" s="93">
        <f>[35]Março!$B$11</f>
        <v>30.487500000000001</v>
      </c>
      <c r="I40" s="93">
        <f>[35]Março!$B$12</f>
        <v>29.091666666666669</v>
      </c>
      <c r="J40" s="93">
        <f>[35]Março!$B$13</f>
        <v>27.762499999999999</v>
      </c>
      <c r="K40" s="93">
        <f>[35]Março!$B$14</f>
        <v>24.841666666666669</v>
      </c>
      <c r="L40" s="93">
        <f>[35]Março!$B$15</f>
        <v>25.625</v>
      </c>
      <c r="M40" s="93">
        <f>[35]Março!$B$16</f>
        <v>23.787499999999998</v>
      </c>
      <c r="N40" s="93">
        <f>[35]Março!$B$17</f>
        <v>25.6875</v>
      </c>
      <c r="O40" s="93">
        <f>[35]Março!$B$18</f>
        <v>25.9375</v>
      </c>
      <c r="P40" s="93">
        <f>[35]Março!$B$19</f>
        <v>25.683333333333334</v>
      </c>
      <c r="Q40" s="93">
        <f>[35]Março!$B$20</f>
        <v>27.279166666666669</v>
      </c>
      <c r="R40" s="93">
        <f>[35]Março!$B$21</f>
        <v>29.275000000000002</v>
      </c>
      <c r="S40" s="93">
        <f>[35]Março!$B$22</f>
        <v>25.349999999999998</v>
      </c>
      <c r="T40" s="93">
        <f>[35]Março!$B$23</f>
        <v>23.995833333333334</v>
      </c>
      <c r="U40" s="93">
        <f>[35]Março!$B$24</f>
        <v>27.120833333333326</v>
      </c>
      <c r="V40" s="93">
        <f>[35]Março!$B$25</f>
        <v>28.704166666666666</v>
      </c>
      <c r="W40" s="93">
        <f>[35]Março!$B$26</f>
        <v>25.299999999999997</v>
      </c>
      <c r="X40" s="93">
        <f>[35]Março!$B$27</f>
        <v>23.75</v>
      </c>
      <c r="Y40" s="93">
        <f>[35]Março!$B$28</f>
        <v>25.533333333333331</v>
      </c>
      <c r="Z40" s="93">
        <f>[35]Março!$B$29</f>
        <v>26.908333333333331</v>
      </c>
      <c r="AA40" s="93">
        <f>[35]Março!$B$30</f>
        <v>26.945833333333329</v>
      </c>
      <c r="AB40" s="93">
        <f>[35]Março!$B$31</f>
        <v>28.045833333333334</v>
      </c>
      <c r="AC40" s="93">
        <f>[35]Março!$B$32</f>
        <v>29.38333333333334</v>
      </c>
      <c r="AD40" s="93">
        <f>[35]Março!$B$33</f>
        <v>24.433333333333337</v>
      </c>
      <c r="AE40" s="93">
        <f>[35]Março!$B$34</f>
        <v>26.504166666666674</v>
      </c>
      <c r="AF40" s="93">
        <f>[35]Março!$B$35</f>
        <v>26.1875</v>
      </c>
      <c r="AG40" s="99">
        <f t="shared" si="1"/>
        <v>27.279704301075267</v>
      </c>
      <c r="AI40" s="11" t="s">
        <v>33</v>
      </c>
      <c r="AK40" t="s">
        <v>33</v>
      </c>
    </row>
    <row r="41" spans="1:38" x14ac:dyDescent="0.2">
      <c r="A41" s="50" t="s">
        <v>155</v>
      </c>
      <c r="B41" s="93">
        <f>[36]Março!$B$5</f>
        <v>28.170833333333338</v>
      </c>
      <c r="C41" s="93">
        <f>[36]Março!$B$6</f>
        <v>27.875000000000004</v>
      </c>
      <c r="D41" s="93">
        <f>[36]Março!$B$7</f>
        <v>27.908333333333342</v>
      </c>
      <c r="E41" s="93">
        <f>[36]Março!$B$8</f>
        <v>26.233333333333331</v>
      </c>
      <c r="F41" s="93">
        <f>[36]Março!$B$9</f>
        <v>25.8125</v>
      </c>
      <c r="G41" s="93">
        <f>[36]Março!$B$10</f>
        <v>26.775000000000002</v>
      </c>
      <c r="H41" s="93">
        <f>[36]Março!$B$11</f>
        <v>26.779166666666665</v>
      </c>
      <c r="I41" s="93">
        <f>[36]Março!$B$12</f>
        <v>27.620833333333334</v>
      </c>
      <c r="J41" s="93">
        <f>[36]Março!$B$13</f>
        <v>26.929166666666671</v>
      </c>
      <c r="K41" s="93">
        <f>[36]Março!$B$14</f>
        <v>25.916666666666668</v>
      </c>
      <c r="L41" s="93">
        <f>[36]Março!$B$15</f>
        <v>26.837500000000002</v>
      </c>
      <c r="M41" s="93">
        <f>[36]Março!$B$16</f>
        <v>24.858333333333334</v>
      </c>
      <c r="N41" s="93">
        <f>[36]Março!$B$17</f>
        <v>25.204166666666676</v>
      </c>
      <c r="O41" s="93">
        <f>[36]Março!$B$18</f>
        <v>25.916666666666668</v>
      </c>
      <c r="P41" s="93">
        <f>[36]Março!$B$19</f>
        <v>26.95</v>
      </c>
      <c r="Q41" s="93">
        <f>[36]Março!$B$20</f>
        <v>26.879166666666666</v>
      </c>
      <c r="R41" s="93">
        <f>[36]Março!$B$21</f>
        <v>27.270833333333332</v>
      </c>
      <c r="S41" s="93">
        <f>[36]Março!$B$22</f>
        <v>25.370833333333334</v>
      </c>
      <c r="T41" s="93">
        <f>[36]Março!$B$23</f>
        <v>24.9375</v>
      </c>
      <c r="U41" s="93">
        <f>[36]Março!$B$24</f>
        <v>25.962499999999995</v>
      </c>
      <c r="V41" s="93">
        <f>[36]Março!$B$25</f>
        <v>26.450000000000006</v>
      </c>
      <c r="W41" s="93">
        <f>[36]Março!$B$26</f>
        <v>26.787499999999998</v>
      </c>
      <c r="X41" s="93">
        <f>[36]Março!$B$27</f>
        <v>24.987500000000008</v>
      </c>
      <c r="Y41" s="93">
        <f>[36]Março!$B$28</f>
        <v>25.329166666666666</v>
      </c>
      <c r="Z41" s="93">
        <f>[36]Março!$B$29</f>
        <v>26.879166666666666</v>
      </c>
      <c r="AA41" s="93">
        <f>[36]Março!$B$30</f>
        <v>26.137499999999999</v>
      </c>
      <c r="AB41" s="93">
        <f>[36]Março!$B$31</f>
        <v>27.666666666666671</v>
      </c>
      <c r="AC41" s="93">
        <f>[36]Março!$B$32</f>
        <v>28.312499999999989</v>
      </c>
      <c r="AD41" s="93">
        <f>[36]Março!$B$33</f>
        <v>26.970833333333331</v>
      </c>
      <c r="AE41" s="93">
        <f>[36]Março!$B$34</f>
        <v>26.416666666666671</v>
      </c>
      <c r="AF41" s="93">
        <f>[36]Março!$B$35</f>
        <v>23.212500000000002</v>
      </c>
      <c r="AG41" s="99">
        <f t="shared" si="1"/>
        <v>26.430913978494623</v>
      </c>
      <c r="AI41" s="11" t="s">
        <v>33</v>
      </c>
      <c r="AK41" t="s">
        <v>33</v>
      </c>
    </row>
    <row r="42" spans="1:38" x14ac:dyDescent="0.2">
      <c r="A42" s="50" t="s">
        <v>16</v>
      </c>
      <c r="B42" s="93">
        <f>[37]Março!$B$5</f>
        <v>27.795833333333334</v>
      </c>
      <c r="C42" s="93">
        <f>[37]Março!$B$6</f>
        <v>27.941666666666663</v>
      </c>
      <c r="D42" s="93">
        <f>[37]Março!$B$7</f>
        <v>28.016666666666666</v>
      </c>
      <c r="E42" s="93">
        <f>[37]Março!$B$8</f>
        <v>28.391666666666669</v>
      </c>
      <c r="F42" s="93">
        <f>[37]Março!$B$9</f>
        <v>25.25</v>
      </c>
      <c r="G42" s="93">
        <f>[37]Março!$B$10</f>
        <v>25.525000000000002</v>
      </c>
      <c r="H42" s="93">
        <f>[37]Março!$B$11</f>
        <v>26.983333333333331</v>
      </c>
      <c r="I42" s="93">
        <f>[37]Março!$B$12</f>
        <v>28.162500000000005</v>
      </c>
      <c r="J42" s="93">
        <f>[37]Março!$B$13</f>
        <v>27.0625</v>
      </c>
      <c r="K42" s="93">
        <f>[37]Março!$B$14</f>
        <v>26.516666666666662</v>
      </c>
      <c r="L42" s="93">
        <f>[37]Março!$B$15</f>
        <v>24.162499999999998</v>
      </c>
      <c r="M42" s="93">
        <f>[37]Março!$B$16</f>
        <v>23.520833333333332</v>
      </c>
      <c r="N42" s="93">
        <f>[37]Março!$B$17</f>
        <v>24.691666666666674</v>
      </c>
      <c r="O42" s="93">
        <f>[37]Março!$B$18</f>
        <v>25.824999999999999</v>
      </c>
      <c r="P42" s="93">
        <f>[37]Março!$B$19</f>
        <v>26.554166666666664</v>
      </c>
      <c r="Q42" s="93">
        <f>[37]Março!$B$20</f>
        <v>25.445833333333329</v>
      </c>
      <c r="R42" s="93">
        <f>[37]Março!$B$21</f>
        <v>26.920833333333334</v>
      </c>
      <c r="S42" s="93">
        <f>[37]Março!$B$22</f>
        <v>25.016666666666666</v>
      </c>
      <c r="T42" s="93">
        <f>[37]Março!$B$23</f>
        <v>25.137499999999999</v>
      </c>
      <c r="U42" s="93">
        <f>[37]Março!$B$24</f>
        <v>25.141666666666666</v>
      </c>
      <c r="V42" s="93">
        <f>[37]Março!$B$25</f>
        <v>25.808333333333341</v>
      </c>
      <c r="W42" s="93">
        <f>[37]Março!$B$26</f>
        <v>26.175000000000001</v>
      </c>
      <c r="X42" s="93">
        <f>[37]Março!$B$27</f>
        <v>23.637500000000003</v>
      </c>
      <c r="Y42" s="93">
        <f>[37]Março!$B$28</f>
        <v>23.549999999999997</v>
      </c>
      <c r="Z42" s="93">
        <f>[37]Março!$B$29</f>
        <v>26.325000000000003</v>
      </c>
      <c r="AA42" s="93">
        <f>[37]Março!$B$30</f>
        <v>26.629166666666663</v>
      </c>
      <c r="AB42" s="93">
        <f>[37]Março!$B$31</f>
        <v>27.174999999999994</v>
      </c>
      <c r="AC42" s="93">
        <f>[37]Março!$B$32</f>
        <v>27.204166666666669</v>
      </c>
      <c r="AD42" s="93">
        <f>[37]Março!$B$33</f>
        <v>24.212499999999995</v>
      </c>
      <c r="AE42" s="93">
        <f>[37]Março!$B$34</f>
        <v>24.295833333333334</v>
      </c>
      <c r="AF42" s="93">
        <f>[37]Março!$B$35</f>
        <v>24.304166666666664</v>
      </c>
      <c r="AG42" s="99">
        <f t="shared" si="1"/>
        <v>25.915456989247311</v>
      </c>
      <c r="AI42" s="11" t="s">
        <v>33</v>
      </c>
      <c r="AK42" t="s">
        <v>33</v>
      </c>
    </row>
    <row r="43" spans="1:38" x14ac:dyDescent="0.2">
      <c r="A43" s="50" t="s">
        <v>139</v>
      </c>
      <c r="B43" s="93">
        <f>[38]Março!$B$5</f>
        <v>28.054166666666664</v>
      </c>
      <c r="C43" s="93">
        <f>[38]Março!$B$6</f>
        <v>27.583333333333332</v>
      </c>
      <c r="D43" s="93">
        <f>[38]Março!$B$7</f>
        <v>27.500000000000004</v>
      </c>
      <c r="E43" s="93">
        <f>[38]Março!$B$8</f>
        <v>27.513043478260862</v>
      </c>
      <c r="F43" s="93">
        <f>[38]Março!$B$9</f>
        <v>26.870833333333337</v>
      </c>
      <c r="G43" s="93">
        <f>[38]Março!$B$10</f>
        <v>26.221739130434784</v>
      </c>
      <c r="H43" s="93">
        <f>[38]Março!$B$11</f>
        <v>26.304166666666674</v>
      </c>
      <c r="I43" s="93">
        <f>[38]Março!$B$12</f>
        <v>26.387499999999999</v>
      </c>
      <c r="J43" s="93">
        <f>[38]Março!$B$13</f>
        <v>26.770833333333329</v>
      </c>
      <c r="K43" s="93">
        <f>[38]Março!$B$14</f>
        <v>26.683333333333326</v>
      </c>
      <c r="L43" s="93">
        <f>[38]Março!$B$15</f>
        <v>25.608333333333334</v>
      </c>
      <c r="M43" s="93">
        <f>[38]Março!$B$16</f>
        <v>24.287499999999998</v>
      </c>
      <c r="N43" s="93">
        <f>[38]Março!$B$17</f>
        <v>25.55</v>
      </c>
      <c r="O43" s="93">
        <f>[38]Março!$B$18</f>
        <v>26.499999999999989</v>
      </c>
      <c r="P43" s="93">
        <f>[38]Março!$B$19</f>
        <v>27.045833333333334</v>
      </c>
      <c r="Q43" s="93">
        <f>[38]Março!$B$20</f>
        <v>26.658333333333335</v>
      </c>
      <c r="R43" s="93">
        <f>[38]Março!$B$21</f>
        <v>26.017391304347822</v>
      </c>
      <c r="S43" s="93">
        <f>[38]Março!$B$22</f>
        <v>25.345833333333331</v>
      </c>
      <c r="T43" s="93">
        <f>[38]Março!$B$23</f>
        <v>25.370833333333326</v>
      </c>
      <c r="U43" s="93">
        <f>[38]Março!$B$24</f>
        <v>25.504166666666663</v>
      </c>
      <c r="V43" s="93">
        <f>[38]Março!$B$25</f>
        <v>25.291666666666671</v>
      </c>
      <c r="W43" s="93">
        <f>[38]Março!$B$26</f>
        <v>25.908333333333335</v>
      </c>
      <c r="X43" s="93">
        <f>[38]Março!$B$27</f>
        <v>25.670833333333331</v>
      </c>
      <c r="Y43" s="93">
        <f>[38]Março!$B$28</f>
        <v>25.666666666666661</v>
      </c>
      <c r="Z43" s="93">
        <f>[38]Março!$B$29</f>
        <v>27.150000000000006</v>
      </c>
      <c r="AA43" s="93">
        <f>[38]Março!$B$30</f>
        <v>26.683333333333337</v>
      </c>
      <c r="AB43" s="93">
        <f>[38]Março!$B$31</f>
        <v>27.237500000000001</v>
      </c>
      <c r="AC43" s="93">
        <f>[38]Março!$B$32</f>
        <v>27.950000000000003</v>
      </c>
      <c r="AD43" s="93">
        <f>[38]Março!$B$33</f>
        <v>26.087499999999995</v>
      </c>
      <c r="AE43" s="93">
        <f>[38]Março!$B$34</f>
        <v>25.6875</v>
      </c>
      <c r="AF43" s="93">
        <f>[38]Março!$B$35</f>
        <v>24.212499999999995</v>
      </c>
      <c r="AG43" s="99">
        <f t="shared" si="1"/>
        <v>26.300742169237957</v>
      </c>
      <c r="AI43" s="11" t="s">
        <v>33</v>
      </c>
      <c r="AJ43" t="s">
        <v>33</v>
      </c>
    </row>
    <row r="44" spans="1:38" x14ac:dyDescent="0.2">
      <c r="A44" s="50" t="s">
        <v>17</v>
      </c>
      <c r="B44" s="93">
        <f>[39]Março!$B$5</f>
        <v>24.649999999999995</v>
      </c>
      <c r="C44" s="93">
        <f>[39]Março!$B$6</f>
        <v>25.541666666666675</v>
      </c>
      <c r="D44" s="93">
        <f>[39]Março!$B$7</f>
        <v>24.195833333333329</v>
      </c>
      <c r="E44" s="93">
        <f>[39]Março!$B$8</f>
        <v>26.074999999999999</v>
      </c>
      <c r="F44" s="93">
        <f>[39]Março!$B$9</f>
        <v>24.387499999999999</v>
      </c>
      <c r="G44" s="93">
        <f>[39]Março!$B$10</f>
        <v>25.404166666666672</v>
      </c>
      <c r="H44" s="93">
        <f>[39]Março!$B$11</f>
        <v>26.308333333333334</v>
      </c>
      <c r="I44" s="93">
        <f>[39]Março!$B$12</f>
        <v>25.829166666666666</v>
      </c>
      <c r="J44" s="93">
        <f>[39]Março!$B$13</f>
        <v>23.499999999999989</v>
      </c>
      <c r="K44" s="93">
        <f>[39]Março!$B$14</f>
        <v>23.670833333333334</v>
      </c>
      <c r="L44" s="93">
        <f>[39]Março!$B$15</f>
        <v>23.912500000000005</v>
      </c>
      <c r="M44" s="93">
        <f>[39]Março!$B$16</f>
        <v>24.87857142857143</v>
      </c>
      <c r="N44" s="93">
        <f>[39]Março!$B$17</f>
        <v>25.95</v>
      </c>
      <c r="O44" s="93">
        <f>[39]Março!$B$18</f>
        <v>28.208333333333329</v>
      </c>
      <c r="P44" s="93">
        <f>[39]Março!$B$19</f>
        <v>29.127272727272725</v>
      </c>
      <c r="Q44" s="93">
        <f>[39]Março!$B$20</f>
        <v>28.787500000000001</v>
      </c>
      <c r="R44" s="93">
        <f>[39]Março!$B$21</f>
        <v>28.711111111111109</v>
      </c>
      <c r="S44" s="93">
        <f>[39]Março!$B$22</f>
        <v>27.366666666666671</v>
      </c>
      <c r="T44" s="93">
        <f>[39]Março!$B$23</f>
        <v>27.158333333333331</v>
      </c>
      <c r="U44" s="93">
        <f>[39]Março!$B$24</f>
        <v>27.584615384615383</v>
      </c>
      <c r="V44" s="93">
        <f>[39]Março!$B$25</f>
        <v>29.036363636363635</v>
      </c>
      <c r="W44" s="93">
        <f>[39]Março!$B$26</f>
        <v>28.610000000000003</v>
      </c>
      <c r="X44" s="93">
        <f>[39]Março!$B$27</f>
        <v>25.5</v>
      </c>
      <c r="Y44" s="93">
        <f>[39]Março!$B$28</f>
        <v>27.524999999999999</v>
      </c>
      <c r="Z44" s="93">
        <f>[39]Março!$B$29</f>
        <v>26.650000000000002</v>
      </c>
      <c r="AA44" s="93">
        <f>[39]Março!$B$30</f>
        <v>27.22</v>
      </c>
      <c r="AB44" s="93">
        <f>[39]Março!$B$31</f>
        <v>28.745454545454546</v>
      </c>
      <c r="AC44" s="93">
        <f>[39]Março!$B$32</f>
        <v>26.345833333333335</v>
      </c>
      <c r="AD44" s="93">
        <f>[39]Março!$B$33</f>
        <v>24.700000000000003</v>
      </c>
      <c r="AE44" s="93">
        <f>[39]Março!$B$34</f>
        <v>25.45</v>
      </c>
      <c r="AF44" s="93">
        <f>[39]Março!$B$35</f>
        <v>22.633333333333336</v>
      </c>
      <c r="AG44" s="99">
        <f t="shared" si="1"/>
        <v>26.247206091399644</v>
      </c>
      <c r="AK44" t="s">
        <v>33</v>
      </c>
    </row>
    <row r="45" spans="1:38" x14ac:dyDescent="0.2">
      <c r="A45" s="50" t="s">
        <v>18</v>
      </c>
      <c r="B45" s="93">
        <f>[40]Março!$B$5</f>
        <v>28.179166666666671</v>
      </c>
      <c r="C45" s="93">
        <f>[40]Março!$B$6</f>
        <v>29.770833333333339</v>
      </c>
      <c r="D45" s="93">
        <f>[40]Março!$B$7</f>
        <v>29.791666666666671</v>
      </c>
      <c r="E45" s="93">
        <f>[40]Março!$B$8</f>
        <v>28.675000000000008</v>
      </c>
      <c r="F45" s="93">
        <f>[40]Março!$B$9</f>
        <v>27.262500000000003</v>
      </c>
      <c r="G45" s="93">
        <f>[40]Março!$B$10</f>
        <v>25.283333333333331</v>
      </c>
      <c r="H45" s="93">
        <f>[40]Março!$B$11</f>
        <v>27.858333333333331</v>
      </c>
      <c r="I45" s="93">
        <f>[40]Março!$B$12</f>
        <v>28.25</v>
      </c>
      <c r="J45" s="93">
        <f>[40]Março!$B$13</f>
        <v>27.695833333333329</v>
      </c>
      <c r="K45" s="93">
        <f>[40]Março!$B$14</f>
        <v>24.500000000000004</v>
      </c>
      <c r="L45" s="93">
        <f>[40]Março!$B$15</f>
        <v>24.058333333333334</v>
      </c>
      <c r="M45" s="93">
        <f>[40]Março!$B$16</f>
        <v>23.325000000000003</v>
      </c>
      <c r="N45" s="93">
        <f>[40]Março!$B$17</f>
        <v>24.262500000000003</v>
      </c>
      <c r="O45" s="93">
        <f>[40]Março!$B$18</f>
        <v>24.433333333333334</v>
      </c>
      <c r="P45" s="93">
        <f>[40]Março!$B$19</f>
        <v>21.995833333333334</v>
      </c>
      <c r="Q45" s="93">
        <f>[40]Março!$B$20</f>
        <v>24.237500000000001</v>
      </c>
      <c r="R45" s="93">
        <f>[40]Março!$B$21</f>
        <v>26.004166666666663</v>
      </c>
      <c r="S45" s="93">
        <f>[40]Março!$B$22</f>
        <v>22.087500000000002</v>
      </c>
      <c r="T45" s="93">
        <f>[40]Março!$B$23</f>
        <v>24.620833333333334</v>
      </c>
      <c r="U45" s="93">
        <f>[40]Março!$B$24</f>
        <v>25.616666666666664</v>
      </c>
      <c r="V45" s="93">
        <f>[40]Março!$B$25</f>
        <v>25.412499999999998</v>
      </c>
      <c r="W45" s="93">
        <f>[40]Março!$B$26</f>
        <v>23.008333333333329</v>
      </c>
      <c r="X45" s="93">
        <f>[40]Março!$B$27</f>
        <v>24.833333333333332</v>
      </c>
      <c r="Y45" s="93">
        <f>[40]Março!$B$28</f>
        <v>24.987499999999997</v>
      </c>
      <c r="Z45" s="93">
        <f>[40]Março!$B$29</f>
        <v>24.883333333333329</v>
      </c>
      <c r="AA45" s="93">
        <f>[40]Março!$B$30</f>
        <v>24.829166666666669</v>
      </c>
      <c r="AB45" s="93">
        <f>[40]Março!$B$31</f>
        <v>26.529166666666669</v>
      </c>
      <c r="AC45" s="93">
        <f>[40]Março!$B$32</f>
        <v>24.587499999999991</v>
      </c>
      <c r="AD45" s="93">
        <f>[40]Março!$B$33</f>
        <v>22.454166666666666</v>
      </c>
      <c r="AE45" s="93">
        <f>[40]Março!$B$34</f>
        <v>24.929166666666664</v>
      </c>
      <c r="AF45" s="93">
        <f>[40]Março!$B$35</f>
        <v>24.124999999999996</v>
      </c>
      <c r="AG45" s="99">
        <f t="shared" si="1"/>
        <v>25.435080645161289</v>
      </c>
      <c r="AH45" s="11" t="s">
        <v>33</v>
      </c>
      <c r="AI45" s="11" t="s">
        <v>33</v>
      </c>
      <c r="AK45" t="s">
        <v>33</v>
      </c>
    </row>
    <row r="46" spans="1:38" x14ac:dyDescent="0.2">
      <c r="A46" s="50" t="s">
        <v>21</v>
      </c>
      <c r="B46" s="93" t="str">
        <f>[41]Março!$B$5</f>
        <v>*</v>
      </c>
      <c r="C46" s="93" t="str">
        <f>[41]Março!$B$6</f>
        <v>*</v>
      </c>
      <c r="D46" s="93" t="str">
        <f>[41]Março!$B$7</f>
        <v>*</v>
      </c>
      <c r="E46" s="93" t="str">
        <f>[41]Março!$B$8</f>
        <v>*</v>
      </c>
      <c r="F46" s="93" t="str">
        <f>[41]Março!$B$9</f>
        <v>*</v>
      </c>
      <c r="G46" s="93" t="str">
        <f>[41]Março!$B$10</f>
        <v>*</v>
      </c>
      <c r="H46" s="93" t="str">
        <f>[41]Março!$B$11</f>
        <v>*</v>
      </c>
      <c r="I46" s="93" t="str">
        <f>[41]Março!$B$12</f>
        <v>*</v>
      </c>
      <c r="J46" s="93" t="str">
        <f>[41]Março!$B$13</f>
        <v>*</v>
      </c>
      <c r="K46" s="93" t="str">
        <f>[41]Março!$B$14</f>
        <v>*</v>
      </c>
      <c r="L46" s="93" t="str">
        <f>[41]Março!$B$15</f>
        <v>*</v>
      </c>
      <c r="M46" s="93" t="str">
        <f>[41]Março!$B$16</f>
        <v>*</v>
      </c>
      <c r="N46" s="93" t="str">
        <f>[41]Março!$B$17</f>
        <v>*</v>
      </c>
      <c r="O46" s="93">
        <f>[41]Março!$B$18</f>
        <v>28.28</v>
      </c>
      <c r="P46" s="93">
        <f>[41]Março!$B$19</f>
        <v>26.174999999999994</v>
      </c>
      <c r="Q46" s="93">
        <f>[41]Março!$B$20</f>
        <v>25.804166666666664</v>
      </c>
      <c r="R46" s="93">
        <f>[41]Março!$B$21</f>
        <v>26.875000000000011</v>
      </c>
      <c r="S46" s="93">
        <f>[41]Março!$B$22</f>
        <v>24.645833333333332</v>
      </c>
      <c r="T46" s="93">
        <f>[41]Março!$B$23</f>
        <v>25.279166666666665</v>
      </c>
      <c r="U46" s="93">
        <f>[41]Março!$B$24</f>
        <v>25.299999999999997</v>
      </c>
      <c r="V46" s="93">
        <f>[41]Março!$B$25</f>
        <v>26.658333333333335</v>
      </c>
      <c r="W46" s="93">
        <f>[41]Março!$B$26</f>
        <v>27.254166666666666</v>
      </c>
      <c r="X46" s="93">
        <f>[41]Março!$B$27</f>
        <v>23.108333333333338</v>
      </c>
      <c r="Y46" s="93">
        <f>[41]Março!$B$28</f>
        <v>23.283333333333335</v>
      </c>
      <c r="Z46" s="93">
        <f>[41]Março!$B$29</f>
        <v>25.395833333333339</v>
      </c>
      <c r="AA46" s="93">
        <f>[41]Março!$B$30</f>
        <v>25.570833333333336</v>
      </c>
      <c r="AB46" s="93">
        <f>[41]Março!$B$31</f>
        <v>26.445833333333336</v>
      </c>
      <c r="AC46" s="93">
        <f>[41]Março!$B$32</f>
        <v>27.279166666666665</v>
      </c>
      <c r="AD46" s="93">
        <f>[41]Março!$B$33</f>
        <v>24.599999999999998</v>
      </c>
      <c r="AE46" s="93">
        <f>[41]Março!$B$34</f>
        <v>24.670833333333334</v>
      </c>
      <c r="AF46" s="93">
        <f>[41]Março!$B$35</f>
        <v>23.966666666666669</v>
      </c>
      <c r="AG46" s="99">
        <f t="shared" si="1"/>
        <v>25.588472222222222</v>
      </c>
      <c r="AK46" t="s">
        <v>33</v>
      </c>
    </row>
    <row r="47" spans="1:38" x14ac:dyDescent="0.2">
      <c r="A47" s="50" t="s">
        <v>32</v>
      </c>
      <c r="B47" s="93">
        <f>[42]Março!$B$5</f>
        <v>24.670833333333331</v>
      </c>
      <c r="C47" s="93">
        <f>[42]Março!$B$6</f>
        <v>24.537499999999998</v>
      </c>
      <c r="D47" s="93">
        <f>[42]Março!$B$7</f>
        <v>23.187499999999996</v>
      </c>
      <c r="E47" s="93">
        <f>[42]Março!$B$8</f>
        <v>23.416666666666668</v>
      </c>
      <c r="F47" s="93">
        <f>[42]Março!$B$9</f>
        <v>23.341666666666669</v>
      </c>
      <c r="G47" s="93">
        <f>[42]Março!$B$10</f>
        <v>23.558333333333334</v>
      </c>
      <c r="H47" s="93">
        <f>[42]Março!$B$11</f>
        <v>25.779166666666669</v>
      </c>
      <c r="I47" s="93">
        <f>[42]Março!$B$12</f>
        <v>25.162499999999998</v>
      </c>
      <c r="J47" s="93">
        <f>[42]Março!$B$13</f>
        <v>23.758333333333336</v>
      </c>
      <c r="K47" s="93">
        <f>[42]Março!$B$14</f>
        <v>24.058333333333323</v>
      </c>
      <c r="L47" s="93">
        <f>[42]Março!$B$15</f>
        <v>24.304166666666664</v>
      </c>
      <c r="M47" s="93">
        <f>[42]Março!$B$16</f>
        <v>24.862500000000001</v>
      </c>
      <c r="N47" s="93">
        <f>[42]Março!$B$17</f>
        <v>23.779166666666669</v>
      </c>
      <c r="O47" s="93">
        <f>[42]Março!$B$18</f>
        <v>25.845833333333331</v>
      </c>
      <c r="P47" s="93">
        <f>[42]Março!$B$19</f>
        <v>26.412500000000009</v>
      </c>
      <c r="Q47" s="93">
        <f>[42]Março!$B$20</f>
        <v>25.179166666666664</v>
      </c>
      <c r="R47" s="93">
        <f>[42]Março!$B$21</f>
        <v>25.637499999999999</v>
      </c>
      <c r="S47" s="93">
        <f>[42]Março!$B$22</f>
        <v>26.120833333333334</v>
      </c>
      <c r="T47" s="93">
        <f>[42]Março!$B$23</f>
        <v>24.583333333333332</v>
      </c>
      <c r="U47" s="93">
        <f>[42]Março!$B$24</f>
        <v>26.120833333333337</v>
      </c>
      <c r="V47" s="93">
        <f>[42]Março!$B$25</f>
        <v>26.616666666666671</v>
      </c>
      <c r="W47" s="93">
        <f>[42]Março!$B$26</f>
        <v>25.479166666666668</v>
      </c>
      <c r="X47" s="93">
        <f>[42]Março!$B$27</f>
        <v>23.941666666666659</v>
      </c>
      <c r="Y47" s="93">
        <f>[42]Março!$B$28</f>
        <v>23.679166666666664</v>
      </c>
      <c r="Z47" s="93">
        <f>[42]Março!$B$29</f>
        <v>24.487499999999997</v>
      </c>
      <c r="AA47" s="93">
        <f>[42]Março!$B$30</f>
        <v>25.879166666666666</v>
      </c>
      <c r="AB47" s="93">
        <f>[42]Março!$B$31</f>
        <v>25.429166666666664</v>
      </c>
      <c r="AC47" s="93">
        <f>[42]Março!$B$32</f>
        <v>26.329166666666662</v>
      </c>
      <c r="AD47" s="93">
        <f>[42]Março!$B$33</f>
        <v>25.883333333333336</v>
      </c>
      <c r="AE47" s="93">
        <f>[42]Março!$B$34</f>
        <v>25.695833333333329</v>
      </c>
      <c r="AF47" s="93">
        <f>[42]Março!$B$35</f>
        <v>24.170833333333334</v>
      </c>
      <c r="AG47" s="99">
        <f t="shared" si="1"/>
        <v>24.900268817204296</v>
      </c>
      <c r="AH47" s="11" t="s">
        <v>33</v>
      </c>
      <c r="AI47" s="11" t="s">
        <v>33</v>
      </c>
    </row>
    <row r="48" spans="1:38" x14ac:dyDescent="0.2">
      <c r="A48" s="50" t="s">
        <v>19</v>
      </c>
      <c r="B48" s="93">
        <f>[43]Março!$B$5</f>
        <v>29.662499999999998</v>
      </c>
      <c r="C48" s="93">
        <f>[43]Março!$B$6</f>
        <v>28.862500000000001</v>
      </c>
      <c r="D48" s="93">
        <f>[43]Março!$B$7</f>
        <v>29.516666666666669</v>
      </c>
      <c r="E48" s="93">
        <f>[43]Março!$B$8</f>
        <v>29.141666666666669</v>
      </c>
      <c r="F48" s="93">
        <f>[43]Março!$B$9</f>
        <v>28.533333333333342</v>
      </c>
      <c r="G48" s="93">
        <f>[43]Março!$B$10</f>
        <v>30.345833333333342</v>
      </c>
      <c r="H48" s="93">
        <f>[43]Março!$B$11</f>
        <v>29.112499999999997</v>
      </c>
      <c r="I48" s="93">
        <f>[43]Março!$B$12</f>
        <v>29.345833333333331</v>
      </c>
      <c r="J48" s="93">
        <f>[43]Março!$B$13</f>
        <v>29.854166666666668</v>
      </c>
      <c r="K48" s="93">
        <f>[43]Março!$B$14</f>
        <v>30.05</v>
      </c>
      <c r="L48" s="93">
        <f>[43]Março!$B$15</f>
        <v>26.795833333333334</v>
      </c>
      <c r="M48" s="93">
        <f>[43]Março!$B$16</f>
        <v>27.179166666666664</v>
      </c>
      <c r="N48" s="93">
        <f>[43]Março!$B$17</f>
        <v>27.324999999999999</v>
      </c>
      <c r="O48" s="93">
        <f>[43]Março!$B$18</f>
        <v>28.404166666666669</v>
      </c>
      <c r="P48" s="93">
        <f>[43]Março!$B$19</f>
        <v>29.695833333333336</v>
      </c>
      <c r="Q48" s="93">
        <f>[43]Março!$B$20</f>
        <v>29.024999999999995</v>
      </c>
      <c r="R48" s="93">
        <f>[43]Março!$B$21</f>
        <v>28.433333333333341</v>
      </c>
      <c r="S48" s="93">
        <f>[43]Março!$B$22</f>
        <v>29.137500000000003</v>
      </c>
      <c r="T48" s="93">
        <f>[43]Março!$B$23</f>
        <v>25.416666666666661</v>
      </c>
      <c r="U48" s="93">
        <f>[43]Março!$B$24</f>
        <v>26.9375</v>
      </c>
      <c r="V48" s="93">
        <f>[43]Março!$B$25</f>
        <v>27.104166666666668</v>
      </c>
      <c r="W48" s="93">
        <f>[43]Março!$B$26</f>
        <v>27.05</v>
      </c>
      <c r="X48" s="93">
        <f>[43]Março!$B$27</f>
        <v>28.204166666666666</v>
      </c>
      <c r="Y48" s="93">
        <f>[43]Março!$B$28</f>
        <v>28.183333333333337</v>
      </c>
      <c r="Z48" s="93">
        <f>[43]Março!$B$29</f>
        <v>29.233333333333331</v>
      </c>
      <c r="AA48" s="93">
        <f>[43]Março!$B$30</f>
        <v>28.858333333333338</v>
      </c>
      <c r="AB48" s="93">
        <f>[43]Março!$B$31</f>
        <v>29.008333333333336</v>
      </c>
      <c r="AC48" s="93">
        <f>[43]Março!$B$32</f>
        <v>29.779166666666669</v>
      </c>
      <c r="AD48" s="93">
        <f>[43]Março!$B$33</f>
        <v>28.745833333333341</v>
      </c>
      <c r="AE48" s="93">
        <f>[43]Março!$B$34</f>
        <v>27.825000000000003</v>
      </c>
      <c r="AF48" s="93">
        <f>[43]Março!$B$35</f>
        <v>23.962500000000002</v>
      </c>
      <c r="AG48" s="99">
        <f t="shared" si="1"/>
        <v>28.410618279569896</v>
      </c>
      <c r="AI48" s="11" t="s">
        <v>33</v>
      </c>
    </row>
    <row r="49" spans="1:37" s="5" customFormat="1" ht="17.100000000000001" customHeight="1" x14ac:dyDescent="0.2">
      <c r="A49" s="51" t="s">
        <v>203</v>
      </c>
      <c r="B49" s="94">
        <f t="shared" ref="B49:AE49" si="2">AVERAGE(B5:B48)</f>
        <v>27.600553270661965</v>
      </c>
      <c r="C49" s="94">
        <f t="shared" si="2"/>
        <v>28.101407880212228</v>
      </c>
      <c r="D49" s="94">
        <f t="shared" si="2"/>
        <v>27.585023946871765</v>
      </c>
      <c r="E49" s="94">
        <f t="shared" si="2"/>
        <v>28.075573656660609</v>
      </c>
      <c r="F49" s="94">
        <f t="shared" si="2"/>
        <v>26.002702702702706</v>
      </c>
      <c r="G49" s="94">
        <f t="shared" si="2"/>
        <v>26.475151782217004</v>
      </c>
      <c r="H49" s="94">
        <f t="shared" si="2"/>
        <v>27.419075470162426</v>
      </c>
      <c r="I49" s="94">
        <f t="shared" si="2"/>
        <v>27.683600653165875</v>
      </c>
      <c r="J49" s="94">
        <f t="shared" si="2"/>
        <v>27.086711711711711</v>
      </c>
      <c r="K49" s="94">
        <f t="shared" si="2"/>
        <v>25.906162981162979</v>
      </c>
      <c r="L49" s="94">
        <f t="shared" si="2"/>
        <v>25.037274774774776</v>
      </c>
      <c r="M49" s="94">
        <f t="shared" si="2"/>
        <v>24.483157896744853</v>
      </c>
      <c r="N49" s="94">
        <f t="shared" si="2"/>
        <v>25.134012506295122</v>
      </c>
      <c r="O49" s="94">
        <f t="shared" si="2"/>
        <v>26.049020547780934</v>
      </c>
      <c r="P49" s="94">
        <f t="shared" si="2"/>
        <v>26.264647909298937</v>
      </c>
      <c r="Q49" s="94">
        <f t="shared" si="2"/>
        <v>26.296007558421749</v>
      </c>
      <c r="R49" s="94">
        <f t="shared" si="2"/>
        <v>27.202490209383811</v>
      </c>
      <c r="S49" s="94">
        <f t="shared" si="2"/>
        <v>25.206249999999997</v>
      </c>
      <c r="T49" s="94">
        <f t="shared" si="2"/>
        <v>25.115346109839813</v>
      </c>
      <c r="U49" s="94">
        <f t="shared" si="2"/>
        <v>26.100362685560054</v>
      </c>
      <c r="V49" s="94">
        <f t="shared" si="2"/>
        <v>26.546952361140004</v>
      </c>
      <c r="W49" s="94">
        <f t="shared" si="2"/>
        <v>25.918407704042711</v>
      </c>
      <c r="X49" s="94">
        <f t="shared" si="2"/>
        <v>24.584649122807015</v>
      </c>
      <c r="Y49" s="94">
        <f t="shared" si="2"/>
        <v>25.096162714097492</v>
      </c>
      <c r="Z49" s="94">
        <f t="shared" si="2"/>
        <v>26.662361746758194</v>
      </c>
      <c r="AA49" s="94">
        <f t="shared" si="2"/>
        <v>26.132024218154086</v>
      </c>
      <c r="AB49" s="94">
        <f t="shared" si="2"/>
        <v>27.364548072700245</v>
      </c>
      <c r="AC49" s="94">
        <f t="shared" si="2"/>
        <v>27.429273504273507</v>
      </c>
      <c r="AD49" s="94">
        <f t="shared" si="2"/>
        <v>25.130727424749168</v>
      </c>
      <c r="AE49" s="94">
        <f t="shared" si="2"/>
        <v>25.747717137934533</v>
      </c>
      <c r="AF49" s="94">
        <f t="shared" ref="AF49" si="3">AVERAGE(AF5:AF48)</f>
        <v>24.323866592344849</v>
      </c>
      <c r="AG49" s="99">
        <f t="shared" si="1"/>
        <v>26.250362092020364</v>
      </c>
      <c r="AI49" s="5" t="s">
        <v>33</v>
      </c>
      <c r="AJ49" s="5" t="s">
        <v>33</v>
      </c>
    </row>
    <row r="50" spans="1:37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52"/>
      <c r="AF50" s="52"/>
      <c r="AG50" s="70"/>
      <c r="AK50" t="s">
        <v>33</v>
      </c>
    </row>
    <row r="51" spans="1:37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70"/>
      <c r="AI51" s="11" t="s">
        <v>33</v>
      </c>
    </row>
    <row r="52" spans="1:37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70"/>
    </row>
    <row r="53" spans="1:37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70"/>
    </row>
    <row r="54" spans="1:37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8"/>
      <c r="AF54" s="48"/>
      <c r="AG54" s="70"/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9"/>
      <c r="AF55" s="49"/>
      <c r="AG55" s="70"/>
      <c r="AI55" t="s">
        <v>33</v>
      </c>
    </row>
    <row r="56" spans="1:37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71"/>
    </row>
    <row r="58" spans="1:37" x14ac:dyDescent="0.2">
      <c r="AI58" s="11" t="s">
        <v>33</v>
      </c>
    </row>
    <row r="59" spans="1:37" x14ac:dyDescent="0.2">
      <c r="N59" s="2" t="s">
        <v>33</v>
      </c>
      <c r="AD59" s="2" t="s">
        <v>33</v>
      </c>
    </row>
    <row r="60" spans="1:37" x14ac:dyDescent="0.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2" t="s">
        <v>33</v>
      </c>
    </row>
    <row r="61" spans="1:37" x14ac:dyDescent="0.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2" t="s">
        <v>33</v>
      </c>
      <c r="W61" s="2" t="s">
        <v>33</v>
      </c>
    </row>
    <row r="62" spans="1:37" x14ac:dyDescent="0.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Z62" s="2" t="s">
        <v>33</v>
      </c>
    </row>
    <row r="63" spans="1:37" x14ac:dyDescent="0.2">
      <c r="AB63" s="2" t="s">
        <v>33</v>
      </c>
    </row>
    <row r="64" spans="1:37" x14ac:dyDescent="0.2">
      <c r="AG64" s="7" t="s">
        <v>33</v>
      </c>
    </row>
    <row r="66" spans="9:31" x14ac:dyDescent="0.2">
      <c r="I66" s="2" t="s">
        <v>33</v>
      </c>
    </row>
    <row r="69" spans="9:31" x14ac:dyDescent="0.2">
      <c r="AE69" s="2" t="s">
        <v>33</v>
      </c>
    </row>
  </sheetData>
  <mergeCells count="37">
    <mergeCell ref="B2:AG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G3:AG4"/>
    <mergeCell ref="T51:X51"/>
    <mergeCell ref="T52:X52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AF3:AF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Layout" topLeftCell="A16" zoomScaleNormal="100" workbookViewId="0">
      <selection activeCell="K16" sqref="K16"/>
    </sheetView>
  </sheetViews>
  <sheetFormatPr defaultRowHeight="12.75" x14ac:dyDescent="0.2"/>
  <cols>
    <col min="1" max="1" width="30.28515625" customWidth="1"/>
    <col min="2" max="2" width="11.28515625" style="39" customWidth="1"/>
    <col min="3" max="3" width="9.5703125" style="40" customWidth="1"/>
    <col min="4" max="4" width="18.140625" style="39" customWidth="1"/>
    <col min="5" max="5" width="14" style="39" customWidth="1"/>
    <col min="6" max="6" width="10.140625" style="39" bestFit="1" customWidth="1"/>
    <col min="7" max="7" width="16.140625" bestFit="1" customWidth="1"/>
    <col min="8" max="8" width="11.140625" customWidth="1"/>
    <col min="9" max="9" width="54.85546875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4" customFormat="1" ht="42.75" customHeight="1" x14ac:dyDescent="0.2">
      <c r="A1" s="12" t="s">
        <v>201</v>
      </c>
      <c r="B1" s="12" t="s">
        <v>34</v>
      </c>
      <c r="C1" s="12" t="s">
        <v>35</v>
      </c>
      <c r="D1" s="12" t="s">
        <v>36</v>
      </c>
      <c r="E1" s="12" t="s">
        <v>37</v>
      </c>
      <c r="F1" s="12" t="s">
        <v>38</v>
      </c>
      <c r="G1" s="12" t="s">
        <v>39</v>
      </c>
      <c r="H1" s="12" t="s">
        <v>85</v>
      </c>
      <c r="I1" s="12" t="s">
        <v>40</v>
      </c>
      <c r="J1" s="13"/>
      <c r="K1" s="13"/>
      <c r="L1" s="13"/>
      <c r="M1" s="13"/>
    </row>
    <row r="2" spans="1:13" s="19" customFormat="1" x14ac:dyDescent="0.2">
      <c r="A2" s="15" t="s">
        <v>156</v>
      </c>
      <c r="B2" s="15" t="s">
        <v>41</v>
      </c>
      <c r="C2" s="16" t="s">
        <v>42</v>
      </c>
      <c r="D2" s="16">
        <v>-20.444199999999999</v>
      </c>
      <c r="E2" s="16">
        <v>-52.875599999999999</v>
      </c>
      <c r="F2" s="16">
        <v>388</v>
      </c>
      <c r="G2" s="17">
        <v>40405</v>
      </c>
      <c r="H2" s="18">
        <v>1</v>
      </c>
      <c r="I2" s="16" t="s">
        <v>43</v>
      </c>
      <c r="J2" s="13"/>
      <c r="K2" s="13"/>
      <c r="L2" s="13"/>
      <c r="M2" s="13"/>
    </row>
    <row r="3" spans="1:13" ht="12.75" customHeight="1" x14ac:dyDescent="0.2">
      <c r="A3" s="15" t="s">
        <v>157</v>
      </c>
      <c r="B3" s="15" t="s">
        <v>41</v>
      </c>
      <c r="C3" s="16" t="s">
        <v>44</v>
      </c>
      <c r="D3" s="18">
        <v>-23.002500000000001</v>
      </c>
      <c r="E3" s="18">
        <v>-55.3294</v>
      </c>
      <c r="F3" s="18">
        <v>431</v>
      </c>
      <c r="G3" s="20">
        <v>39611</v>
      </c>
      <c r="H3" s="18">
        <v>1</v>
      </c>
      <c r="I3" s="16" t="s">
        <v>45</v>
      </c>
      <c r="J3" s="21"/>
      <c r="K3" s="21"/>
      <c r="L3" s="21"/>
      <c r="M3" s="21"/>
    </row>
    <row r="4" spans="1:13" x14ac:dyDescent="0.2">
      <c r="A4" s="15" t="s">
        <v>158</v>
      </c>
      <c r="B4" s="15" t="s">
        <v>41</v>
      </c>
      <c r="C4" s="16" t="s">
        <v>46</v>
      </c>
      <c r="D4" s="22">
        <v>-20.4756</v>
      </c>
      <c r="E4" s="22">
        <v>-55.783900000000003</v>
      </c>
      <c r="F4" s="22">
        <v>155</v>
      </c>
      <c r="G4" s="20">
        <v>39022</v>
      </c>
      <c r="H4" s="18">
        <v>1</v>
      </c>
      <c r="I4" s="16" t="s">
        <v>47</v>
      </c>
      <c r="J4" s="21"/>
      <c r="K4" s="21"/>
      <c r="L4" s="21"/>
      <c r="M4" s="21"/>
    </row>
    <row r="5" spans="1:13" ht="14.25" customHeight="1" x14ac:dyDescent="0.2">
      <c r="A5" s="15" t="s">
        <v>159</v>
      </c>
      <c r="B5" s="15" t="s">
        <v>87</v>
      </c>
      <c r="C5" s="16" t="s">
        <v>88</v>
      </c>
      <c r="D5" s="57">
        <v>-11148083</v>
      </c>
      <c r="E5" s="58">
        <v>-53763736</v>
      </c>
      <c r="F5" s="22">
        <v>347</v>
      </c>
      <c r="G5" s="20">
        <v>43199</v>
      </c>
      <c r="H5" s="18">
        <v>1</v>
      </c>
      <c r="I5" s="16" t="s">
        <v>89</v>
      </c>
      <c r="J5" s="21"/>
      <c r="K5" s="21"/>
      <c r="L5" s="21"/>
      <c r="M5" s="21"/>
    </row>
    <row r="6" spans="1:13" ht="14.25" customHeight="1" x14ac:dyDescent="0.2">
      <c r="A6" s="15" t="s">
        <v>160</v>
      </c>
      <c r="B6" s="15" t="s">
        <v>87</v>
      </c>
      <c r="C6" s="16" t="s">
        <v>90</v>
      </c>
      <c r="D6" s="58">
        <v>-22955028</v>
      </c>
      <c r="E6" s="58">
        <v>-55626001</v>
      </c>
      <c r="F6" s="22">
        <v>605</v>
      </c>
      <c r="G6" s="20">
        <v>43203</v>
      </c>
      <c r="H6" s="18">
        <v>1</v>
      </c>
      <c r="I6" s="16" t="s">
        <v>91</v>
      </c>
      <c r="J6" s="21"/>
      <c r="K6" s="21"/>
      <c r="L6" s="21"/>
      <c r="M6" s="21"/>
    </row>
    <row r="7" spans="1:13" s="24" customFormat="1" x14ac:dyDescent="0.2">
      <c r="A7" s="15" t="s">
        <v>161</v>
      </c>
      <c r="B7" s="15" t="s">
        <v>41</v>
      </c>
      <c r="C7" s="16" t="s">
        <v>48</v>
      </c>
      <c r="D7" s="22">
        <v>-22.1008</v>
      </c>
      <c r="E7" s="22">
        <v>-56.54</v>
      </c>
      <c r="F7" s="22">
        <v>208</v>
      </c>
      <c r="G7" s="20">
        <v>40764</v>
      </c>
      <c r="H7" s="18">
        <v>1</v>
      </c>
      <c r="I7" s="23" t="s">
        <v>49</v>
      </c>
      <c r="J7" s="21"/>
      <c r="K7" s="21"/>
      <c r="L7" s="21"/>
      <c r="M7" s="21"/>
    </row>
    <row r="8" spans="1:13" s="24" customFormat="1" x14ac:dyDescent="0.2">
      <c r="A8" s="15" t="s">
        <v>162</v>
      </c>
      <c r="B8" s="15" t="s">
        <v>41</v>
      </c>
      <c r="C8" s="16" t="s">
        <v>51</v>
      </c>
      <c r="D8" s="22">
        <v>-21.7514</v>
      </c>
      <c r="E8" s="22">
        <v>-52.470599999999997</v>
      </c>
      <c r="F8" s="22">
        <v>387</v>
      </c>
      <c r="G8" s="20">
        <v>41354</v>
      </c>
      <c r="H8" s="18">
        <v>1</v>
      </c>
      <c r="I8" s="23" t="s">
        <v>92</v>
      </c>
      <c r="J8" s="21"/>
      <c r="K8" s="21"/>
      <c r="L8" s="21"/>
      <c r="M8" s="21"/>
    </row>
    <row r="9" spans="1:13" s="24" customFormat="1" x14ac:dyDescent="0.2">
      <c r="A9" s="15" t="s">
        <v>163</v>
      </c>
      <c r="B9" s="15" t="s">
        <v>87</v>
      </c>
      <c r="C9" s="16" t="s">
        <v>94</v>
      </c>
      <c r="D9" s="58">
        <v>-19945539</v>
      </c>
      <c r="E9" s="58">
        <v>-54368533</v>
      </c>
      <c r="F9" s="22">
        <v>624</v>
      </c>
      <c r="G9" s="20">
        <v>43129</v>
      </c>
      <c r="H9" s="18">
        <v>1</v>
      </c>
      <c r="I9" s="23" t="s">
        <v>95</v>
      </c>
      <c r="J9" s="21"/>
      <c r="K9" s="21"/>
      <c r="L9" s="21"/>
      <c r="M9" s="21"/>
    </row>
    <row r="10" spans="1:13" s="24" customFormat="1" x14ac:dyDescent="0.2">
      <c r="A10" s="15" t="s">
        <v>164</v>
      </c>
      <c r="B10" s="15" t="s">
        <v>87</v>
      </c>
      <c r="C10" s="16" t="s">
        <v>97</v>
      </c>
      <c r="D10" s="58">
        <v>-21246756</v>
      </c>
      <c r="E10" s="58">
        <v>-564560442</v>
      </c>
      <c r="F10" s="22">
        <v>329</v>
      </c>
      <c r="G10" s="20" t="s">
        <v>98</v>
      </c>
      <c r="H10" s="18">
        <v>1</v>
      </c>
      <c r="I10" s="23" t="s">
        <v>99</v>
      </c>
      <c r="J10" s="21"/>
      <c r="K10" s="21"/>
      <c r="L10" s="21"/>
      <c r="M10" s="21"/>
    </row>
    <row r="11" spans="1:13" s="24" customFormat="1" x14ac:dyDescent="0.2">
      <c r="A11" s="15" t="s">
        <v>165</v>
      </c>
      <c r="B11" s="15" t="s">
        <v>87</v>
      </c>
      <c r="C11" s="16" t="s">
        <v>101</v>
      </c>
      <c r="D11" s="58">
        <v>-21298278</v>
      </c>
      <c r="E11" s="58">
        <v>-52068917</v>
      </c>
      <c r="F11" s="22">
        <v>345</v>
      </c>
      <c r="G11" s="20">
        <v>43196</v>
      </c>
      <c r="H11" s="18">
        <v>1</v>
      </c>
      <c r="I11" s="23" t="s">
        <v>102</v>
      </c>
      <c r="J11" s="21"/>
      <c r="K11" s="21"/>
      <c r="L11" s="21"/>
      <c r="M11" s="21"/>
    </row>
    <row r="12" spans="1:13" s="24" customFormat="1" x14ac:dyDescent="0.2">
      <c r="A12" s="15" t="s">
        <v>166</v>
      </c>
      <c r="B12" s="15" t="s">
        <v>87</v>
      </c>
      <c r="C12" s="16" t="s">
        <v>104</v>
      </c>
      <c r="D12" s="58">
        <v>-22657056</v>
      </c>
      <c r="E12" s="58">
        <v>-54819306</v>
      </c>
      <c r="F12" s="22">
        <v>456</v>
      </c>
      <c r="G12" s="20">
        <v>43165</v>
      </c>
      <c r="H12" s="18">
        <v>1</v>
      </c>
      <c r="I12" s="23" t="s">
        <v>105</v>
      </c>
      <c r="J12" s="21"/>
      <c r="K12" s="21"/>
      <c r="L12" s="21"/>
      <c r="M12" s="21"/>
    </row>
    <row r="13" spans="1:13" s="67" customFormat="1" ht="15" x14ac:dyDescent="0.25">
      <c r="A13" s="59" t="s">
        <v>167</v>
      </c>
      <c r="B13" s="59" t="s">
        <v>87</v>
      </c>
      <c r="C13" s="60" t="s">
        <v>106</v>
      </c>
      <c r="D13" s="61">
        <v>-19587528</v>
      </c>
      <c r="E13" s="61">
        <v>-54030083</v>
      </c>
      <c r="F13" s="62">
        <v>540</v>
      </c>
      <c r="G13" s="63">
        <v>43206</v>
      </c>
      <c r="H13" s="64">
        <v>1</v>
      </c>
      <c r="I13" s="65" t="s">
        <v>107</v>
      </c>
      <c r="J13" s="66"/>
      <c r="K13" s="66"/>
      <c r="L13" s="66"/>
      <c r="M13" s="66"/>
    </row>
    <row r="14" spans="1:13" x14ac:dyDescent="0.2">
      <c r="A14" s="15" t="s">
        <v>168</v>
      </c>
      <c r="B14" s="15" t="s">
        <v>41</v>
      </c>
      <c r="C14" s="16" t="s">
        <v>108</v>
      </c>
      <c r="D14" s="22">
        <v>-20.45</v>
      </c>
      <c r="E14" s="22">
        <v>-54.616599999999998</v>
      </c>
      <c r="F14" s="22">
        <v>530</v>
      </c>
      <c r="G14" s="20">
        <v>37145</v>
      </c>
      <c r="H14" s="18">
        <v>1</v>
      </c>
      <c r="I14" s="16" t="s">
        <v>52</v>
      </c>
      <c r="J14" s="21"/>
      <c r="K14" s="21"/>
      <c r="L14" s="21"/>
      <c r="M14" s="21"/>
    </row>
    <row r="15" spans="1:13" x14ac:dyDescent="0.2">
      <c r="A15" s="15" t="s">
        <v>169</v>
      </c>
      <c r="B15" s="15" t="s">
        <v>41</v>
      </c>
      <c r="C15" s="16" t="s">
        <v>109</v>
      </c>
      <c r="D15" s="18">
        <v>-19.122499999999999</v>
      </c>
      <c r="E15" s="18">
        <v>-51.720799999999997</v>
      </c>
      <c r="F15" s="22">
        <v>516</v>
      </c>
      <c r="G15" s="20">
        <v>39515</v>
      </c>
      <c r="H15" s="18">
        <v>1</v>
      </c>
      <c r="I15" s="16" t="s">
        <v>53</v>
      </c>
      <c r="J15" s="21"/>
      <c r="K15" s="21"/>
      <c r="L15" s="21" t="s">
        <v>33</v>
      </c>
      <c r="M15" s="21"/>
    </row>
    <row r="16" spans="1:13" x14ac:dyDescent="0.2">
      <c r="A16" s="15" t="s">
        <v>170</v>
      </c>
      <c r="B16" s="15" t="s">
        <v>41</v>
      </c>
      <c r="C16" s="16" t="s">
        <v>110</v>
      </c>
      <c r="D16" s="22">
        <v>-18.802199999999999</v>
      </c>
      <c r="E16" s="22">
        <v>-52.602800000000002</v>
      </c>
      <c r="F16" s="22">
        <v>818</v>
      </c>
      <c r="G16" s="20">
        <v>39070</v>
      </c>
      <c r="H16" s="18">
        <v>1</v>
      </c>
      <c r="I16" s="16" t="s">
        <v>83</v>
      </c>
      <c r="J16" s="21"/>
      <c r="K16" s="21"/>
      <c r="L16" s="21"/>
      <c r="M16" s="21"/>
    </row>
    <row r="17" spans="1:13" ht="13.5" customHeight="1" x14ac:dyDescent="0.2">
      <c r="A17" s="15" t="s">
        <v>171</v>
      </c>
      <c r="B17" s="15" t="s">
        <v>41</v>
      </c>
      <c r="C17" s="16" t="s">
        <v>111</v>
      </c>
      <c r="D17" s="22">
        <v>-18.996700000000001</v>
      </c>
      <c r="E17" s="22">
        <v>-57.637500000000003</v>
      </c>
      <c r="F17" s="22">
        <v>126</v>
      </c>
      <c r="G17" s="20">
        <v>39017</v>
      </c>
      <c r="H17" s="18">
        <v>1</v>
      </c>
      <c r="I17" s="16" t="s">
        <v>54</v>
      </c>
      <c r="J17" s="21"/>
      <c r="K17" s="21"/>
      <c r="L17" s="21"/>
      <c r="M17" s="21"/>
    </row>
    <row r="18" spans="1:13" ht="13.5" customHeight="1" x14ac:dyDescent="0.2">
      <c r="A18" s="15" t="s">
        <v>172</v>
      </c>
      <c r="B18" s="15" t="s">
        <v>41</v>
      </c>
      <c r="C18" s="16" t="s">
        <v>112</v>
      </c>
      <c r="D18" s="22">
        <v>-18.4922</v>
      </c>
      <c r="E18" s="22">
        <v>-53.167200000000001</v>
      </c>
      <c r="F18" s="22">
        <v>730</v>
      </c>
      <c r="G18" s="20">
        <v>41247</v>
      </c>
      <c r="H18" s="18">
        <v>1</v>
      </c>
      <c r="I18" s="23" t="s">
        <v>55</v>
      </c>
      <c r="J18" s="21"/>
      <c r="K18" s="21"/>
      <c r="L18" s="21" t="s">
        <v>33</v>
      </c>
      <c r="M18" s="21"/>
    </row>
    <row r="19" spans="1:13" x14ac:dyDescent="0.2">
      <c r="A19" s="15" t="s">
        <v>173</v>
      </c>
      <c r="B19" s="15" t="s">
        <v>41</v>
      </c>
      <c r="C19" s="16" t="s">
        <v>113</v>
      </c>
      <c r="D19" s="22">
        <v>-18.304400000000001</v>
      </c>
      <c r="E19" s="22">
        <v>-54.440899999999999</v>
      </c>
      <c r="F19" s="22">
        <v>252</v>
      </c>
      <c r="G19" s="20">
        <v>39028</v>
      </c>
      <c r="H19" s="18">
        <v>1</v>
      </c>
      <c r="I19" s="16" t="s">
        <v>56</v>
      </c>
      <c r="J19" s="21"/>
      <c r="K19" s="21"/>
      <c r="L19" s="21" t="s">
        <v>33</v>
      </c>
      <c r="M19" s="21"/>
    </row>
    <row r="20" spans="1:13" x14ac:dyDescent="0.2">
      <c r="A20" s="15" t="s">
        <v>174</v>
      </c>
      <c r="B20" s="15" t="s">
        <v>41</v>
      </c>
      <c r="C20" s="16" t="s">
        <v>114</v>
      </c>
      <c r="D20" s="22">
        <v>-22.193899999999999</v>
      </c>
      <c r="E20" s="25">
        <v>-54.9114</v>
      </c>
      <c r="F20" s="22">
        <v>469</v>
      </c>
      <c r="G20" s="20">
        <v>39011</v>
      </c>
      <c r="H20" s="18">
        <v>1</v>
      </c>
      <c r="I20" s="16" t="s">
        <v>57</v>
      </c>
      <c r="J20" s="21"/>
      <c r="K20" s="21"/>
      <c r="L20" s="21"/>
      <c r="M20" s="21"/>
    </row>
    <row r="21" spans="1:13" x14ac:dyDescent="0.2">
      <c r="A21" s="15" t="s">
        <v>175</v>
      </c>
      <c r="B21" s="15" t="s">
        <v>87</v>
      </c>
      <c r="C21" s="16" t="s">
        <v>115</v>
      </c>
      <c r="D21" s="58">
        <v>-22308694</v>
      </c>
      <c r="E21" s="68">
        <v>-54325833</v>
      </c>
      <c r="F21" s="22">
        <v>340</v>
      </c>
      <c r="G21" s="20">
        <v>43159</v>
      </c>
      <c r="H21" s="18">
        <v>1</v>
      </c>
      <c r="I21" s="16" t="s">
        <v>116</v>
      </c>
      <c r="J21" s="21"/>
      <c r="K21" s="21"/>
      <c r="L21" s="21"/>
      <c r="M21" s="21" t="s">
        <v>33</v>
      </c>
    </row>
    <row r="22" spans="1:13" ht="25.5" x14ac:dyDescent="0.2">
      <c r="A22" s="15" t="s">
        <v>176</v>
      </c>
      <c r="B22" s="15" t="s">
        <v>87</v>
      </c>
      <c r="C22" s="16" t="s">
        <v>117</v>
      </c>
      <c r="D22" s="58">
        <v>-23644881</v>
      </c>
      <c r="E22" s="68">
        <v>-54570289</v>
      </c>
      <c r="F22" s="22">
        <v>319</v>
      </c>
      <c r="G22" s="20">
        <v>43204</v>
      </c>
      <c r="H22" s="18">
        <v>1</v>
      </c>
      <c r="I22" s="16" t="s">
        <v>118</v>
      </c>
      <c r="J22" s="21"/>
      <c r="K22" s="21"/>
      <c r="L22" s="21"/>
      <c r="M22" s="21"/>
    </row>
    <row r="23" spans="1:13" x14ac:dyDescent="0.2">
      <c r="A23" s="15" t="s">
        <v>177</v>
      </c>
      <c r="B23" s="15" t="s">
        <v>87</v>
      </c>
      <c r="C23" s="16" t="s">
        <v>119</v>
      </c>
      <c r="D23" s="58">
        <v>-22092833</v>
      </c>
      <c r="E23" s="68">
        <v>-54798833</v>
      </c>
      <c r="F23" s="22">
        <v>360</v>
      </c>
      <c r="G23" s="20">
        <v>43157</v>
      </c>
      <c r="H23" s="18">
        <v>1</v>
      </c>
      <c r="I23" s="16" t="s">
        <v>120</v>
      </c>
      <c r="J23" s="21"/>
      <c r="K23" s="21"/>
      <c r="L23" s="21"/>
      <c r="M23" s="21"/>
    </row>
    <row r="24" spans="1:13" x14ac:dyDescent="0.2">
      <c r="A24" s="15" t="s">
        <v>178</v>
      </c>
      <c r="B24" s="15" t="s">
        <v>41</v>
      </c>
      <c r="C24" s="16" t="s">
        <v>58</v>
      </c>
      <c r="D24" s="18">
        <v>-23.449400000000001</v>
      </c>
      <c r="E24" s="18">
        <v>-54.181699999999999</v>
      </c>
      <c r="F24" s="18">
        <v>336</v>
      </c>
      <c r="G24" s="20">
        <v>39598</v>
      </c>
      <c r="H24" s="18">
        <v>1</v>
      </c>
      <c r="I24" s="16" t="s">
        <v>59</v>
      </c>
      <c r="J24" s="21"/>
      <c r="K24" s="21"/>
      <c r="L24" s="21" t="s">
        <v>33</v>
      </c>
      <c r="M24" s="21" t="s">
        <v>33</v>
      </c>
    </row>
    <row r="25" spans="1:13" x14ac:dyDescent="0.2">
      <c r="A25" s="15" t="s">
        <v>179</v>
      </c>
      <c r="B25" s="15" t="s">
        <v>41</v>
      </c>
      <c r="C25" s="16" t="s">
        <v>60</v>
      </c>
      <c r="D25" s="22">
        <v>-22.3</v>
      </c>
      <c r="E25" s="22">
        <v>-53.816600000000001</v>
      </c>
      <c r="F25" s="22">
        <v>373.29</v>
      </c>
      <c r="G25" s="20">
        <v>37662</v>
      </c>
      <c r="H25" s="18">
        <v>1</v>
      </c>
      <c r="I25" s="16" t="s">
        <v>61</v>
      </c>
      <c r="J25" s="21"/>
      <c r="K25" s="21"/>
      <c r="L25" s="21" t="s">
        <v>33</v>
      </c>
      <c r="M25" s="21"/>
    </row>
    <row r="26" spans="1:13" s="24" customFormat="1" x14ac:dyDescent="0.2">
      <c r="A26" s="15" t="s">
        <v>180</v>
      </c>
      <c r="B26" s="15" t="s">
        <v>41</v>
      </c>
      <c r="C26" s="16" t="s">
        <v>62</v>
      </c>
      <c r="D26" s="22">
        <v>-21.478200000000001</v>
      </c>
      <c r="E26" s="22">
        <v>-56.136899999999997</v>
      </c>
      <c r="F26" s="22">
        <v>249</v>
      </c>
      <c r="G26" s="20">
        <v>40759</v>
      </c>
      <c r="H26" s="18">
        <v>1</v>
      </c>
      <c r="I26" s="23" t="s">
        <v>63</v>
      </c>
      <c r="J26" s="21"/>
      <c r="K26" s="21"/>
      <c r="L26" s="21"/>
      <c r="M26" s="21"/>
    </row>
    <row r="27" spans="1:13" x14ac:dyDescent="0.2">
      <c r="A27" s="15" t="s">
        <v>181</v>
      </c>
      <c r="B27" s="15" t="s">
        <v>41</v>
      </c>
      <c r="C27" s="16" t="s">
        <v>64</v>
      </c>
      <c r="D27" s="18">
        <v>-22.857199999999999</v>
      </c>
      <c r="E27" s="18">
        <v>-54.605600000000003</v>
      </c>
      <c r="F27" s="18">
        <v>379</v>
      </c>
      <c r="G27" s="20">
        <v>39617</v>
      </c>
      <c r="H27" s="18">
        <v>1</v>
      </c>
      <c r="I27" s="16" t="s">
        <v>65</v>
      </c>
      <c r="J27" s="21"/>
      <c r="K27" s="21"/>
      <c r="L27" s="21"/>
      <c r="M27" s="21"/>
    </row>
    <row r="28" spans="1:13" x14ac:dyDescent="0.2">
      <c r="A28" s="15" t="s">
        <v>182</v>
      </c>
      <c r="B28" s="15" t="s">
        <v>87</v>
      </c>
      <c r="C28" s="16" t="s">
        <v>121</v>
      </c>
      <c r="D28" s="58">
        <v>-22575389</v>
      </c>
      <c r="E28" s="58">
        <v>-55160833</v>
      </c>
      <c r="F28" s="18">
        <v>499</v>
      </c>
      <c r="G28" s="20">
        <v>43166</v>
      </c>
      <c r="H28" s="18">
        <v>1</v>
      </c>
      <c r="I28" s="16" t="s">
        <v>122</v>
      </c>
      <c r="J28" s="21"/>
      <c r="K28" s="21"/>
      <c r="L28" s="21"/>
      <c r="M28" s="21"/>
    </row>
    <row r="29" spans="1:13" ht="12.75" customHeight="1" x14ac:dyDescent="0.2">
      <c r="A29" s="15" t="s">
        <v>183</v>
      </c>
      <c r="B29" s="15" t="s">
        <v>41</v>
      </c>
      <c r="C29" s="16" t="s">
        <v>123</v>
      </c>
      <c r="D29" s="22">
        <v>-21.609200000000001</v>
      </c>
      <c r="E29" s="22">
        <v>-55.177799999999998</v>
      </c>
      <c r="F29" s="22">
        <v>401</v>
      </c>
      <c r="G29" s="20">
        <v>39065</v>
      </c>
      <c r="H29" s="18">
        <v>1</v>
      </c>
      <c r="I29" s="16" t="s">
        <v>66</v>
      </c>
      <c r="J29" s="21"/>
      <c r="K29" s="21"/>
      <c r="L29" s="21"/>
      <c r="M29" s="21"/>
    </row>
    <row r="30" spans="1:13" ht="12.75" customHeight="1" x14ac:dyDescent="0.2">
      <c r="A30" s="15" t="s">
        <v>184</v>
      </c>
      <c r="B30" s="15" t="s">
        <v>87</v>
      </c>
      <c r="C30" s="16" t="s">
        <v>124</v>
      </c>
      <c r="D30" s="58">
        <v>-21450972</v>
      </c>
      <c r="E30" s="58">
        <v>-54341972</v>
      </c>
      <c r="F30" s="22">
        <v>500</v>
      </c>
      <c r="G30" s="20">
        <v>43153</v>
      </c>
      <c r="H30" s="18">
        <v>1</v>
      </c>
      <c r="I30" s="16" t="s">
        <v>125</v>
      </c>
      <c r="J30" s="21"/>
      <c r="K30" s="21"/>
      <c r="L30" s="21"/>
      <c r="M30" s="21"/>
    </row>
    <row r="31" spans="1:13" ht="12.75" customHeight="1" x14ac:dyDescent="0.2">
      <c r="A31" s="15" t="s">
        <v>185</v>
      </c>
      <c r="B31" s="15" t="s">
        <v>87</v>
      </c>
      <c r="C31" s="16" t="s">
        <v>127</v>
      </c>
      <c r="D31" s="58">
        <v>-22078528</v>
      </c>
      <c r="E31" s="58">
        <v>-53465889</v>
      </c>
      <c r="F31" s="22">
        <v>372</v>
      </c>
      <c r="G31" s="20">
        <v>43199</v>
      </c>
      <c r="H31" s="18">
        <v>1</v>
      </c>
      <c r="I31" s="16" t="s">
        <v>128</v>
      </c>
      <c r="J31" s="21"/>
      <c r="K31" s="21"/>
      <c r="L31" s="21"/>
      <c r="M31" s="21"/>
    </row>
    <row r="32" spans="1:13" s="24" customFormat="1" x14ac:dyDescent="0.2">
      <c r="A32" s="15" t="s">
        <v>186</v>
      </c>
      <c r="B32" s="15" t="s">
        <v>41</v>
      </c>
      <c r="C32" s="16" t="s">
        <v>129</v>
      </c>
      <c r="D32" s="22">
        <v>-20.395600000000002</v>
      </c>
      <c r="E32" s="22">
        <v>-56.431699999999999</v>
      </c>
      <c r="F32" s="22">
        <v>140</v>
      </c>
      <c r="G32" s="20">
        <v>39023</v>
      </c>
      <c r="H32" s="18">
        <v>1</v>
      </c>
      <c r="I32" s="16" t="s">
        <v>67</v>
      </c>
      <c r="J32" s="21"/>
      <c r="K32" s="21"/>
      <c r="L32" s="21"/>
      <c r="M32" s="21" t="s">
        <v>33</v>
      </c>
    </row>
    <row r="33" spans="1:13" x14ac:dyDescent="0.2">
      <c r="A33" s="15" t="s">
        <v>187</v>
      </c>
      <c r="B33" s="15" t="s">
        <v>41</v>
      </c>
      <c r="C33" s="16" t="s">
        <v>130</v>
      </c>
      <c r="D33" s="22">
        <v>-18.988900000000001</v>
      </c>
      <c r="E33" s="22">
        <v>-56.623100000000001</v>
      </c>
      <c r="F33" s="22">
        <v>104</v>
      </c>
      <c r="G33" s="20">
        <v>38932</v>
      </c>
      <c r="H33" s="18">
        <v>1</v>
      </c>
      <c r="I33" s="16" t="s">
        <v>68</v>
      </c>
      <c r="J33" s="21"/>
      <c r="K33" s="21"/>
      <c r="L33" s="21"/>
      <c r="M33" s="21"/>
    </row>
    <row r="34" spans="1:13" s="24" customFormat="1" x14ac:dyDescent="0.2">
      <c r="A34" s="15" t="s">
        <v>188</v>
      </c>
      <c r="B34" s="15" t="s">
        <v>41</v>
      </c>
      <c r="C34" s="16" t="s">
        <v>131</v>
      </c>
      <c r="D34" s="22">
        <v>-19.414300000000001</v>
      </c>
      <c r="E34" s="22">
        <v>-51.1053</v>
      </c>
      <c r="F34" s="22">
        <v>424</v>
      </c>
      <c r="G34" s="20" t="s">
        <v>69</v>
      </c>
      <c r="H34" s="18">
        <v>1</v>
      </c>
      <c r="I34" s="16" t="s">
        <v>70</v>
      </c>
      <c r="J34" s="21"/>
      <c r="K34" s="21"/>
      <c r="L34" s="21"/>
      <c r="M34" s="21"/>
    </row>
    <row r="35" spans="1:13" s="24" customFormat="1" x14ac:dyDescent="0.2">
      <c r="A35" s="15" t="s">
        <v>189</v>
      </c>
      <c r="B35" s="15" t="s">
        <v>87</v>
      </c>
      <c r="C35" s="16" t="s">
        <v>132</v>
      </c>
      <c r="D35" s="58">
        <v>-18072711</v>
      </c>
      <c r="E35" s="58">
        <v>-54548811</v>
      </c>
      <c r="F35" s="22">
        <v>251</v>
      </c>
      <c r="G35" s="20">
        <v>43133</v>
      </c>
      <c r="H35" s="18">
        <v>1</v>
      </c>
      <c r="I35" s="16" t="s">
        <v>133</v>
      </c>
      <c r="J35" s="21"/>
      <c r="K35" s="21"/>
      <c r="L35" s="21"/>
      <c r="M35" s="21" t="s">
        <v>33</v>
      </c>
    </row>
    <row r="36" spans="1:13" x14ac:dyDescent="0.2">
      <c r="A36" s="15" t="s">
        <v>190</v>
      </c>
      <c r="B36" s="15" t="s">
        <v>41</v>
      </c>
      <c r="C36" s="16" t="s">
        <v>134</v>
      </c>
      <c r="D36" s="22">
        <v>-22.533300000000001</v>
      </c>
      <c r="E36" s="22">
        <v>-55.533299999999997</v>
      </c>
      <c r="F36" s="22">
        <v>650</v>
      </c>
      <c r="G36" s="20">
        <v>37140</v>
      </c>
      <c r="H36" s="18">
        <v>1</v>
      </c>
      <c r="I36" s="16" t="s">
        <v>71</v>
      </c>
      <c r="J36" s="21"/>
      <c r="K36" s="21"/>
      <c r="L36" s="21"/>
      <c r="M36" s="21"/>
    </row>
    <row r="37" spans="1:13" x14ac:dyDescent="0.2">
      <c r="A37" s="15" t="s">
        <v>191</v>
      </c>
      <c r="B37" s="15" t="s">
        <v>41</v>
      </c>
      <c r="C37" s="16" t="s">
        <v>135</v>
      </c>
      <c r="D37" s="22">
        <v>-21.7058</v>
      </c>
      <c r="E37" s="22">
        <v>-57.5533</v>
      </c>
      <c r="F37" s="22">
        <v>85</v>
      </c>
      <c r="G37" s="20">
        <v>39014</v>
      </c>
      <c r="H37" s="18">
        <v>1</v>
      </c>
      <c r="I37" s="16" t="s">
        <v>72</v>
      </c>
      <c r="J37" s="21"/>
      <c r="K37" s="21"/>
      <c r="L37" s="21"/>
      <c r="M37" s="21"/>
    </row>
    <row r="38" spans="1:13" s="24" customFormat="1" x14ac:dyDescent="0.2">
      <c r="A38" s="15" t="s">
        <v>192</v>
      </c>
      <c r="B38" s="15" t="s">
        <v>41</v>
      </c>
      <c r="C38" s="16" t="s">
        <v>136</v>
      </c>
      <c r="D38" s="22">
        <v>-19.420100000000001</v>
      </c>
      <c r="E38" s="22">
        <v>-54.553100000000001</v>
      </c>
      <c r="F38" s="22">
        <v>647</v>
      </c>
      <c r="G38" s="20">
        <v>39067</v>
      </c>
      <c r="H38" s="18">
        <v>1</v>
      </c>
      <c r="I38" s="16" t="s">
        <v>84</v>
      </c>
      <c r="J38" s="21"/>
      <c r="K38" s="21"/>
      <c r="L38" s="21"/>
      <c r="M38" s="21"/>
    </row>
    <row r="39" spans="1:13" s="24" customFormat="1" x14ac:dyDescent="0.2">
      <c r="A39" s="15" t="s">
        <v>193</v>
      </c>
      <c r="B39" s="15" t="s">
        <v>87</v>
      </c>
      <c r="C39" s="16" t="s">
        <v>137</v>
      </c>
      <c r="D39" s="58">
        <v>-20466094</v>
      </c>
      <c r="E39" s="58">
        <v>-53763028</v>
      </c>
      <c r="F39" s="22">
        <v>442</v>
      </c>
      <c r="G39" s="20">
        <v>43118</v>
      </c>
      <c r="H39" s="18">
        <v>1</v>
      </c>
      <c r="I39" s="16"/>
      <c r="J39" s="21"/>
      <c r="K39" s="21"/>
      <c r="L39" s="21"/>
      <c r="M39" s="21"/>
    </row>
    <row r="40" spans="1:13" x14ac:dyDescent="0.2">
      <c r="A40" s="15" t="s">
        <v>194</v>
      </c>
      <c r="B40" s="15" t="s">
        <v>41</v>
      </c>
      <c r="C40" s="16" t="s">
        <v>138</v>
      </c>
      <c r="D40" s="18">
        <v>-21.774999999999999</v>
      </c>
      <c r="E40" s="18">
        <v>-54.528100000000002</v>
      </c>
      <c r="F40" s="18">
        <v>329</v>
      </c>
      <c r="G40" s="20">
        <v>39625</v>
      </c>
      <c r="H40" s="18">
        <v>1</v>
      </c>
      <c r="I40" s="16" t="s">
        <v>73</v>
      </c>
      <c r="J40" s="21"/>
      <c r="K40" s="21"/>
      <c r="L40" s="21"/>
      <c r="M40" s="21" t="s">
        <v>33</v>
      </c>
    </row>
    <row r="41" spans="1:13" s="29" customFormat="1" ht="15" customHeight="1" x14ac:dyDescent="0.2">
      <c r="A41" s="26" t="s">
        <v>195</v>
      </c>
      <c r="B41" s="26" t="s">
        <v>87</v>
      </c>
      <c r="C41" s="16" t="s">
        <v>140</v>
      </c>
      <c r="D41" s="69">
        <v>-21305889</v>
      </c>
      <c r="E41" s="69">
        <v>-52820375</v>
      </c>
      <c r="F41" s="27">
        <v>383</v>
      </c>
      <c r="G41" s="17">
        <v>43209</v>
      </c>
      <c r="H41" s="16">
        <v>1</v>
      </c>
      <c r="I41" s="26" t="s">
        <v>141</v>
      </c>
      <c r="J41" s="28"/>
      <c r="K41" s="28"/>
      <c r="L41" s="28"/>
      <c r="M41" s="28"/>
    </row>
    <row r="42" spans="1:13" s="29" customFormat="1" ht="15" customHeight="1" x14ac:dyDescent="0.2">
      <c r="A42" s="26" t="s">
        <v>196</v>
      </c>
      <c r="B42" s="26" t="s">
        <v>41</v>
      </c>
      <c r="C42" s="16" t="s">
        <v>142</v>
      </c>
      <c r="D42" s="69">
        <v>-20981633</v>
      </c>
      <c r="E42" s="27">
        <v>-54.971899999999998</v>
      </c>
      <c r="F42" s="27">
        <v>464</v>
      </c>
      <c r="G42" s="17" t="s">
        <v>74</v>
      </c>
      <c r="H42" s="16">
        <v>1</v>
      </c>
      <c r="I42" s="26" t="s">
        <v>75</v>
      </c>
      <c r="J42" s="28"/>
      <c r="K42" s="28"/>
      <c r="L42" s="28"/>
      <c r="M42" s="28"/>
    </row>
    <row r="43" spans="1:13" s="24" customFormat="1" x14ac:dyDescent="0.2">
      <c r="A43" s="15" t="s">
        <v>197</v>
      </c>
      <c r="B43" s="15" t="s">
        <v>41</v>
      </c>
      <c r="C43" s="16" t="s">
        <v>143</v>
      </c>
      <c r="D43" s="18">
        <v>-23.966899999999999</v>
      </c>
      <c r="E43" s="18">
        <v>-55.0242</v>
      </c>
      <c r="F43" s="18">
        <v>402</v>
      </c>
      <c r="G43" s="20">
        <v>39605</v>
      </c>
      <c r="H43" s="18">
        <v>1</v>
      </c>
      <c r="I43" s="16" t="s">
        <v>76</v>
      </c>
      <c r="J43" s="21"/>
      <c r="K43" s="21"/>
      <c r="L43" s="21"/>
      <c r="M43" s="21"/>
    </row>
    <row r="44" spans="1:13" s="24" customFormat="1" x14ac:dyDescent="0.2">
      <c r="A44" s="15" t="s">
        <v>198</v>
      </c>
      <c r="B44" s="15" t="s">
        <v>87</v>
      </c>
      <c r="C44" s="16" t="s">
        <v>144</v>
      </c>
      <c r="D44" s="58">
        <v>-20351444</v>
      </c>
      <c r="E44" s="58">
        <v>-51430222</v>
      </c>
      <c r="F44" s="18">
        <v>374</v>
      </c>
      <c r="G44" s="20">
        <v>43196</v>
      </c>
      <c r="H44" s="18">
        <v>1</v>
      </c>
      <c r="I44" s="16" t="s">
        <v>145</v>
      </c>
      <c r="J44" s="21"/>
      <c r="K44" s="21"/>
      <c r="L44" s="21"/>
      <c r="M44" s="21"/>
    </row>
    <row r="45" spans="1:13" s="31" customFormat="1" x14ac:dyDescent="0.2">
      <c r="A45" s="26" t="s">
        <v>199</v>
      </c>
      <c r="B45" s="26" t="s">
        <v>41</v>
      </c>
      <c r="C45" s="16" t="s">
        <v>146</v>
      </c>
      <c r="D45" s="16">
        <v>-17.634699999999999</v>
      </c>
      <c r="E45" s="16">
        <v>-54.760100000000001</v>
      </c>
      <c r="F45" s="16">
        <v>486</v>
      </c>
      <c r="G45" s="17" t="s">
        <v>77</v>
      </c>
      <c r="H45" s="16">
        <v>1</v>
      </c>
      <c r="I45" s="18" t="s">
        <v>78</v>
      </c>
      <c r="J45" s="30"/>
      <c r="K45" s="30"/>
      <c r="L45" s="30"/>
      <c r="M45" s="30"/>
    </row>
    <row r="46" spans="1:13" x14ac:dyDescent="0.2">
      <c r="A46" s="15" t="s">
        <v>200</v>
      </c>
      <c r="B46" s="15" t="s">
        <v>41</v>
      </c>
      <c r="C46" s="16" t="s">
        <v>147</v>
      </c>
      <c r="D46" s="18">
        <v>-20.783300000000001</v>
      </c>
      <c r="E46" s="18">
        <v>-51.7</v>
      </c>
      <c r="F46" s="18">
        <v>313</v>
      </c>
      <c r="G46" s="20">
        <v>37137</v>
      </c>
      <c r="H46" s="18">
        <v>1</v>
      </c>
      <c r="I46" s="16" t="s">
        <v>79</v>
      </c>
      <c r="J46" s="21"/>
      <c r="K46" s="21"/>
      <c r="L46" s="21"/>
      <c r="M46" s="21"/>
    </row>
    <row r="47" spans="1:13" ht="18" customHeight="1" x14ac:dyDescent="0.2">
      <c r="A47" s="32"/>
      <c r="B47" s="33"/>
      <c r="C47" s="34"/>
      <c r="D47" s="34"/>
      <c r="E47" s="34"/>
      <c r="F47" s="34"/>
      <c r="G47" s="12" t="s">
        <v>80</v>
      </c>
      <c r="H47" s="16">
        <f>SUM(H2:H46)</f>
        <v>45</v>
      </c>
      <c r="I47" s="32"/>
      <c r="J47" s="21"/>
      <c r="K47" s="21"/>
      <c r="L47" s="21"/>
      <c r="M47" s="21"/>
    </row>
    <row r="48" spans="1:13" x14ac:dyDescent="0.2">
      <c r="A48" s="21" t="s">
        <v>81</v>
      </c>
      <c r="B48" s="35"/>
      <c r="C48" s="35"/>
      <c r="D48" s="35"/>
      <c r="E48" s="35"/>
      <c r="F48" s="35"/>
      <c r="G48" s="21"/>
      <c r="H48" s="36"/>
      <c r="I48" s="21"/>
      <c r="J48" s="21"/>
      <c r="K48" s="21"/>
      <c r="L48" s="21"/>
      <c r="M48" s="21"/>
    </row>
    <row r="49" spans="1:13" x14ac:dyDescent="0.2">
      <c r="A49" s="37" t="s">
        <v>82</v>
      </c>
      <c r="B49" s="38"/>
      <c r="C49" s="38"/>
      <c r="D49" s="38"/>
      <c r="E49" s="38"/>
      <c r="F49" s="38"/>
      <c r="G49" s="21"/>
      <c r="H49" s="21"/>
      <c r="I49" s="21"/>
      <c r="J49" s="21"/>
      <c r="K49" s="21"/>
      <c r="L49" s="21"/>
      <c r="M49" s="21"/>
    </row>
    <row r="50" spans="1:13" x14ac:dyDescent="0.2">
      <c r="A50" s="21"/>
      <c r="B50" s="38"/>
      <c r="C50" s="38"/>
      <c r="D50" s="38"/>
      <c r="E50" s="38"/>
      <c r="F50" s="38"/>
      <c r="G50" s="21"/>
      <c r="H50" s="21"/>
      <c r="I50" s="21"/>
      <c r="J50" s="21"/>
      <c r="K50" s="21"/>
      <c r="L50" s="21"/>
      <c r="M50" s="21"/>
    </row>
    <row r="51" spans="1:13" x14ac:dyDescent="0.2">
      <c r="A51" s="21"/>
      <c r="B51" s="38"/>
      <c r="C51" s="38"/>
      <c r="D51" s="38"/>
      <c r="E51" s="38"/>
      <c r="F51" s="38"/>
      <c r="G51" s="21"/>
      <c r="H51" s="21"/>
      <c r="I51" s="21"/>
      <c r="J51" s="21"/>
      <c r="K51" s="21"/>
      <c r="L51" s="21"/>
      <c r="M51" s="21"/>
    </row>
    <row r="52" spans="1:13" x14ac:dyDescent="0.2">
      <c r="A52" s="21"/>
      <c r="B52" s="38"/>
      <c r="C52" s="38"/>
      <c r="D52" s="38"/>
      <c r="E52" s="38"/>
      <c r="F52" s="38"/>
      <c r="G52" s="21"/>
      <c r="H52" s="21"/>
      <c r="I52" s="21"/>
      <c r="J52" s="21"/>
      <c r="K52" s="21"/>
      <c r="L52" s="21"/>
      <c r="M52" s="21"/>
    </row>
    <row r="53" spans="1:13" x14ac:dyDescent="0.2">
      <c r="A53" s="21"/>
      <c r="B53" s="38"/>
      <c r="C53" s="38"/>
      <c r="D53" s="38"/>
      <c r="E53" s="38"/>
      <c r="F53" s="38"/>
      <c r="G53" s="21"/>
      <c r="H53" s="21"/>
      <c r="I53" s="21"/>
      <c r="J53" s="21"/>
      <c r="K53" s="21"/>
      <c r="L53" s="21"/>
      <c r="M53" s="21"/>
    </row>
    <row r="54" spans="1:13" x14ac:dyDescent="0.2">
      <c r="A54" s="21"/>
      <c r="B54" s="38"/>
      <c r="C54" s="38"/>
      <c r="D54" s="38"/>
      <c r="E54" s="38"/>
      <c r="F54" s="38"/>
      <c r="G54" s="21"/>
      <c r="H54" s="21"/>
      <c r="I54" s="21"/>
      <c r="J54" s="21"/>
      <c r="K54" s="21"/>
      <c r="L54" s="21"/>
      <c r="M54" s="21"/>
    </row>
    <row r="55" spans="1:13" x14ac:dyDescent="0.2">
      <c r="A55" s="21"/>
      <c r="B55" s="38"/>
      <c r="C55" s="38"/>
      <c r="D55" s="38"/>
      <c r="E55" s="38"/>
      <c r="F55" s="38"/>
      <c r="G55" s="21"/>
      <c r="H55" s="21"/>
      <c r="I55" s="21"/>
      <c r="J55" s="21"/>
      <c r="K55" s="21"/>
      <c r="L55" s="21"/>
      <c r="M55" s="21"/>
    </row>
    <row r="56" spans="1:13" x14ac:dyDescent="0.2">
      <c r="A56" s="21"/>
      <c r="B56" s="38"/>
      <c r="C56" s="38"/>
      <c r="D56" s="38"/>
      <c r="E56" s="38"/>
      <c r="F56" s="38"/>
      <c r="G56" s="21"/>
      <c r="H56" s="21"/>
      <c r="I56" s="21"/>
      <c r="J56" s="21"/>
      <c r="K56" s="21"/>
      <c r="L56" s="21"/>
      <c r="M56" s="21"/>
    </row>
    <row r="57" spans="1:13" x14ac:dyDescent="0.2">
      <c r="A57" s="21"/>
      <c r="B57" s="38"/>
      <c r="C57" s="38"/>
      <c r="D57" s="38"/>
      <c r="E57" s="38"/>
      <c r="F57" s="38"/>
      <c r="G57" s="21"/>
      <c r="H57" s="21"/>
      <c r="I57" s="21"/>
      <c r="J57" s="21"/>
      <c r="K57" s="21"/>
      <c r="L57" s="21"/>
      <c r="M57" s="21"/>
    </row>
    <row r="58" spans="1:13" x14ac:dyDescent="0.2">
      <c r="A58" s="21"/>
      <c r="B58" s="38"/>
      <c r="C58" s="38"/>
      <c r="D58" s="38"/>
      <c r="E58" s="38"/>
      <c r="F58" s="38"/>
      <c r="G58" s="21"/>
      <c r="H58" s="21"/>
      <c r="I58" s="21"/>
      <c r="J58" s="21"/>
      <c r="K58" s="21"/>
      <c r="L58" s="21"/>
      <c r="M58" s="21"/>
    </row>
    <row r="59" spans="1:13" x14ac:dyDescent="0.2">
      <c r="A59" s="21"/>
      <c r="B59" s="38"/>
      <c r="C59" s="38"/>
      <c r="D59" s="38"/>
      <c r="E59" s="38"/>
      <c r="F59" s="38" t="s">
        <v>33</v>
      </c>
      <c r="G59" s="21"/>
      <c r="H59" s="21"/>
      <c r="I59" s="21"/>
      <c r="J59" s="21"/>
      <c r="K59" s="21"/>
      <c r="L59" s="21"/>
      <c r="M59" s="21"/>
    </row>
    <row r="60" spans="1:13" x14ac:dyDescent="0.2">
      <c r="A60" s="21"/>
      <c r="B60" s="38"/>
      <c r="C60" s="38"/>
      <c r="D60" s="38"/>
      <c r="E60" s="38"/>
      <c r="F60" s="38"/>
      <c r="G60" s="21"/>
      <c r="H60" s="21"/>
      <c r="I60" s="21"/>
      <c r="J60" s="21"/>
      <c r="K60" s="21"/>
      <c r="L60" s="21"/>
      <c r="M60" s="21"/>
    </row>
    <row r="61" spans="1:13" x14ac:dyDescent="0.2">
      <c r="A61" s="21"/>
      <c r="B61" s="38"/>
      <c r="C61" s="38"/>
      <c r="D61" s="38"/>
      <c r="E61" s="38"/>
      <c r="F61" s="38"/>
      <c r="G61" s="21"/>
      <c r="H61" s="21"/>
      <c r="I61" s="21"/>
      <c r="J61" s="21"/>
      <c r="K61" s="21"/>
      <c r="L61" s="21"/>
      <c r="M61" s="21"/>
    </row>
    <row r="62" spans="1:13" x14ac:dyDescent="0.2">
      <c r="A62" s="21"/>
      <c r="B62" s="38"/>
      <c r="C62" s="38"/>
      <c r="D62" s="38"/>
      <c r="E62" s="38"/>
      <c r="F62" s="38"/>
      <c r="G62" s="21"/>
      <c r="H62" s="21"/>
      <c r="I62" s="21"/>
      <c r="J62" s="21"/>
      <c r="K62" s="21"/>
      <c r="L62" s="21"/>
      <c r="M62" s="21"/>
    </row>
    <row r="63" spans="1:13" x14ac:dyDescent="0.2">
      <c r="A63" s="21"/>
      <c r="B63" s="38"/>
      <c r="C63" s="38"/>
      <c r="D63" s="38"/>
      <c r="E63" s="38"/>
      <c r="F63" s="38"/>
      <c r="G63" s="21"/>
      <c r="H63" s="21"/>
      <c r="I63" s="21"/>
      <c r="J63" s="21"/>
      <c r="K63" s="21"/>
      <c r="L63" s="21"/>
      <c r="M63" s="21"/>
    </row>
  </sheetData>
  <hyperlinks>
    <hyperlink ref="A49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showGridLines="0" zoomScale="90" zoomScaleNormal="90" workbookViewId="0">
      <selection activeCell="AL28" sqref="AL28"/>
    </sheetView>
  </sheetViews>
  <sheetFormatPr defaultRowHeight="12.75" x14ac:dyDescent="0.2"/>
  <cols>
    <col min="1" max="1" width="23.5703125" style="2" customWidth="1"/>
    <col min="2" max="2" width="5.140625" style="2" customWidth="1"/>
    <col min="3" max="3" width="5.42578125" style="2" bestFit="1" customWidth="1"/>
    <col min="4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1" width="5" style="2" customWidth="1"/>
    <col min="32" max="32" width="5.7109375" style="2" customWidth="1"/>
    <col min="33" max="33" width="7.42578125" style="7" customWidth="1"/>
    <col min="34" max="34" width="7.28515625" style="8" bestFit="1" customWidth="1"/>
  </cols>
  <sheetData>
    <row r="1" spans="1:36" ht="20.100000000000001" customHeight="1" x14ac:dyDescent="0.2">
      <c r="A1" s="127" t="s">
        <v>210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9"/>
    </row>
    <row r="2" spans="1:36" ht="20.100000000000001" customHeight="1" x14ac:dyDescent="0.2">
      <c r="A2" s="126" t="s">
        <v>20</v>
      </c>
      <c r="B2" s="130" t="s">
        <v>240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2"/>
    </row>
    <row r="3" spans="1:36" s="4" customFormat="1" ht="20.100000000000001" customHeight="1" x14ac:dyDescent="0.2">
      <c r="A3" s="126"/>
      <c r="B3" s="133">
        <v>1</v>
      </c>
      <c r="C3" s="133">
        <f>SUM(B3+1)</f>
        <v>2</v>
      </c>
      <c r="D3" s="133">
        <f t="shared" ref="D3:AD3" si="0">SUM(C3+1)</f>
        <v>3</v>
      </c>
      <c r="E3" s="133">
        <f t="shared" si="0"/>
        <v>4</v>
      </c>
      <c r="F3" s="133">
        <f t="shared" si="0"/>
        <v>5</v>
      </c>
      <c r="G3" s="133">
        <f t="shared" si="0"/>
        <v>6</v>
      </c>
      <c r="H3" s="133">
        <f t="shared" si="0"/>
        <v>7</v>
      </c>
      <c r="I3" s="133">
        <f t="shared" si="0"/>
        <v>8</v>
      </c>
      <c r="J3" s="133">
        <f t="shared" si="0"/>
        <v>9</v>
      </c>
      <c r="K3" s="133">
        <f t="shared" si="0"/>
        <v>10</v>
      </c>
      <c r="L3" s="133">
        <f t="shared" si="0"/>
        <v>11</v>
      </c>
      <c r="M3" s="133">
        <f t="shared" si="0"/>
        <v>12</v>
      </c>
      <c r="N3" s="133">
        <f t="shared" si="0"/>
        <v>13</v>
      </c>
      <c r="O3" s="133">
        <f t="shared" si="0"/>
        <v>14</v>
      </c>
      <c r="P3" s="133">
        <f t="shared" si="0"/>
        <v>15</v>
      </c>
      <c r="Q3" s="133">
        <f t="shared" si="0"/>
        <v>16</v>
      </c>
      <c r="R3" s="133">
        <f t="shared" si="0"/>
        <v>17</v>
      </c>
      <c r="S3" s="133">
        <f t="shared" si="0"/>
        <v>18</v>
      </c>
      <c r="T3" s="133">
        <f t="shared" si="0"/>
        <v>19</v>
      </c>
      <c r="U3" s="133">
        <f t="shared" si="0"/>
        <v>20</v>
      </c>
      <c r="V3" s="133">
        <f t="shared" si="0"/>
        <v>21</v>
      </c>
      <c r="W3" s="133">
        <f t="shared" si="0"/>
        <v>22</v>
      </c>
      <c r="X3" s="133">
        <f t="shared" si="0"/>
        <v>23</v>
      </c>
      <c r="Y3" s="133">
        <f t="shared" si="0"/>
        <v>24</v>
      </c>
      <c r="Z3" s="133">
        <f t="shared" si="0"/>
        <v>25</v>
      </c>
      <c r="AA3" s="133">
        <f t="shared" si="0"/>
        <v>26</v>
      </c>
      <c r="AB3" s="133">
        <f t="shared" si="0"/>
        <v>27</v>
      </c>
      <c r="AC3" s="133">
        <f t="shared" si="0"/>
        <v>28</v>
      </c>
      <c r="AD3" s="133">
        <f t="shared" si="0"/>
        <v>29</v>
      </c>
      <c r="AE3" s="133">
        <v>30</v>
      </c>
      <c r="AF3" s="133">
        <v>31</v>
      </c>
      <c r="AG3" s="78" t="s">
        <v>25</v>
      </c>
      <c r="AH3" s="79" t="s">
        <v>24</v>
      </c>
    </row>
    <row r="4" spans="1:36" s="5" customFormat="1" ht="20.100000000000001" customHeight="1" x14ac:dyDescent="0.2">
      <c r="A4" s="126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78" t="s">
        <v>23</v>
      </c>
      <c r="AH4" s="79" t="s">
        <v>23</v>
      </c>
    </row>
    <row r="5" spans="1:36" s="5" customFormat="1" ht="12.75" customHeight="1" x14ac:dyDescent="0.2">
      <c r="A5" s="50" t="s">
        <v>28</v>
      </c>
      <c r="B5" s="90">
        <f>[1]Março!$C$5</f>
        <v>36.9</v>
      </c>
      <c r="C5" s="90">
        <f>[1]Março!$C$6</f>
        <v>38.1</v>
      </c>
      <c r="D5" s="90">
        <f>[1]Março!$C$7</f>
        <v>36.5</v>
      </c>
      <c r="E5" s="90">
        <f>[1]Março!$C$8</f>
        <v>37.6</v>
      </c>
      <c r="F5" s="90">
        <f>[1]Março!$C$9</f>
        <v>36.299999999999997</v>
      </c>
      <c r="G5" s="90">
        <f>[1]Março!$C$10</f>
        <v>37</v>
      </c>
      <c r="H5" s="90">
        <f>[1]Março!$C$11</f>
        <v>36.799999999999997</v>
      </c>
      <c r="I5" s="90">
        <f>[1]Março!$C$12</f>
        <v>38.9</v>
      </c>
      <c r="J5" s="90">
        <f>[1]Março!$C$13</f>
        <v>37.5</v>
      </c>
      <c r="K5" s="90">
        <f>[1]Março!$C$14</f>
        <v>36.5</v>
      </c>
      <c r="L5" s="90">
        <f>[1]Março!$C$15</f>
        <v>35.1</v>
      </c>
      <c r="M5" s="90">
        <f>[1]Março!$C$16</f>
        <v>32.9</v>
      </c>
      <c r="N5" s="90">
        <f>[1]Março!$C$17</f>
        <v>34.299999999999997</v>
      </c>
      <c r="O5" s="90">
        <f>[1]Março!$C$18</f>
        <v>35.200000000000003</v>
      </c>
      <c r="P5" s="90">
        <f>[1]Março!$C$19</f>
        <v>36.6</v>
      </c>
      <c r="Q5" s="90">
        <f>[1]Março!$C$20</f>
        <v>37.1</v>
      </c>
      <c r="R5" s="90">
        <f>[1]Março!$C$21</f>
        <v>35.299999999999997</v>
      </c>
      <c r="S5" s="90">
        <f>[1]Março!$C$22</f>
        <v>35.6</v>
      </c>
      <c r="T5" s="90">
        <f>[1]Março!$C$23</f>
        <v>33</v>
      </c>
      <c r="U5" s="90">
        <f>[1]Março!$C$24</f>
        <v>34.1</v>
      </c>
      <c r="V5" s="90">
        <f>[1]Março!$C$25</f>
        <v>34.5</v>
      </c>
      <c r="W5" s="90">
        <f>[1]Março!$C$26</f>
        <v>36.799999999999997</v>
      </c>
      <c r="X5" s="90">
        <f>[1]Março!$C$27</f>
        <v>31.8</v>
      </c>
      <c r="Y5" s="90">
        <f>[1]Março!$C$28</f>
        <v>35.700000000000003</v>
      </c>
      <c r="Z5" s="90">
        <f>[1]Março!$C$29</f>
        <v>35</v>
      </c>
      <c r="AA5" s="90">
        <f>[1]Março!$C$30</f>
        <v>35.1</v>
      </c>
      <c r="AB5" s="90">
        <f>[1]Março!$C$31</f>
        <v>36</v>
      </c>
      <c r="AC5" s="90">
        <f>[1]Março!$C$32</f>
        <v>36.700000000000003</v>
      </c>
      <c r="AD5" s="90">
        <f>[1]Março!$C$33</f>
        <v>35</v>
      </c>
      <c r="AE5" s="90">
        <f>[1]Março!$C$34</f>
        <v>37.5</v>
      </c>
      <c r="AF5" s="90">
        <f>[1]Março!$C$35</f>
        <v>27.9</v>
      </c>
      <c r="AG5" s="91">
        <f t="shared" ref="AG5" si="1">MAX(B5:AF5)</f>
        <v>38.9</v>
      </c>
      <c r="AH5" s="92">
        <f t="shared" ref="AH5:AH49" si="2">AVERAGE(B5:AF5)</f>
        <v>35.590322580645164</v>
      </c>
    </row>
    <row r="6" spans="1:36" ht="12.75" customHeight="1" x14ac:dyDescent="0.2">
      <c r="A6" s="50" t="s">
        <v>0</v>
      </c>
      <c r="B6" s="93">
        <f>[2]Março!$C$5</f>
        <v>36.4</v>
      </c>
      <c r="C6" s="93">
        <f>[2]Março!$C$6</f>
        <v>36.200000000000003</v>
      </c>
      <c r="D6" s="93">
        <f>[2]Março!$C$7</f>
        <v>34.799999999999997</v>
      </c>
      <c r="E6" s="93">
        <f>[2]Março!$C$8</f>
        <v>35.5</v>
      </c>
      <c r="F6" s="93">
        <f>[2]Março!$C$9</f>
        <v>34</v>
      </c>
      <c r="G6" s="93">
        <f>[2]Março!$C$10</f>
        <v>34.799999999999997</v>
      </c>
      <c r="H6" s="93">
        <f>[2]Março!$C$11</f>
        <v>35.1</v>
      </c>
      <c r="I6" s="93">
        <f>[2]Março!$C$12</f>
        <v>36.799999999999997</v>
      </c>
      <c r="J6" s="93">
        <f>[2]Março!$C$13</f>
        <v>36.799999999999997</v>
      </c>
      <c r="K6" s="93">
        <f>[2]Março!$C$14</f>
        <v>35.299999999999997</v>
      </c>
      <c r="L6" s="93">
        <f>[2]Março!$C$15</f>
        <v>29.4</v>
      </c>
      <c r="M6" s="93">
        <f>[2]Março!$C$16</f>
        <v>27.9</v>
      </c>
      <c r="N6" s="93">
        <f>[2]Março!$C$17</f>
        <v>32</v>
      </c>
      <c r="O6" s="93">
        <f>[2]Março!$C$18</f>
        <v>32.799999999999997</v>
      </c>
      <c r="P6" s="93">
        <f>[2]Março!$C$19</f>
        <v>30.6</v>
      </c>
      <c r="Q6" s="93">
        <f>[2]Março!$C$20</f>
        <v>33.799999999999997</v>
      </c>
      <c r="R6" s="93">
        <f>[2]Março!$C$21</f>
        <v>35.1</v>
      </c>
      <c r="S6" s="93">
        <f>[2]Março!$C$22</f>
        <v>28.1</v>
      </c>
      <c r="T6" s="93">
        <f>[2]Março!$C$23</f>
        <v>33.700000000000003</v>
      </c>
      <c r="U6" s="93">
        <f>[2]Março!$C$24</f>
        <v>32.5</v>
      </c>
      <c r="V6" s="93">
        <f>[2]Março!$C$25</f>
        <v>32.6</v>
      </c>
      <c r="W6" s="93">
        <f>[2]Março!$C$26</f>
        <v>31.6</v>
      </c>
      <c r="X6" s="93">
        <f>[2]Março!$C$27</f>
        <v>31.3</v>
      </c>
      <c r="Y6" s="93">
        <f>[2]Março!$C$28</f>
        <v>32.799999999999997</v>
      </c>
      <c r="Z6" s="93">
        <f>[2]Março!$C$29</f>
        <v>34.5</v>
      </c>
      <c r="AA6" s="93">
        <f>[2]Março!$C$30</f>
        <v>31.9</v>
      </c>
      <c r="AB6" s="93">
        <f>[2]Março!$C$31</f>
        <v>33.799999999999997</v>
      </c>
      <c r="AC6" s="93">
        <f>[2]Março!$C$32</f>
        <v>34.9</v>
      </c>
      <c r="AD6" s="93">
        <f>[2]Março!$C$33</f>
        <v>27.4</v>
      </c>
      <c r="AE6" s="93">
        <f>[2]Março!$C$34</f>
        <v>31.4</v>
      </c>
      <c r="AF6" s="93">
        <f>[2]Março!$C$35</f>
        <v>28.7</v>
      </c>
      <c r="AG6" s="91">
        <f t="shared" ref="AG6:AG33" si="3">MAX(B6:AF6)</f>
        <v>36.799999999999997</v>
      </c>
      <c r="AH6" s="92">
        <f t="shared" si="2"/>
        <v>32.983870967741929</v>
      </c>
    </row>
    <row r="7" spans="1:36" ht="12.75" customHeight="1" x14ac:dyDescent="0.2">
      <c r="A7" s="50" t="s">
        <v>86</v>
      </c>
      <c r="B7" s="93">
        <f>[3]Março!$C$5</f>
        <v>37.299999999999997</v>
      </c>
      <c r="C7" s="93">
        <f>[3]Março!$C$6</f>
        <v>38.1</v>
      </c>
      <c r="D7" s="93">
        <f>[3]Março!$C$7</f>
        <v>36.5</v>
      </c>
      <c r="E7" s="93">
        <f>[3]Março!$C$8</f>
        <v>36.9</v>
      </c>
      <c r="F7" s="93">
        <f>[3]Março!$C$9</f>
        <v>33.1</v>
      </c>
      <c r="G7" s="93">
        <f>[3]Março!$C$10</f>
        <v>36.299999999999997</v>
      </c>
      <c r="H7" s="93">
        <f>[3]Março!$C$11</f>
        <v>35.5</v>
      </c>
      <c r="I7" s="93">
        <f>[3]Março!$C$12</f>
        <v>36.9</v>
      </c>
      <c r="J7" s="93">
        <f>[3]Março!$C$13</f>
        <v>37.4</v>
      </c>
      <c r="K7" s="93">
        <f>[3]Março!$C$14</f>
        <v>35.299999999999997</v>
      </c>
      <c r="L7" s="93">
        <f>[3]Março!$C$15</f>
        <v>30.6</v>
      </c>
      <c r="M7" s="93">
        <f>[3]Março!$C$16</f>
        <v>32.700000000000003</v>
      </c>
      <c r="N7" s="93">
        <f>[3]Março!$C$17</f>
        <v>31.2</v>
      </c>
      <c r="O7" s="93">
        <f>[3]Março!$C$18</f>
        <v>33.200000000000003</v>
      </c>
      <c r="P7" s="93">
        <f>[3]Março!$C$19</f>
        <v>33.299999999999997</v>
      </c>
      <c r="Q7" s="93">
        <f>[3]Março!$C$20</f>
        <v>34.799999999999997</v>
      </c>
      <c r="R7" s="93">
        <f>[3]Março!$C$21</f>
        <v>34.9</v>
      </c>
      <c r="S7" s="93">
        <f>[3]Março!$C$22</f>
        <v>33</v>
      </c>
      <c r="T7" s="93">
        <f>[3]Março!$C$23</f>
        <v>32.700000000000003</v>
      </c>
      <c r="U7" s="93">
        <f>[3]Março!$C$24</f>
        <v>33.299999999999997</v>
      </c>
      <c r="V7" s="93">
        <f>[3]Março!$C$25</f>
        <v>34.4</v>
      </c>
      <c r="W7" s="93">
        <f>[3]Março!$C$26</f>
        <v>35</v>
      </c>
      <c r="X7" s="93">
        <f>[3]Março!$C$27</f>
        <v>31.1</v>
      </c>
      <c r="Y7" s="93">
        <f>[3]Março!$C$28</f>
        <v>34.6</v>
      </c>
      <c r="Z7" s="93">
        <f>[3]Março!$C$29</f>
        <v>35.4</v>
      </c>
      <c r="AA7" s="93">
        <f>[3]Março!$C$30</f>
        <v>33.299999999999997</v>
      </c>
      <c r="AB7" s="93">
        <f>[3]Março!$C$31</f>
        <v>35.4</v>
      </c>
      <c r="AC7" s="93">
        <f>[3]Março!$C$32</f>
        <v>34.299999999999997</v>
      </c>
      <c r="AD7" s="93">
        <f>[3]Março!$C$33</f>
        <v>28.9</v>
      </c>
      <c r="AE7" s="93">
        <f>[3]Março!$C$34</f>
        <v>30.3</v>
      </c>
      <c r="AF7" s="93">
        <f>[3]Março!$C$35</f>
        <v>29.3</v>
      </c>
      <c r="AG7" s="91">
        <f t="shared" si="3"/>
        <v>38.1</v>
      </c>
      <c r="AH7" s="92">
        <f t="shared" si="2"/>
        <v>34.032258064516121</v>
      </c>
    </row>
    <row r="8" spans="1:36" ht="12.75" customHeight="1" x14ac:dyDescent="0.2">
      <c r="A8" s="50" t="s">
        <v>1</v>
      </c>
      <c r="B8" s="93">
        <f>[4]Março!$C$5</f>
        <v>36</v>
      </c>
      <c r="C8" s="93">
        <f>[4]Março!$C$6</f>
        <v>35.9</v>
      </c>
      <c r="D8" s="93">
        <f>[4]Março!$C$7</f>
        <v>31.5</v>
      </c>
      <c r="E8" s="93">
        <f>[4]Março!$C$8</f>
        <v>36.5</v>
      </c>
      <c r="F8" s="93">
        <f>[4]Março!$C$9</f>
        <v>31.1</v>
      </c>
      <c r="G8" s="93">
        <f>[4]Março!$C$10</f>
        <v>35</v>
      </c>
      <c r="H8" s="93">
        <f>[4]Março!$C$11</f>
        <v>36.700000000000003</v>
      </c>
      <c r="I8" s="93">
        <f>[4]Março!$C$12</f>
        <v>35.9</v>
      </c>
      <c r="J8" s="93">
        <f>[4]Março!$C$13</f>
        <v>35.299999999999997</v>
      </c>
      <c r="K8" s="93">
        <f>[4]Março!$C$14</f>
        <v>33.9</v>
      </c>
      <c r="L8" s="93">
        <f>[4]Março!$C$15</f>
        <v>34.299999999999997</v>
      </c>
      <c r="M8" s="93">
        <f>[4]Março!$C$16</f>
        <v>32.1</v>
      </c>
      <c r="N8" s="93">
        <f>[4]Março!$C$17</f>
        <v>31.9</v>
      </c>
      <c r="O8" s="93">
        <f>[4]Março!$C$18</f>
        <v>33.200000000000003</v>
      </c>
      <c r="P8" s="93">
        <f>[4]Março!$C$19</f>
        <v>34.799999999999997</v>
      </c>
      <c r="Q8" s="93">
        <f>[4]Março!$C$20</f>
        <v>36.200000000000003</v>
      </c>
      <c r="R8" s="93">
        <f>[4]Março!$C$21</f>
        <v>35.299999999999997</v>
      </c>
      <c r="S8" s="93">
        <f>[4]Março!$C$22</f>
        <v>33.299999999999997</v>
      </c>
      <c r="T8" s="93">
        <f>[4]Março!$C$23</f>
        <v>35</v>
      </c>
      <c r="U8" s="93">
        <f>[4]Março!$C$24</f>
        <v>36.700000000000003</v>
      </c>
      <c r="V8" s="93">
        <f>[4]Março!$C$25</f>
        <v>36.799999999999997</v>
      </c>
      <c r="W8" s="93">
        <f>[4]Março!$C$26</f>
        <v>36.1</v>
      </c>
      <c r="X8" s="93">
        <f>[4]Março!$C$27</f>
        <v>26.9</v>
      </c>
      <c r="Y8" s="93">
        <f>[4]Março!$C$28</f>
        <v>29.1</v>
      </c>
      <c r="Z8" s="93">
        <f>[4]Março!$C$29</f>
        <v>33.299999999999997</v>
      </c>
      <c r="AA8" s="93">
        <f>[4]Março!$C$30</f>
        <v>34.5</v>
      </c>
      <c r="AB8" s="93">
        <f>[4]Março!$C$31</f>
        <v>33.5</v>
      </c>
      <c r="AC8" s="93">
        <f>[4]Março!$C$32</f>
        <v>34.700000000000003</v>
      </c>
      <c r="AD8" s="93">
        <f>[4]Março!$C$33</f>
        <v>28.8</v>
      </c>
      <c r="AE8" s="93">
        <f>[4]Março!$C$34</f>
        <v>34</v>
      </c>
      <c r="AF8" s="93">
        <f>[4]Março!$C$35</f>
        <v>29.2</v>
      </c>
      <c r="AG8" s="91">
        <f t="shared" si="3"/>
        <v>36.799999999999997</v>
      </c>
      <c r="AH8" s="92">
        <f t="shared" si="2"/>
        <v>33.790322580645153</v>
      </c>
    </row>
    <row r="9" spans="1:36" ht="12.75" customHeight="1" x14ac:dyDescent="0.2">
      <c r="A9" s="50" t="s">
        <v>148</v>
      </c>
      <c r="B9" s="93">
        <f>[5]Março!$C$5</f>
        <v>35.1</v>
      </c>
      <c r="C9" s="93">
        <f>[5]Março!$C$6</f>
        <v>36.4</v>
      </c>
      <c r="D9" s="93">
        <f>[5]Março!$C$7</f>
        <v>34.700000000000003</v>
      </c>
      <c r="E9" s="93">
        <f>[5]Março!$C$8</f>
        <v>36</v>
      </c>
      <c r="F9" s="93">
        <f>[5]Março!$C$9</f>
        <v>33.299999999999997</v>
      </c>
      <c r="G9" s="93">
        <f>[5]Março!$C$10</f>
        <v>32.5</v>
      </c>
      <c r="H9" s="93">
        <f>[5]Março!$C$11</f>
        <v>34.299999999999997</v>
      </c>
      <c r="I9" s="93">
        <f>[5]Março!$C$12</f>
        <v>34.9</v>
      </c>
      <c r="J9" s="93">
        <f>[5]Março!$C$13</f>
        <v>32.200000000000003</v>
      </c>
      <c r="K9" s="93">
        <f>[5]Março!$C$14</f>
        <v>31.1</v>
      </c>
      <c r="L9" s="93">
        <f>[5]Março!$C$15</f>
        <v>27.5</v>
      </c>
      <c r="M9" s="93">
        <f>[5]Março!$C$16</f>
        <v>26.1</v>
      </c>
      <c r="N9" s="93">
        <f>[5]Março!$C$17</f>
        <v>29</v>
      </c>
      <c r="O9" s="93">
        <f>[5]Março!$C$18</f>
        <v>30.2</v>
      </c>
      <c r="P9" s="93">
        <f>[5]Março!$C$19</f>
        <v>28.6</v>
      </c>
      <c r="Q9" s="93">
        <f>[5]Março!$C$20</f>
        <v>32.1</v>
      </c>
      <c r="R9" s="93">
        <f>[5]Março!$C$21</f>
        <v>33.200000000000003</v>
      </c>
      <c r="S9" s="93">
        <f>[5]Março!$C$22</f>
        <v>25.6</v>
      </c>
      <c r="T9" s="93">
        <f>[5]Março!$C$23</f>
        <v>30.3</v>
      </c>
      <c r="U9" s="93">
        <f>[5]Março!$C$24</f>
        <v>31.8</v>
      </c>
      <c r="V9" s="93">
        <f>[5]Março!$C$25</f>
        <v>31.6</v>
      </c>
      <c r="W9" s="93">
        <f>[5]Março!$C$26</f>
        <v>30.4</v>
      </c>
      <c r="X9" s="93">
        <f>[5]Março!$C$27</f>
        <v>28.6</v>
      </c>
      <c r="Y9" s="93">
        <f>[5]Março!$C$28</f>
        <v>30.6</v>
      </c>
      <c r="Z9" s="93">
        <f>[5]Março!$C$29</f>
        <v>32.9</v>
      </c>
      <c r="AA9" s="93">
        <f>[5]Março!$C$30</f>
        <v>31.4</v>
      </c>
      <c r="AB9" s="93">
        <f>[5]Março!$C$31</f>
        <v>32.799999999999997</v>
      </c>
      <c r="AC9" s="93">
        <f>[5]Março!$C$32</f>
        <v>33.700000000000003</v>
      </c>
      <c r="AD9" s="93">
        <f>[5]Março!$C$33</f>
        <v>28.3</v>
      </c>
      <c r="AE9" s="93">
        <f>[5]Março!$C$34</f>
        <v>30.8</v>
      </c>
      <c r="AF9" s="93">
        <f>[5]Março!$C$35</f>
        <v>31.2</v>
      </c>
      <c r="AG9" s="91">
        <f t="shared" si="3"/>
        <v>36.4</v>
      </c>
      <c r="AH9" s="92">
        <f t="shared" si="2"/>
        <v>31.522580645161288</v>
      </c>
    </row>
    <row r="10" spans="1:36" ht="12.75" customHeight="1" x14ac:dyDescent="0.2">
      <c r="A10" s="50" t="s">
        <v>93</v>
      </c>
      <c r="B10" s="93">
        <f>[6]Março!$C$5</f>
        <v>33.9</v>
      </c>
      <c r="C10" s="93">
        <f>[6]Março!$C$6</f>
        <v>34.4</v>
      </c>
      <c r="D10" s="93">
        <f>[6]Março!$C$7</f>
        <v>32.299999999999997</v>
      </c>
      <c r="E10" s="93">
        <f>[6]Março!$C$8</f>
        <v>34.4</v>
      </c>
      <c r="F10" s="93">
        <f>[6]Março!$C$9</f>
        <v>30</v>
      </c>
      <c r="G10" s="93">
        <f>[6]Março!$C$10</f>
        <v>33.1</v>
      </c>
      <c r="H10" s="93">
        <f>[6]Março!$C$11</f>
        <v>33.5</v>
      </c>
      <c r="I10" s="93">
        <f>[6]Março!$C$12</f>
        <v>33.799999999999997</v>
      </c>
      <c r="J10" s="93">
        <f>[6]Março!$C$13</f>
        <v>31.9</v>
      </c>
      <c r="K10" s="93">
        <f>[6]Março!$C$14</f>
        <v>32.299999999999997</v>
      </c>
      <c r="L10" s="93">
        <f>[6]Março!$C$15</f>
        <v>32</v>
      </c>
      <c r="M10" s="93">
        <f>[6]Março!$C$16</f>
        <v>30.5</v>
      </c>
      <c r="N10" s="93">
        <f>[6]Março!$C$17</f>
        <v>31</v>
      </c>
      <c r="O10" s="93">
        <f>[6]Março!$C$18</f>
        <v>31.8</v>
      </c>
      <c r="P10" s="93">
        <f>[6]Março!$C$19</f>
        <v>33</v>
      </c>
      <c r="Q10" s="93">
        <f>[6]Março!$C$20</f>
        <v>34.200000000000003</v>
      </c>
      <c r="R10" s="93">
        <f>[6]Março!$C$21</f>
        <v>33.200000000000003</v>
      </c>
      <c r="S10" s="93">
        <f>[6]Março!$C$22</f>
        <v>31.5</v>
      </c>
      <c r="T10" s="93">
        <f>[6]Março!$C$23</f>
        <v>31.5</v>
      </c>
      <c r="U10" s="93">
        <f>[6]Março!$C$24</f>
        <v>32.5</v>
      </c>
      <c r="V10" s="93">
        <f>[6]Março!$C$25</f>
        <v>31.9</v>
      </c>
      <c r="W10" s="93">
        <f>[6]Março!$C$26</f>
        <v>32.4</v>
      </c>
      <c r="X10" s="93">
        <f>[6]Março!$C$27</f>
        <v>29.4</v>
      </c>
      <c r="Y10" s="93">
        <f>[6]Março!$C$28</f>
        <v>31</v>
      </c>
      <c r="Z10" s="93">
        <f>[6]Março!$C$29</f>
        <v>32.200000000000003</v>
      </c>
      <c r="AA10" s="93">
        <f>[6]Março!$C$30</f>
        <v>32</v>
      </c>
      <c r="AB10" s="93">
        <f>[6]Março!$C$31</f>
        <v>33.200000000000003</v>
      </c>
      <c r="AC10" s="93">
        <f>[6]Março!$C$32</f>
        <v>33.5</v>
      </c>
      <c r="AD10" s="93">
        <f>[6]Março!$C$33</f>
        <v>32</v>
      </c>
      <c r="AE10" s="93">
        <f>[6]Março!$C$34</f>
        <v>34</v>
      </c>
      <c r="AF10" s="93">
        <f>[6]Março!$C$35</f>
        <v>27.3</v>
      </c>
      <c r="AG10" s="91">
        <f t="shared" si="3"/>
        <v>34.4</v>
      </c>
      <c r="AH10" s="92">
        <f t="shared" si="2"/>
        <v>32.248387096774195</v>
      </c>
    </row>
    <row r="11" spans="1:36" ht="12.75" customHeight="1" x14ac:dyDescent="0.2">
      <c r="A11" s="50" t="s">
        <v>50</v>
      </c>
      <c r="B11" s="93">
        <f>[7]Março!$C$5</f>
        <v>36.4</v>
      </c>
      <c r="C11" s="93">
        <f>[7]Março!$C$6</f>
        <v>35.9</v>
      </c>
      <c r="D11" s="93">
        <f>[7]Março!$C$7</f>
        <v>36.200000000000003</v>
      </c>
      <c r="E11" s="93">
        <f>[7]Março!$C$8</f>
        <v>36.700000000000003</v>
      </c>
      <c r="F11" s="93">
        <f>[7]Março!$C$9</f>
        <v>33.799999999999997</v>
      </c>
      <c r="G11" s="93">
        <f>[7]Março!$C$10</f>
        <v>35.700000000000003</v>
      </c>
      <c r="H11" s="93">
        <f>[7]Março!$C$11</f>
        <v>35.5</v>
      </c>
      <c r="I11" s="93">
        <f>[7]Março!$C$12</f>
        <v>35.6</v>
      </c>
      <c r="J11" s="93">
        <f>[7]Março!$C$13</f>
        <v>37</v>
      </c>
      <c r="K11" s="93">
        <f>[7]Março!$C$14</f>
        <v>36.6</v>
      </c>
      <c r="L11" s="93">
        <f>[7]Março!$C$15</f>
        <v>28.5</v>
      </c>
      <c r="M11" s="93">
        <f>[7]Março!$C$16</f>
        <v>32.1</v>
      </c>
      <c r="N11" s="93">
        <f>[7]Março!$C$17</f>
        <v>32.200000000000003</v>
      </c>
      <c r="O11" s="93">
        <f>[7]Março!$C$18</f>
        <v>33.9</v>
      </c>
      <c r="P11" s="93">
        <f>[7]Março!$C$19</f>
        <v>36.4</v>
      </c>
      <c r="Q11" s="93">
        <f>[7]Março!$C$20</f>
        <v>34.9</v>
      </c>
      <c r="R11" s="93">
        <f>[7]Março!$C$21</f>
        <v>34.700000000000003</v>
      </c>
      <c r="S11" s="93">
        <f>[7]Março!$C$22</f>
        <v>33.299999999999997</v>
      </c>
      <c r="T11" s="93">
        <f>[7]Março!$C$23</f>
        <v>33.9</v>
      </c>
      <c r="U11" s="93">
        <f>[7]Março!$C$24</f>
        <v>33.700000000000003</v>
      </c>
      <c r="V11" s="93">
        <f>[7]Março!$C$25</f>
        <v>34.200000000000003</v>
      </c>
      <c r="W11" s="93">
        <f>[7]Março!$C$26</f>
        <v>34.799999999999997</v>
      </c>
      <c r="X11" s="93">
        <f>[7]Março!$C$27</f>
        <v>32.700000000000003</v>
      </c>
      <c r="Y11" s="93">
        <f>[7]Março!$C$28</f>
        <v>35.6</v>
      </c>
      <c r="Z11" s="93">
        <f>[7]Março!$C$29</f>
        <v>36.700000000000003</v>
      </c>
      <c r="AA11" s="93">
        <f>[7]Março!$C$30</f>
        <v>34</v>
      </c>
      <c r="AB11" s="93">
        <f>[7]Março!$C$31</f>
        <v>34.6</v>
      </c>
      <c r="AC11" s="93">
        <f>[7]Março!$C$32</f>
        <v>36.299999999999997</v>
      </c>
      <c r="AD11" s="93">
        <f>[7]Março!$C$33</f>
        <v>33.299999999999997</v>
      </c>
      <c r="AE11" s="93">
        <f>[7]Março!$C$34</f>
        <v>34.700000000000003</v>
      </c>
      <c r="AF11" s="93">
        <f>[7]Março!$C$35</f>
        <v>28.9</v>
      </c>
      <c r="AG11" s="91">
        <f t="shared" si="3"/>
        <v>37</v>
      </c>
      <c r="AH11" s="92">
        <f t="shared" si="2"/>
        <v>34.477419354838716</v>
      </c>
    </row>
    <row r="12" spans="1:36" ht="12.75" hidden="1" customHeight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91">
        <f t="shared" si="3"/>
        <v>0</v>
      </c>
      <c r="AH12" s="92" t="e">
        <f t="shared" si="2"/>
        <v>#DIV/0!</v>
      </c>
    </row>
    <row r="13" spans="1:36" ht="12.75" customHeight="1" x14ac:dyDescent="0.2">
      <c r="A13" s="50" t="s">
        <v>96</v>
      </c>
      <c r="B13" s="93">
        <f>[8]Março!$C$5</f>
        <v>35.1</v>
      </c>
      <c r="C13" s="93">
        <f>[8]Março!$C$6</f>
        <v>36.6</v>
      </c>
      <c r="D13" s="93">
        <f>[8]Março!$C$7</f>
        <v>33.4</v>
      </c>
      <c r="E13" s="93">
        <f>[8]Março!$C$8</f>
        <v>37.1</v>
      </c>
      <c r="F13" s="93">
        <f>[8]Março!$C$9</f>
        <v>33.200000000000003</v>
      </c>
      <c r="G13" s="93">
        <f>[8]Março!$C$10</f>
        <v>35.6</v>
      </c>
      <c r="H13" s="93">
        <f>[8]Março!$C$11</f>
        <v>37.6</v>
      </c>
      <c r="I13" s="93">
        <f>[8]Março!$C$12</f>
        <v>37.4</v>
      </c>
      <c r="J13" s="93">
        <f>[8]Março!$C$13</f>
        <v>35.5</v>
      </c>
      <c r="K13" s="93">
        <f>[8]Março!$C$14</f>
        <v>30.4</v>
      </c>
      <c r="L13" s="93">
        <f>[8]Março!$C$15</f>
        <v>30.9</v>
      </c>
      <c r="M13" s="93">
        <f>[8]Março!$C$16</f>
        <v>28.2</v>
      </c>
      <c r="N13" s="93">
        <f>[8]Março!$C$17</f>
        <v>30.5</v>
      </c>
      <c r="O13" s="93">
        <f>[8]Março!$C$18</f>
        <v>33.4</v>
      </c>
      <c r="P13" s="93">
        <f>[8]Março!$C$19</f>
        <v>32.6</v>
      </c>
      <c r="Q13" s="93">
        <f>[8]Março!$C$20</f>
        <v>35.1</v>
      </c>
      <c r="R13" s="93">
        <f>[8]Março!$C$21</f>
        <v>35.4</v>
      </c>
      <c r="S13" s="93">
        <f>[8]Março!$C$22</f>
        <v>28.1</v>
      </c>
      <c r="T13" s="93">
        <f>[8]Março!$C$23</f>
        <v>31.8</v>
      </c>
      <c r="U13" s="93">
        <f>[8]Março!$C$24</f>
        <v>35.799999999999997</v>
      </c>
      <c r="V13" s="93">
        <f>[8]Março!$C$25</f>
        <v>36.4</v>
      </c>
      <c r="W13" s="93">
        <f>[8]Março!$C$26</f>
        <v>33.1</v>
      </c>
      <c r="X13" s="93">
        <f>[8]Março!$C$27</f>
        <v>27.1</v>
      </c>
      <c r="Y13" s="93">
        <f>[8]Março!$C$28</f>
        <v>30.4</v>
      </c>
      <c r="Z13" s="93">
        <f>[8]Março!$C$29</f>
        <v>32.4</v>
      </c>
      <c r="AA13" s="93">
        <f>[8]Março!$C$30</f>
        <v>33</v>
      </c>
      <c r="AB13" s="93">
        <f>[8]Março!$C$31</f>
        <v>33.9</v>
      </c>
      <c r="AC13" s="93">
        <f>[8]Março!$C$32</f>
        <v>34.6</v>
      </c>
      <c r="AD13" s="93">
        <f>[8]Março!$C$33</f>
        <v>28</v>
      </c>
      <c r="AE13" s="93">
        <f>[8]Março!$C$34</f>
        <v>33.9</v>
      </c>
      <c r="AF13" s="93">
        <f>[8]Março!$C$35</f>
        <v>27.7</v>
      </c>
      <c r="AG13" s="91">
        <f t="shared" si="3"/>
        <v>37.6</v>
      </c>
      <c r="AH13" s="92">
        <f t="shared" si="2"/>
        <v>33.038709677419348</v>
      </c>
    </row>
    <row r="14" spans="1:36" ht="12.75" hidden="1" customHeight="1" x14ac:dyDescent="0.2">
      <c r="A14" s="50" t="s">
        <v>100</v>
      </c>
      <c r="B14" s="93" t="str">
        <f>[9]Março!$C$5</f>
        <v>*</v>
      </c>
      <c r="C14" s="93" t="str">
        <f>[9]Março!$C$6</f>
        <v>*</v>
      </c>
      <c r="D14" s="93" t="str">
        <f>[9]Março!$C$7</f>
        <v>*</v>
      </c>
      <c r="E14" s="93" t="str">
        <f>[9]Março!$C$8</f>
        <v>*</v>
      </c>
      <c r="F14" s="93" t="str">
        <f>[9]Março!$C$9</f>
        <v>*</v>
      </c>
      <c r="G14" s="93" t="str">
        <f>[9]Março!$C$10</f>
        <v>*</v>
      </c>
      <c r="H14" s="93" t="str">
        <f>[9]Março!$C$11</f>
        <v>*</v>
      </c>
      <c r="I14" s="93" t="str">
        <f>[9]Março!$C$12</f>
        <v>*</v>
      </c>
      <c r="J14" s="93" t="str">
        <f>[9]Março!$C$13</f>
        <v>*</v>
      </c>
      <c r="K14" s="93" t="str">
        <f>[9]Março!$C$14</f>
        <v>*</v>
      </c>
      <c r="L14" s="93" t="str">
        <f>[9]Março!$C$15</f>
        <v>*</v>
      </c>
      <c r="M14" s="93" t="str">
        <f>[9]Março!$C$16</f>
        <v>*</v>
      </c>
      <c r="N14" s="93" t="str">
        <f>[9]Março!$C$17</f>
        <v>*</v>
      </c>
      <c r="O14" s="93" t="str">
        <f>[9]Março!$C$18</f>
        <v>*</v>
      </c>
      <c r="P14" s="93" t="str">
        <f>[9]Março!$C$19</f>
        <v>*</v>
      </c>
      <c r="Q14" s="93" t="str">
        <f>[9]Março!$C$20</f>
        <v>*</v>
      </c>
      <c r="R14" s="93" t="str">
        <f>[9]Março!$C$21</f>
        <v>*</v>
      </c>
      <c r="S14" s="93" t="str">
        <f>[9]Março!$C$22</f>
        <v>*</v>
      </c>
      <c r="T14" s="93" t="str">
        <f>[9]Março!$C$23</f>
        <v>*</v>
      </c>
      <c r="U14" s="93" t="str">
        <f>[9]Março!$C$24</f>
        <v>*</v>
      </c>
      <c r="V14" s="93" t="str">
        <f>[9]Março!$C$25</f>
        <v>*</v>
      </c>
      <c r="W14" s="93" t="str">
        <f>[9]Março!$C$26</f>
        <v>*</v>
      </c>
      <c r="X14" s="93" t="str">
        <f>[9]Março!$C$27</f>
        <v>*</v>
      </c>
      <c r="Y14" s="93" t="str">
        <f>[9]Março!$C$28</f>
        <v>*</v>
      </c>
      <c r="Z14" s="93" t="str">
        <f>[9]Março!$C$29</f>
        <v>*</v>
      </c>
      <c r="AA14" s="93" t="str">
        <f>[9]Março!$C$30</f>
        <v>*</v>
      </c>
      <c r="AB14" s="93" t="str">
        <f>[9]Março!$C$31</f>
        <v>*</v>
      </c>
      <c r="AC14" s="93" t="str">
        <f>[9]Março!$C$32</f>
        <v>*</v>
      </c>
      <c r="AD14" s="93" t="str">
        <f>[9]Março!$C$33</f>
        <v>*</v>
      </c>
      <c r="AE14" s="93" t="str">
        <f>[9]Março!$C$34</f>
        <v>*</v>
      </c>
      <c r="AF14" s="93" t="str">
        <f>[9]Março!$C$35</f>
        <v>*</v>
      </c>
      <c r="AG14" s="91">
        <f t="shared" si="3"/>
        <v>0</v>
      </c>
      <c r="AH14" s="92" t="e">
        <f t="shared" si="2"/>
        <v>#DIV/0!</v>
      </c>
    </row>
    <row r="15" spans="1:36" ht="12.75" customHeight="1" x14ac:dyDescent="0.2">
      <c r="A15" s="50" t="s">
        <v>103</v>
      </c>
      <c r="B15" s="93">
        <f>[10]Março!$C$5</f>
        <v>35.4</v>
      </c>
      <c r="C15" s="93">
        <f>[10]Março!$C$6</f>
        <v>36.200000000000003</v>
      </c>
      <c r="D15" s="93">
        <f>[10]Março!$C$7</f>
        <v>35.1</v>
      </c>
      <c r="E15" s="93">
        <f>[10]Março!$C$8</f>
        <v>36.1</v>
      </c>
      <c r="F15" s="93">
        <f>[10]Março!$C$9</f>
        <v>33.6</v>
      </c>
      <c r="G15" s="93">
        <f>[10]Março!$C$10</f>
        <v>35.200000000000003</v>
      </c>
      <c r="H15" s="93">
        <f>[10]Março!$C$11</f>
        <v>35.700000000000003</v>
      </c>
      <c r="I15" s="93">
        <f>[10]Março!$C$12</f>
        <v>36.1</v>
      </c>
      <c r="J15" s="93">
        <f>[10]Março!$C$13</f>
        <v>36</v>
      </c>
      <c r="K15" s="93">
        <f>[10]Março!$C$14</f>
        <v>33.799999999999997</v>
      </c>
      <c r="L15" s="93">
        <f>[10]Março!$C$15</f>
        <v>30.2</v>
      </c>
      <c r="M15" s="93">
        <f>[10]Março!$C$16</f>
        <v>26.7</v>
      </c>
      <c r="N15" s="93">
        <f>[10]Março!$C$17</f>
        <v>30.4</v>
      </c>
      <c r="O15" s="93">
        <f>[10]Março!$C$18</f>
        <v>31.9</v>
      </c>
      <c r="P15" s="93">
        <f>[10]Março!$C$19</f>
        <v>29.6</v>
      </c>
      <c r="Q15" s="93">
        <f>[10]Março!$C$20</f>
        <v>33.9</v>
      </c>
      <c r="R15" s="93">
        <f>[10]Março!$C$21</f>
        <v>34.5</v>
      </c>
      <c r="S15" s="93">
        <f>[10]Março!$C$22</f>
        <v>31.3</v>
      </c>
      <c r="T15" s="93">
        <f>[10]Março!$C$23</f>
        <v>32.1</v>
      </c>
      <c r="U15" s="93">
        <f>[10]Março!$C$24</f>
        <v>33.299999999999997</v>
      </c>
      <c r="V15" s="93">
        <f>[10]Março!$C$25</f>
        <v>33</v>
      </c>
      <c r="W15" s="93">
        <f>[10]Março!$C$26</f>
        <v>33.799999999999997</v>
      </c>
      <c r="X15" s="93">
        <f>[10]Março!$C$27</f>
        <v>30.6</v>
      </c>
      <c r="Y15" s="93">
        <f>[10]Março!$C$28</f>
        <v>33.1</v>
      </c>
      <c r="Z15" s="93">
        <f>[10]Março!$C$29</f>
        <v>35.299999999999997</v>
      </c>
      <c r="AA15" s="93">
        <f>[10]Março!$C$30</f>
        <v>32.9</v>
      </c>
      <c r="AB15" s="93">
        <f>[10]Março!$C$31</f>
        <v>34</v>
      </c>
      <c r="AC15" s="93">
        <f>[10]Março!$C$32</f>
        <v>34.5</v>
      </c>
      <c r="AD15" s="93">
        <f>[10]Março!$C$33</f>
        <v>28.6</v>
      </c>
      <c r="AE15" s="93">
        <f>[10]Março!$C$34</f>
        <v>31.3</v>
      </c>
      <c r="AF15" s="93">
        <f>[10]Março!$C$35</f>
        <v>28.7</v>
      </c>
      <c r="AG15" s="91">
        <f t="shared" si="3"/>
        <v>36.200000000000003</v>
      </c>
      <c r="AH15" s="92">
        <f t="shared" si="2"/>
        <v>32.996774193548383</v>
      </c>
    </row>
    <row r="16" spans="1:36" ht="12.75" customHeight="1" x14ac:dyDescent="0.2">
      <c r="A16" s="50" t="s">
        <v>149</v>
      </c>
      <c r="B16" s="93">
        <f>[11]Março!$C$5</f>
        <v>34.299999999999997</v>
      </c>
      <c r="C16" s="93">
        <f>[11]Março!$C$6</f>
        <v>34.5</v>
      </c>
      <c r="D16" s="93">
        <f>[11]Março!$C$7</f>
        <v>31.9</v>
      </c>
      <c r="E16" s="93">
        <f>[11]Março!$C$8</f>
        <v>33.200000000000003</v>
      </c>
      <c r="F16" s="93">
        <f>[11]Março!$C$9</f>
        <v>31.8</v>
      </c>
      <c r="G16" s="93">
        <f>[11]Março!$C$10</f>
        <v>33.6</v>
      </c>
      <c r="H16" s="93">
        <f>[11]Março!$C$11</f>
        <v>33.4</v>
      </c>
      <c r="I16" s="93">
        <f>[11]Março!$C$12</f>
        <v>33.200000000000003</v>
      </c>
      <c r="J16" s="93">
        <f>[11]Março!$C$13</f>
        <v>32.9</v>
      </c>
      <c r="K16" s="93">
        <f>[11]Março!$C$14</f>
        <v>32.700000000000003</v>
      </c>
      <c r="L16" s="93">
        <f>[11]Março!$C$15</f>
        <v>31.7</v>
      </c>
      <c r="M16" s="93">
        <f>[11]Março!$C$16</f>
        <v>32.200000000000003</v>
      </c>
      <c r="N16" s="93">
        <f>[11]Março!$C$17</f>
        <v>30.3</v>
      </c>
      <c r="O16" s="93">
        <f>[11]Março!$C$18</f>
        <v>33.1</v>
      </c>
      <c r="P16" s="93">
        <f>[11]Março!$C$19</f>
        <v>34.4</v>
      </c>
      <c r="Q16" s="93">
        <f>[11]Março!$C$20</f>
        <v>33.700000000000003</v>
      </c>
      <c r="R16" s="93">
        <f>[11]Março!$C$21</f>
        <v>33.5</v>
      </c>
      <c r="S16" s="93">
        <f>[11]Março!$C$22</f>
        <v>32.6</v>
      </c>
      <c r="T16" s="93">
        <f>[11]Março!$C$23</f>
        <v>31.6</v>
      </c>
      <c r="U16" s="93">
        <f>[11]Março!$C$24</f>
        <v>32.4</v>
      </c>
      <c r="V16" s="93">
        <f>[11]Março!$C$25</f>
        <v>33.799999999999997</v>
      </c>
      <c r="W16" s="93">
        <f>[11]Março!$C$26</f>
        <v>32.700000000000003</v>
      </c>
      <c r="X16" s="93">
        <f>[11]Março!$C$27</f>
        <v>30.6</v>
      </c>
      <c r="Y16" s="93">
        <f>[11]Março!$C$28</f>
        <v>31.8</v>
      </c>
      <c r="Z16" s="93">
        <f>[11]Março!$C$29</f>
        <v>32.700000000000003</v>
      </c>
      <c r="AA16" s="93">
        <f>[11]Março!$C$30</f>
        <v>32.299999999999997</v>
      </c>
      <c r="AB16" s="93">
        <f>[11]Março!$C$31</f>
        <v>33.4</v>
      </c>
      <c r="AC16" s="93">
        <f>[11]Março!$C$32</f>
        <v>33.299999999999997</v>
      </c>
      <c r="AD16" s="93">
        <f>[11]Março!$C$33</f>
        <v>31.9</v>
      </c>
      <c r="AE16" s="93">
        <f>[11]Março!$C$34</f>
        <v>34.1</v>
      </c>
      <c r="AF16" s="93">
        <f>[11]Março!$C$35</f>
        <v>28.2</v>
      </c>
      <c r="AG16" s="91">
        <f t="shared" si="3"/>
        <v>34.5</v>
      </c>
      <c r="AH16" s="92">
        <f t="shared" si="2"/>
        <v>32.638709677419357</v>
      </c>
      <c r="AJ16" s="11" t="s">
        <v>33</v>
      </c>
    </row>
    <row r="17" spans="1:39" ht="12.75" customHeight="1" x14ac:dyDescent="0.2">
      <c r="A17" s="50" t="s">
        <v>2</v>
      </c>
      <c r="B17" s="93">
        <f>[12]Março!$C$5</f>
        <v>33.5</v>
      </c>
      <c r="C17" s="93">
        <f>[12]Março!$C$6</f>
        <v>34.299999999999997</v>
      </c>
      <c r="D17" s="93">
        <f>[12]Março!$C$7</f>
        <v>31.8</v>
      </c>
      <c r="E17" s="93">
        <f>[12]Março!$C$8</f>
        <v>34.4</v>
      </c>
      <c r="F17" s="93">
        <f>[12]Março!$C$9</f>
        <v>29.7</v>
      </c>
      <c r="G17" s="93">
        <f>[12]Março!$C$10</f>
        <v>32.6</v>
      </c>
      <c r="H17" s="93">
        <f>[12]Março!$C$11</f>
        <v>33.799999999999997</v>
      </c>
      <c r="I17" s="93">
        <f>[12]Março!$C$12</f>
        <v>32.6</v>
      </c>
      <c r="J17" s="93">
        <f>[12]Março!$C$13</f>
        <v>31.9</v>
      </c>
      <c r="K17" s="93">
        <f>[12]Março!$C$14</f>
        <v>32.700000000000003</v>
      </c>
      <c r="L17" s="93">
        <f>[12]Março!$C$15</f>
        <v>32.6</v>
      </c>
      <c r="M17" s="93">
        <f>[12]Março!$C$16</f>
        <v>30.3</v>
      </c>
      <c r="N17" s="93">
        <f>[12]Março!$C$17</f>
        <v>30.4</v>
      </c>
      <c r="O17" s="93">
        <f>[12]Março!$C$18</f>
        <v>31.4</v>
      </c>
      <c r="P17" s="93">
        <f>[12]Março!$C$19</f>
        <v>32.5</v>
      </c>
      <c r="Q17" s="93">
        <f>[12]Março!$C$20</f>
        <v>33.799999999999997</v>
      </c>
      <c r="R17" s="93">
        <f>[12]Março!$C$21</f>
        <v>33.4</v>
      </c>
      <c r="S17" s="93">
        <f>[12]Março!$C$22</f>
        <v>30</v>
      </c>
      <c r="T17" s="93">
        <f>[12]Março!$C$23</f>
        <v>31.3</v>
      </c>
      <c r="U17" s="93">
        <f>[12]Março!$C$24</f>
        <v>32.1</v>
      </c>
      <c r="V17" s="93">
        <f>[12]Março!$C$25</f>
        <v>32.799999999999997</v>
      </c>
      <c r="W17" s="93">
        <f>[12]Março!$C$26</f>
        <v>32.299999999999997</v>
      </c>
      <c r="X17" s="93">
        <f>[12]Março!$C$27</f>
        <v>26.2</v>
      </c>
      <c r="Y17" s="93">
        <f>[12]Março!$C$28</f>
        <v>27.9</v>
      </c>
      <c r="Z17" s="93">
        <f>[12]Março!$C$29</f>
        <v>31.9</v>
      </c>
      <c r="AA17" s="93">
        <f>[12]Março!$C$30</f>
        <v>32.299999999999997</v>
      </c>
      <c r="AB17" s="93">
        <f>[12]Março!$C$31</f>
        <v>32</v>
      </c>
      <c r="AC17" s="93">
        <f>[12]Março!$C$32</f>
        <v>32.9</v>
      </c>
      <c r="AD17" s="93">
        <f>[12]Março!$C$33</f>
        <v>30.7</v>
      </c>
      <c r="AE17" s="93">
        <f>[12]Março!$C$34</f>
        <v>33.200000000000003</v>
      </c>
      <c r="AF17" s="93">
        <f>[12]Março!$C$35</f>
        <v>27</v>
      </c>
      <c r="AG17" s="91">
        <f t="shared" si="3"/>
        <v>34.4</v>
      </c>
      <c r="AH17" s="92">
        <f t="shared" si="2"/>
        <v>31.751612903225801</v>
      </c>
      <c r="AJ17" s="11" t="s">
        <v>33</v>
      </c>
    </row>
    <row r="18" spans="1:39" ht="12.75" customHeight="1" x14ac:dyDescent="0.2">
      <c r="A18" s="50" t="s">
        <v>3</v>
      </c>
      <c r="B18" s="93">
        <f>[13]Março!$C$5</f>
        <v>33.4</v>
      </c>
      <c r="C18" s="93">
        <f>[13]Março!$C$6</f>
        <v>31.5</v>
      </c>
      <c r="D18" s="93">
        <f>[13]Março!$C$7</f>
        <v>33.299999999999997</v>
      </c>
      <c r="E18" s="93">
        <f>[13]Março!$C$8</f>
        <v>31.4</v>
      </c>
      <c r="F18" s="93">
        <f>[13]Março!$C$9</f>
        <v>32.799999999999997</v>
      </c>
      <c r="G18" s="93">
        <f>[13]Março!$C$10</f>
        <v>33.5</v>
      </c>
      <c r="H18" s="93">
        <f>[13]Março!$C$11</f>
        <v>33.6</v>
      </c>
      <c r="I18" s="93">
        <f>[13]Março!$C$12</f>
        <v>34.6</v>
      </c>
      <c r="J18" s="93">
        <f>[13]Março!$C$13</f>
        <v>34.1</v>
      </c>
      <c r="K18" s="93">
        <f>[13]Março!$C$14</f>
        <v>34.5</v>
      </c>
      <c r="L18" s="93">
        <f>[13]Março!$C$15</f>
        <v>33.1</v>
      </c>
      <c r="M18" s="93">
        <f>[13]Março!$C$16</f>
        <v>33.4</v>
      </c>
      <c r="N18" s="93">
        <f>[13]Março!$C$17</f>
        <v>32.5</v>
      </c>
      <c r="O18" s="93">
        <f>[13]Março!$C$18</f>
        <v>33</v>
      </c>
      <c r="P18" s="93">
        <f>[13]Março!$C$19</f>
        <v>33.4</v>
      </c>
      <c r="Q18" s="93">
        <f>[13]Março!$C$20</f>
        <v>34.6</v>
      </c>
      <c r="R18" s="93">
        <f>[13]Março!$C$21</f>
        <v>32.700000000000003</v>
      </c>
      <c r="S18" s="93">
        <f>[13]Março!$C$22</f>
        <v>33</v>
      </c>
      <c r="T18" s="93">
        <f>[13]Março!$C$23</f>
        <v>30</v>
      </c>
      <c r="U18" s="93">
        <f>[13]Março!$C$24</f>
        <v>31.7</v>
      </c>
      <c r="V18" s="93">
        <f>[13]Março!$C$25</f>
        <v>32.299999999999997</v>
      </c>
      <c r="W18" s="93">
        <f>[13]Março!$C$26</f>
        <v>32.1</v>
      </c>
      <c r="X18" s="93">
        <f>[13]Março!$C$27</f>
        <v>34</v>
      </c>
      <c r="Y18" s="93">
        <f>[13]Março!$C$28</f>
        <v>33.299999999999997</v>
      </c>
      <c r="Z18" s="93">
        <f>[13]Março!$C$29</f>
        <v>32.9</v>
      </c>
      <c r="AA18" s="93">
        <f>[13]Março!$C$30</f>
        <v>32.5</v>
      </c>
      <c r="AB18" s="93">
        <f>[13]Março!$C$31</f>
        <v>33.5</v>
      </c>
      <c r="AC18" s="93">
        <f>[13]Março!$C$32</f>
        <v>34.5</v>
      </c>
      <c r="AD18" s="93">
        <f>[13]Março!$C$33</f>
        <v>34</v>
      </c>
      <c r="AE18" s="93">
        <f>[13]Março!$C$34</f>
        <v>34.299999999999997</v>
      </c>
      <c r="AF18" s="93">
        <f>[13]Março!$C$35</f>
        <v>29.2</v>
      </c>
      <c r="AG18" s="91">
        <f t="shared" si="3"/>
        <v>34.6</v>
      </c>
      <c r="AH18" s="92">
        <f t="shared" si="2"/>
        <v>32.990322580645156</v>
      </c>
      <c r="AI18" s="11"/>
      <c r="AJ18" s="11" t="s">
        <v>33</v>
      </c>
    </row>
    <row r="19" spans="1:39" ht="12.75" hidden="1" customHeight="1" x14ac:dyDescent="0.2">
      <c r="A19" s="50" t="s">
        <v>4</v>
      </c>
      <c r="B19" s="93" t="str">
        <f>[14]Março!$C$5</f>
        <v>*</v>
      </c>
      <c r="C19" s="93" t="str">
        <f>[14]Março!$C$6</f>
        <v>*</v>
      </c>
      <c r="D19" s="93" t="str">
        <f>[14]Março!$C$7</f>
        <v>*</v>
      </c>
      <c r="E19" s="93" t="str">
        <f>[14]Março!$C$8</f>
        <v>*</v>
      </c>
      <c r="F19" s="93" t="str">
        <f>[14]Março!$C$9</f>
        <v>*</v>
      </c>
      <c r="G19" s="93" t="str">
        <f>[14]Março!$C$10</f>
        <v>*</v>
      </c>
      <c r="H19" s="93" t="str">
        <f>[14]Março!$C$11</f>
        <v>*</v>
      </c>
      <c r="I19" s="93" t="str">
        <f>[14]Março!$C$12</f>
        <v>*</v>
      </c>
      <c r="J19" s="93" t="str">
        <f>[14]Março!$C$13</f>
        <v>*</v>
      </c>
      <c r="K19" s="93" t="str">
        <f>[14]Março!$C$14</f>
        <v>*</v>
      </c>
      <c r="L19" s="93" t="str">
        <f>[14]Março!$C$15</f>
        <v>*</v>
      </c>
      <c r="M19" s="93" t="str">
        <f>[14]Março!$C$16</f>
        <v>*</v>
      </c>
      <c r="N19" s="93" t="str">
        <f>[14]Março!$C$17</f>
        <v>*</v>
      </c>
      <c r="O19" s="93" t="str">
        <f>[14]Março!$C$18</f>
        <v>*</v>
      </c>
      <c r="P19" s="93" t="str">
        <f>[14]Março!$C$19</f>
        <v>*</v>
      </c>
      <c r="Q19" s="93" t="str">
        <f>[14]Março!$C$20</f>
        <v>*</v>
      </c>
      <c r="R19" s="93" t="str">
        <f>[14]Março!$C$21</f>
        <v>*</v>
      </c>
      <c r="S19" s="93" t="str">
        <f>[14]Março!$C$22</f>
        <v>*</v>
      </c>
      <c r="T19" s="93" t="str">
        <f>[14]Março!$C$23</f>
        <v>*</v>
      </c>
      <c r="U19" s="93" t="str">
        <f>[14]Março!$C$24</f>
        <v>*</v>
      </c>
      <c r="V19" s="93" t="str">
        <f>[14]Março!$C$25</f>
        <v>*</v>
      </c>
      <c r="W19" s="93" t="str">
        <f>[14]Março!$C$26</f>
        <v>*</v>
      </c>
      <c r="X19" s="93" t="str">
        <f>[14]Março!$C$27</f>
        <v>*</v>
      </c>
      <c r="Y19" s="93" t="str">
        <f>[14]Março!$C$28</f>
        <v>*</v>
      </c>
      <c r="Z19" s="93" t="str">
        <f>[14]Março!$C$29</f>
        <v>*</v>
      </c>
      <c r="AA19" s="93" t="str">
        <f>[14]Março!$C$30</f>
        <v>*</v>
      </c>
      <c r="AB19" s="93" t="str">
        <f>[14]Março!$C$31</f>
        <v>*</v>
      </c>
      <c r="AC19" s="93" t="str">
        <f>[14]Março!$C$32</f>
        <v>*</v>
      </c>
      <c r="AD19" s="93" t="str">
        <f>[14]Março!$C$33</f>
        <v>*</v>
      </c>
      <c r="AE19" s="93" t="str">
        <f>[14]Março!$C$34</f>
        <v>*</v>
      </c>
      <c r="AF19" s="93" t="str">
        <f>[14]Março!$C$35</f>
        <v>*</v>
      </c>
      <c r="AG19" s="91">
        <f t="shared" si="3"/>
        <v>0</v>
      </c>
      <c r="AH19" s="92" t="e">
        <f t="shared" si="2"/>
        <v>#DIV/0!</v>
      </c>
    </row>
    <row r="20" spans="1:39" ht="12.75" customHeight="1" x14ac:dyDescent="0.2">
      <c r="A20" s="50" t="s">
        <v>5</v>
      </c>
      <c r="B20" s="93">
        <f>[15]Março!$C$5</f>
        <v>34.799999999999997</v>
      </c>
      <c r="C20" s="93">
        <f>[15]Março!$C$6</f>
        <v>36</v>
      </c>
      <c r="D20" s="93">
        <f>[15]Março!$C$7</f>
        <v>32.9</v>
      </c>
      <c r="E20" s="93">
        <f>[15]Março!$C$8</f>
        <v>32.9</v>
      </c>
      <c r="F20" s="93">
        <f>[15]Março!$C$9</f>
        <v>31.1</v>
      </c>
      <c r="G20" s="93">
        <f>[15]Março!$C$10</f>
        <v>34.9</v>
      </c>
      <c r="H20" s="93">
        <f>[15]Março!$C$11</f>
        <v>36.1</v>
      </c>
      <c r="I20" s="93">
        <f>[15]Março!$C$12</f>
        <v>34.1</v>
      </c>
      <c r="J20" s="93">
        <f>[15]Março!$C$13</f>
        <v>32.200000000000003</v>
      </c>
      <c r="K20" s="93">
        <f>[15]Março!$C$14</f>
        <v>30.1</v>
      </c>
      <c r="L20" s="93">
        <f>[15]Março!$C$15</f>
        <v>33.799999999999997</v>
      </c>
      <c r="M20" s="93">
        <f>[15]Março!$C$16</f>
        <v>32.200000000000003</v>
      </c>
      <c r="N20" s="93">
        <f>[15]Março!$C$17</f>
        <v>29.7</v>
      </c>
      <c r="O20" s="93">
        <f>[15]Março!$C$18</f>
        <v>33</v>
      </c>
      <c r="P20" s="93">
        <f>[15]Março!$C$19</f>
        <v>35.5</v>
      </c>
      <c r="Q20" s="93">
        <f>[15]Março!$C$20</f>
        <v>36.1</v>
      </c>
      <c r="R20" s="93">
        <f>[15]Março!$C$21</f>
        <v>36</v>
      </c>
      <c r="S20" s="93">
        <f>[15]Março!$C$22</f>
        <v>36.700000000000003</v>
      </c>
      <c r="T20" s="93">
        <f>[15]Março!$C$23</f>
        <v>32</v>
      </c>
      <c r="U20" s="93">
        <f>[15]Março!$C$24</f>
        <v>34.9</v>
      </c>
      <c r="V20" s="93">
        <f>[15]Março!$C$25</f>
        <v>36.299999999999997</v>
      </c>
      <c r="W20" s="93">
        <f>[15]Março!$C$26</f>
        <v>35.9</v>
      </c>
      <c r="X20" s="93">
        <f>[15]Março!$C$27</f>
        <v>32.1</v>
      </c>
      <c r="Y20" s="93">
        <f>[15]Março!$C$28</f>
        <v>30.5</v>
      </c>
      <c r="Z20" s="93">
        <f>[15]Março!$C$29</f>
        <v>34</v>
      </c>
      <c r="AA20" s="93">
        <f>[15]Março!$C$30</f>
        <v>33.299999999999997</v>
      </c>
      <c r="AB20" s="93">
        <f>[15]Março!$C$31</f>
        <v>34.5</v>
      </c>
      <c r="AC20" s="93">
        <f>[15]Março!$C$32</f>
        <v>35.299999999999997</v>
      </c>
      <c r="AD20" s="93">
        <f>[15]Março!$C$33</f>
        <v>32.5</v>
      </c>
      <c r="AE20" s="93">
        <f>[15]Março!$C$34</f>
        <v>33.6</v>
      </c>
      <c r="AF20" s="93">
        <f>[15]Março!$C$35</f>
        <v>29.2</v>
      </c>
      <c r="AG20" s="91">
        <f t="shared" si="3"/>
        <v>36.700000000000003</v>
      </c>
      <c r="AH20" s="92">
        <f t="shared" si="2"/>
        <v>33.619354838709668</v>
      </c>
      <c r="AI20" s="11" t="s">
        <v>33</v>
      </c>
      <c r="AJ20" t="s">
        <v>33</v>
      </c>
      <c r="AL20" t="s">
        <v>33</v>
      </c>
    </row>
    <row r="21" spans="1:39" ht="12.75" hidden="1" customHeight="1" x14ac:dyDescent="0.2">
      <c r="A21" s="50" t="s">
        <v>31</v>
      </c>
      <c r="B21" s="93" t="str">
        <f>[16]Março!$C$5</f>
        <v>*</v>
      </c>
      <c r="C21" s="93" t="str">
        <f>[16]Março!$C$6</f>
        <v>*</v>
      </c>
      <c r="D21" s="93" t="str">
        <f>[16]Março!$C$7</f>
        <v>*</v>
      </c>
      <c r="E21" s="93" t="str">
        <f>[16]Março!$C$8</f>
        <v>*</v>
      </c>
      <c r="F21" s="93" t="str">
        <f>[16]Março!$C$9</f>
        <v>*</v>
      </c>
      <c r="G21" s="93" t="str">
        <f>[16]Março!$C$10</f>
        <v>*</v>
      </c>
      <c r="H21" s="93" t="str">
        <f>[16]Março!$C$11</f>
        <v>*</v>
      </c>
      <c r="I21" s="93" t="str">
        <f>[16]Março!$C$12</f>
        <v>*</v>
      </c>
      <c r="J21" s="93" t="str">
        <f>[16]Março!$C$13</f>
        <v>*</v>
      </c>
      <c r="K21" s="93" t="str">
        <f>[16]Março!$C$14</f>
        <v>*</v>
      </c>
      <c r="L21" s="93" t="str">
        <f>[16]Março!$C$15</f>
        <v>*</v>
      </c>
      <c r="M21" s="93" t="str">
        <f>[16]Março!$C$16</f>
        <v>*</v>
      </c>
      <c r="N21" s="93" t="str">
        <f>[16]Março!$C$17</f>
        <v>*</v>
      </c>
      <c r="O21" s="93" t="str">
        <f>[16]Março!$C$18</f>
        <v>*</v>
      </c>
      <c r="P21" s="93" t="str">
        <f>[16]Março!$C$19</f>
        <v>*</v>
      </c>
      <c r="Q21" s="93" t="str">
        <f>[16]Março!$C$20</f>
        <v>*</v>
      </c>
      <c r="R21" s="93" t="str">
        <f>[16]Março!$C$21</f>
        <v>*</v>
      </c>
      <c r="S21" s="93" t="str">
        <f>[16]Março!$C$22</f>
        <v>*</v>
      </c>
      <c r="T21" s="93" t="str">
        <f>[16]Março!$C$23</f>
        <v>*</v>
      </c>
      <c r="U21" s="93" t="str">
        <f>[16]Março!$C$24</f>
        <v>*</v>
      </c>
      <c r="V21" s="93" t="str">
        <f>[16]Março!$C$25</f>
        <v>*</v>
      </c>
      <c r="W21" s="93" t="str">
        <f>[16]Março!$C$26</f>
        <v>*</v>
      </c>
      <c r="X21" s="93" t="str">
        <f>[16]Março!$C$27</f>
        <v>*</v>
      </c>
      <c r="Y21" s="93" t="str">
        <f>[16]Março!$C$28</f>
        <v>*</v>
      </c>
      <c r="Z21" s="93" t="str">
        <f>[16]Março!$C$29</f>
        <v>*</v>
      </c>
      <c r="AA21" s="93" t="str">
        <f>[16]Março!$C$30</f>
        <v>*</v>
      </c>
      <c r="AB21" s="93" t="str">
        <f>[16]Março!$C$31</f>
        <v>*</v>
      </c>
      <c r="AC21" s="93" t="str">
        <f>[16]Março!$C$32</f>
        <v>*</v>
      </c>
      <c r="AD21" s="93" t="str">
        <f>[16]Março!$C$33</f>
        <v>*</v>
      </c>
      <c r="AE21" s="93" t="str">
        <f>[16]Março!$C$34</f>
        <v>*</v>
      </c>
      <c r="AF21" s="93" t="str">
        <f>[16]Março!$C$35</f>
        <v>*</v>
      </c>
      <c r="AG21" s="91">
        <f t="shared" si="3"/>
        <v>0</v>
      </c>
      <c r="AH21" s="92" t="e">
        <f t="shared" si="2"/>
        <v>#DIV/0!</v>
      </c>
      <c r="AJ21" t="s">
        <v>205</v>
      </c>
      <c r="AL21" t="s">
        <v>33</v>
      </c>
    </row>
    <row r="22" spans="1:39" ht="12.75" customHeight="1" x14ac:dyDescent="0.2">
      <c r="A22" s="50" t="s">
        <v>6</v>
      </c>
      <c r="B22" s="93">
        <f>[17]Março!$C$5</f>
        <v>35.1</v>
      </c>
      <c r="C22" s="93">
        <f>[17]Março!$C$6</f>
        <v>35.1</v>
      </c>
      <c r="D22" s="93">
        <f>[17]Março!$C$7</f>
        <v>31.9</v>
      </c>
      <c r="E22" s="93">
        <f>[17]Março!$C$8</f>
        <v>34.5</v>
      </c>
      <c r="F22" s="93">
        <f>[17]Março!$C$9</f>
        <v>33.200000000000003</v>
      </c>
      <c r="G22" s="93">
        <f>[17]Março!$C$10</f>
        <v>34.6</v>
      </c>
      <c r="H22" s="93">
        <f>[17]Março!$C$11</f>
        <v>36</v>
      </c>
      <c r="I22" s="93">
        <f>[17]Março!$C$12</f>
        <v>34.4</v>
      </c>
      <c r="J22" s="93">
        <f>[17]Março!$C$13</f>
        <v>30.9</v>
      </c>
      <c r="K22" s="93">
        <f>[17]Março!$C$14</f>
        <v>33.799999999999997</v>
      </c>
      <c r="L22" s="93">
        <f>[17]Março!$C$15</f>
        <v>32</v>
      </c>
      <c r="M22" s="93">
        <f>[17]Março!$C$16</f>
        <v>33.200000000000003</v>
      </c>
      <c r="N22" s="93">
        <f>[17]Março!$C$17</f>
        <v>31.5</v>
      </c>
      <c r="O22" s="93">
        <f>[17]Março!$C$18</f>
        <v>33.6</v>
      </c>
      <c r="P22" s="93">
        <f>[17]Março!$C$19</f>
        <v>35.299999999999997</v>
      </c>
      <c r="Q22" s="93">
        <f>[17]Março!$C$20</f>
        <v>36.1</v>
      </c>
      <c r="R22" s="93">
        <f>[17]Março!$C$21</f>
        <v>35.5</v>
      </c>
      <c r="S22" s="93">
        <f>[17]Março!$C$22</f>
        <v>35.9</v>
      </c>
      <c r="T22" s="93">
        <f>[17]Março!$C$23</f>
        <v>33.5</v>
      </c>
      <c r="U22" s="93">
        <f>[17]Março!$C$24</f>
        <v>34.700000000000003</v>
      </c>
      <c r="V22" s="93">
        <f>[17]Março!$C$25</f>
        <v>35.1</v>
      </c>
      <c r="W22" s="93">
        <f>[17]Março!$C$26</f>
        <v>35</v>
      </c>
      <c r="X22" s="93">
        <f>[17]Março!$C$27</f>
        <v>31.3</v>
      </c>
      <c r="Y22" s="93">
        <f>[17]Março!$C$28</f>
        <v>30.7</v>
      </c>
      <c r="Z22" s="93">
        <f>[17]Março!$C$29</f>
        <v>32.799999999999997</v>
      </c>
      <c r="AA22" s="93">
        <f>[17]Março!$C$30</f>
        <v>32.9</v>
      </c>
      <c r="AB22" s="93">
        <f>[17]Março!$C$31</f>
        <v>33.6</v>
      </c>
      <c r="AC22" s="93">
        <f>[17]Março!$C$32</f>
        <v>34.6</v>
      </c>
      <c r="AD22" s="93">
        <f>[17]Março!$C$33</f>
        <v>32.799999999999997</v>
      </c>
      <c r="AE22" s="93">
        <f>[17]Março!$C$34</f>
        <v>33.9</v>
      </c>
      <c r="AF22" s="93">
        <f>[17]Março!$C$35</f>
        <v>30.7</v>
      </c>
      <c r="AG22" s="91">
        <f t="shared" si="3"/>
        <v>36.1</v>
      </c>
      <c r="AH22" s="92">
        <f t="shared" si="2"/>
        <v>33.683870967741939</v>
      </c>
      <c r="AJ22" t="s">
        <v>33</v>
      </c>
    </row>
    <row r="23" spans="1:39" ht="12.75" customHeight="1" x14ac:dyDescent="0.2">
      <c r="A23" s="50" t="s">
        <v>7</v>
      </c>
      <c r="B23" s="93" t="str">
        <f>[18]Março!$C$5</f>
        <v>*</v>
      </c>
      <c r="C23" s="93" t="str">
        <f>[18]Março!$C$6</f>
        <v>*</v>
      </c>
      <c r="D23" s="93" t="str">
        <f>[18]Março!$C$7</f>
        <v>*</v>
      </c>
      <c r="E23" s="93" t="str">
        <f>[18]Março!$C$8</f>
        <v>*</v>
      </c>
      <c r="F23" s="93" t="str">
        <f>[18]Março!$C$9</f>
        <v>*</v>
      </c>
      <c r="G23" s="93" t="str">
        <f>[18]Março!$C$10</f>
        <v>*</v>
      </c>
      <c r="H23" s="93" t="str">
        <f>[18]Março!$C$11</f>
        <v>*</v>
      </c>
      <c r="I23" s="93" t="str">
        <f>[18]Março!$C$12</f>
        <v>*</v>
      </c>
      <c r="J23" s="93" t="str">
        <f>[18]Março!$C$13</f>
        <v>*</v>
      </c>
      <c r="K23" s="93" t="str">
        <f>[18]Março!$C$14</f>
        <v>*</v>
      </c>
      <c r="L23" s="93" t="str">
        <f>[18]Março!$C$15</f>
        <v>*</v>
      </c>
      <c r="M23" s="93" t="str">
        <f>[18]Março!$C$16</f>
        <v>*</v>
      </c>
      <c r="N23" s="93" t="str">
        <f>[18]Março!$C$17</f>
        <v>*</v>
      </c>
      <c r="O23" s="93" t="str">
        <f>[18]Março!$C$18</f>
        <v>*</v>
      </c>
      <c r="P23" s="93" t="str">
        <f>[18]Março!$C$19</f>
        <v>*</v>
      </c>
      <c r="Q23" s="93" t="str">
        <f>[18]Março!$C$20</f>
        <v>*</v>
      </c>
      <c r="R23" s="93" t="str">
        <f>[18]Março!$C$21</f>
        <v>*</v>
      </c>
      <c r="S23" s="93" t="str">
        <f>[18]Março!$C$22</f>
        <v>*</v>
      </c>
      <c r="T23" s="93" t="str">
        <f>[18]Março!$C$23</f>
        <v>*</v>
      </c>
      <c r="U23" s="93" t="str">
        <f>[18]Março!$C$24</f>
        <v>*</v>
      </c>
      <c r="V23" s="93" t="str">
        <f>[18]Março!$C$25</f>
        <v>*</v>
      </c>
      <c r="W23" s="93" t="str">
        <f>[18]Março!$C$26</f>
        <v>*</v>
      </c>
      <c r="X23" s="93" t="str">
        <f>[18]Março!$C$27</f>
        <v>*</v>
      </c>
      <c r="Y23" s="93" t="str">
        <f>[18]Março!$C$28</f>
        <v>*</v>
      </c>
      <c r="Z23" s="93" t="str">
        <f>[18]Março!$C$29</f>
        <v>*</v>
      </c>
      <c r="AA23" s="93" t="str">
        <f>[18]Março!$C$30</f>
        <v>*</v>
      </c>
      <c r="AB23" s="93">
        <f>[18]Março!$C$31</f>
        <v>39</v>
      </c>
      <c r="AC23" s="93">
        <f>[18]Março!$C$32</f>
        <v>34.200000000000003</v>
      </c>
      <c r="AD23" s="93">
        <f>[18]Março!$C$33</f>
        <v>28.6</v>
      </c>
      <c r="AE23" s="93">
        <f>[18]Março!$C$34</f>
        <v>29.8</v>
      </c>
      <c r="AF23" s="93">
        <f>[18]Março!$C$35</f>
        <v>28.2</v>
      </c>
      <c r="AG23" s="91">
        <f t="shared" si="3"/>
        <v>39</v>
      </c>
      <c r="AH23" s="92">
        <f t="shared" si="2"/>
        <v>31.96</v>
      </c>
      <c r="AJ23" t="s">
        <v>33</v>
      </c>
      <c r="AL23" t="s">
        <v>33</v>
      </c>
    </row>
    <row r="24" spans="1:39" ht="12.75" customHeight="1" x14ac:dyDescent="0.2">
      <c r="A24" s="50" t="s">
        <v>150</v>
      </c>
      <c r="B24" s="93">
        <f>[19]Março!$C$5</f>
        <v>37.4</v>
      </c>
      <c r="C24" s="93">
        <f>[19]Março!$C$6</f>
        <v>38</v>
      </c>
      <c r="D24" s="93">
        <f>[19]Março!$C$7</f>
        <v>36.6</v>
      </c>
      <c r="E24" s="93">
        <f>[19]Março!$C$8</f>
        <v>37.299999999999997</v>
      </c>
      <c r="F24" s="93">
        <f>[19]Março!$C$9</f>
        <v>32.4</v>
      </c>
      <c r="G24" s="93">
        <f>[19]Março!$C$10</f>
        <v>34.799999999999997</v>
      </c>
      <c r="H24" s="93">
        <f>[19]Março!$C$11</f>
        <v>35.5</v>
      </c>
      <c r="I24" s="93">
        <f>[19]Março!$C$12</f>
        <v>35.9</v>
      </c>
      <c r="J24" s="93">
        <f>[19]Março!$C$13</f>
        <v>36.799999999999997</v>
      </c>
      <c r="K24" s="93">
        <f>[19]Março!$C$14</f>
        <v>34.4</v>
      </c>
      <c r="L24" s="93">
        <f>[19]Março!$C$15</f>
        <v>31</v>
      </c>
      <c r="M24" s="93">
        <f>[19]Março!$C$16</f>
        <v>30.3</v>
      </c>
      <c r="N24" s="93">
        <f>[19]Março!$C$17</f>
        <v>31.4</v>
      </c>
      <c r="O24" s="93">
        <f>[19]Março!$C$18</f>
        <v>33.1</v>
      </c>
      <c r="P24" s="93">
        <f>[19]Março!$C$19</f>
        <v>31.4</v>
      </c>
      <c r="Q24" s="93">
        <f>[19]Março!$C$20</f>
        <v>33.9</v>
      </c>
      <c r="R24" s="93">
        <f>[19]Março!$C$21</f>
        <v>34.299999999999997</v>
      </c>
      <c r="S24" s="93">
        <f>[19]Março!$C$22</f>
        <v>31.5</v>
      </c>
      <c r="T24" s="93">
        <f>[19]Março!$C$23</f>
        <v>32.9</v>
      </c>
      <c r="U24" s="93">
        <f>[19]Março!$C$24</f>
        <v>33.1</v>
      </c>
      <c r="V24" s="93">
        <f>[19]Março!$C$25</f>
        <v>33.5</v>
      </c>
      <c r="W24" s="93">
        <f>[19]Março!$C$26</f>
        <v>33.700000000000003</v>
      </c>
      <c r="X24" s="93">
        <f>[19]Março!$C$27</f>
        <v>29.5</v>
      </c>
      <c r="Y24" s="93">
        <f>[19]Março!$C$28</f>
        <v>33.5</v>
      </c>
      <c r="Z24" s="93">
        <f>[19]Março!$C$29</f>
        <v>34.1</v>
      </c>
      <c r="AA24" s="93">
        <f>[19]Março!$C$30</f>
        <v>33</v>
      </c>
      <c r="AB24" s="93">
        <f>[19]Março!$C$31</f>
        <v>34.299999999999997</v>
      </c>
      <c r="AC24" s="93">
        <f>[19]Março!$C$32</f>
        <v>33.6</v>
      </c>
      <c r="AD24" s="93">
        <f>[19]Março!$C$33</f>
        <v>30.5</v>
      </c>
      <c r="AE24" s="93">
        <f>[19]Março!$C$34</f>
        <v>30.2</v>
      </c>
      <c r="AF24" s="93">
        <f>[19]Março!$C$35</f>
        <v>29</v>
      </c>
      <c r="AG24" s="91">
        <f t="shared" si="3"/>
        <v>38</v>
      </c>
      <c r="AH24" s="92">
        <f t="shared" si="2"/>
        <v>33.448387096774198</v>
      </c>
      <c r="AJ24" t="s">
        <v>33</v>
      </c>
      <c r="AK24" t="s">
        <v>33</v>
      </c>
      <c r="AL24" t="s">
        <v>33</v>
      </c>
      <c r="AM24" t="s">
        <v>33</v>
      </c>
    </row>
    <row r="25" spans="1:39" ht="12.75" customHeight="1" x14ac:dyDescent="0.2">
      <c r="A25" s="50" t="s">
        <v>151</v>
      </c>
      <c r="B25" s="93">
        <f>[20]Março!$C5</f>
        <v>38.9</v>
      </c>
      <c r="C25" s="93">
        <f>[20]Março!$C6</f>
        <v>39</v>
      </c>
      <c r="D25" s="93">
        <f>[20]Março!$C7</f>
        <v>38.200000000000003</v>
      </c>
      <c r="E25" s="93">
        <f>[20]Março!$C8</f>
        <v>38.5</v>
      </c>
      <c r="F25" s="93">
        <f>[20]Março!$C9</f>
        <v>36.5</v>
      </c>
      <c r="G25" s="93">
        <f>[20]Março!$C10</f>
        <v>37</v>
      </c>
      <c r="H25" s="93">
        <f>[20]Março!$C11</f>
        <v>36.700000000000003</v>
      </c>
      <c r="I25" s="93">
        <f>[20]Março!$C12</f>
        <v>37.4</v>
      </c>
      <c r="J25" s="93">
        <f>[20]Março!$C13</f>
        <v>36.4</v>
      </c>
      <c r="K25" s="93">
        <f>[20]Março!$C14</f>
        <v>32.5</v>
      </c>
      <c r="L25" s="93">
        <f>[20]Março!$C15</f>
        <v>28.1</v>
      </c>
      <c r="M25" s="93">
        <f>[20]Março!$C16</f>
        <v>28.7</v>
      </c>
      <c r="N25" s="93">
        <f>[20]Março!$C17</f>
        <v>30.7</v>
      </c>
      <c r="O25" s="93">
        <f>[20]Março!$C18</f>
        <v>32.299999999999997</v>
      </c>
      <c r="P25" s="93">
        <f>[20]Março!$C19</f>
        <v>29.7</v>
      </c>
      <c r="Q25" s="93">
        <f>[20]Março!$C20</f>
        <v>33.299999999999997</v>
      </c>
      <c r="R25" s="93">
        <f>[20]Março!$C21</f>
        <v>34.6</v>
      </c>
      <c r="S25" s="93">
        <f>[20]Março!$C22</f>
        <v>29.6</v>
      </c>
      <c r="T25" s="93">
        <f>[20]Março!$C23</f>
        <v>32.799999999999997</v>
      </c>
      <c r="U25" s="93">
        <f>[20]Março!$C24</f>
        <v>33.4</v>
      </c>
      <c r="V25" s="93">
        <f>[20]Março!$C25</f>
        <v>33.799999999999997</v>
      </c>
      <c r="W25" s="93">
        <f>[20]Março!$C26</f>
        <v>32.5</v>
      </c>
      <c r="X25" s="93">
        <f>[20]Março!$C27</f>
        <v>33.700000000000003</v>
      </c>
      <c r="Y25" s="93">
        <f>[20]Março!$C28</f>
        <v>34.799999999999997</v>
      </c>
      <c r="Z25" s="93">
        <f>[20]Março!$C29</f>
        <v>36.299999999999997</v>
      </c>
      <c r="AA25" s="93">
        <f>[20]Março!$C30</f>
        <v>32.6</v>
      </c>
      <c r="AB25" s="93">
        <f>[20]Março!$C31</f>
        <v>33.6</v>
      </c>
      <c r="AC25" s="93">
        <f>[20]Março!$C32</f>
        <v>33.6</v>
      </c>
      <c r="AD25" s="93">
        <f>[20]Março!$C33</f>
        <v>27.8</v>
      </c>
      <c r="AE25" s="93">
        <f>[20]Março!$C34</f>
        <v>33.299999999999997</v>
      </c>
      <c r="AF25" s="93">
        <f>[20]Março!$C35</f>
        <v>33</v>
      </c>
      <c r="AG25" s="91">
        <f t="shared" si="3"/>
        <v>39</v>
      </c>
      <c r="AH25" s="92">
        <f t="shared" si="2"/>
        <v>33.848387096774182</v>
      </c>
      <c r="AI25" s="11" t="s">
        <v>33</v>
      </c>
      <c r="AJ25" t="s">
        <v>33</v>
      </c>
      <c r="AK25" t="s">
        <v>33</v>
      </c>
      <c r="AM25" t="s">
        <v>33</v>
      </c>
    </row>
    <row r="26" spans="1:39" ht="12.75" customHeight="1" x14ac:dyDescent="0.2">
      <c r="A26" s="50" t="s">
        <v>152</v>
      </c>
      <c r="B26" s="93">
        <f>[21]Março!$C$5</f>
        <v>36.700000000000003</v>
      </c>
      <c r="C26" s="93">
        <f>[21]Março!$C$6</f>
        <v>37.5</v>
      </c>
      <c r="D26" s="93">
        <f>[21]Março!$C$7</f>
        <v>35.700000000000003</v>
      </c>
      <c r="E26" s="93">
        <f>[21]Março!$C$8</f>
        <v>37.1</v>
      </c>
      <c r="F26" s="93">
        <f>[21]Março!$C$9</f>
        <v>33.4</v>
      </c>
      <c r="G26" s="93">
        <f>[21]Março!$C$10</f>
        <v>34.799999999999997</v>
      </c>
      <c r="H26" s="93">
        <f>[21]Março!$C$11</f>
        <v>34.9</v>
      </c>
      <c r="I26" s="93">
        <f>[21]Março!$C$12</f>
        <v>36.4</v>
      </c>
      <c r="J26" s="93">
        <f>[21]Março!$C$13</f>
        <v>35.6</v>
      </c>
      <c r="K26" s="93">
        <f>[21]Março!$C$14</f>
        <v>33.700000000000003</v>
      </c>
      <c r="L26" s="93">
        <f>[21]Março!$C$15</f>
        <v>28.5</v>
      </c>
      <c r="M26" s="93">
        <f>[21]Março!$C$16</f>
        <v>29.5</v>
      </c>
      <c r="N26" s="93">
        <f>[21]Março!$C$17</f>
        <v>30.7</v>
      </c>
      <c r="O26" s="93">
        <f>[21]Março!$C$18</f>
        <v>32.799999999999997</v>
      </c>
      <c r="P26" s="93">
        <f>[21]Março!$C$19</f>
        <v>32</v>
      </c>
      <c r="Q26" s="93">
        <f>[21]Março!$C$20</f>
        <v>34</v>
      </c>
      <c r="R26" s="93">
        <f>[21]Março!$C$21</f>
        <v>34.799999999999997</v>
      </c>
      <c r="S26" s="93">
        <f>[21]Março!$C$22</f>
        <v>31.4</v>
      </c>
      <c r="T26" s="93">
        <f>[21]Março!$C$23</f>
        <v>33.200000000000003</v>
      </c>
      <c r="U26" s="93">
        <f>[21]Março!$C$24</f>
        <v>33.700000000000003</v>
      </c>
      <c r="V26" s="93">
        <f>[21]Março!$C$25</f>
        <v>33.700000000000003</v>
      </c>
      <c r="W26" s="93">
        <f>[21]Março!$C$26</f>
        <v>33.6</v>
      </c>
      <c r="X26" s="93">
        <f>[21]Março!$C$27</f>
        <v>30.3</v>
      </c>
      <c r="Y26" s="93">
        <f>[21]Março!$C$28</f>
        <v>33.1</v>
      </c>
      <c r="Z26" s="93">
        <f>[21]Março!$C$29</f>
        <v>35.299999999999997</v>
      </c>
      <c r="AA26" s="93">
        <f>[21]Março!$C$30</f>
        <v>33.700000000000003</v>
      </c>
      <c r="AB26" s="93">
        <f>[21]Março!$C$31</f>
        <v>34.5</v>
      </c>
      <c r="AC26" s="93">
        <f>[21]Março!$C$32</f>
        <v>35.1</v>
      </c>
      <c r="AD26" s="93">
        <f>[21]Março!$C$33</f>
        <v>30.1</v>
      </c>
      <c r="AE26" s="93">
        <f>[21]Março!$C$34</f>
        <v>30.2</v>
      </c>
      <c r="AF26" s="93">
        <f>[21]Março!$C$35</f>
        <v>29.8</v>
      </c>
      <c r="AG26" s="91">
        <f t="shared" si="3"/>
        <v>37.5</v>
      </c>
      <c r="AH26" s="92">
        <f t="shared" si="2"/>
        <v>33.41290322580646</v>
      </c>
      <c r="AJ26" t="s">
        <v>33</v>
      </c>
      <c r="AL26" t="s">
        <v>33</v>
      </c>
    </row>
    <row r="27" spans="1:39" ht="12.75" customHeight="1" x14ac:dyDescent="0.2">
      <c r="A27" s="50" t="s">
        <v>241</v>
      </c>
      <c r="B27" s="93">
        <v>32.200000000000003</v>
      </c>
      <c r="C27" s="93">
        <f>[22]Março!$C$6</f>
        <v>36.700000000000003</v>
      </c>
      <c r="D27" s="93">
        <f>[22]Março!$C$7</f>
        <v>36.1</v>
      </c>
      <c r="E27" s="93">
        <f>[22]Março!$C$8</f>
        <v>35.9</v>
      </c>
      <c r="F27" s="93">
        <f>[22]Março!$C$9</f>
        <v>33.299999999999997</v>
      </c>
      <c r="G27" s="93">
        <f>[22]Março!$C$10</f>
        <v>34.6</v>
      </c>
      <c r="H27" s="93">
        <f>[22]Março!$C$11</f>
        <v>35.1</v>
      </c>
      <c r="I27" s="93">
        <f>[22]Março!$C$12</f>
        <v>35.799999999999997</v>
      </c>
      <c r="J27" s="93">
        <f>[22]Março!$C$13</f>
        <v>38</v>
      </c>
      <c r="K27" s="93">
        <f>[22]Março!$C$14</f>
        <v>34.1</v>
      </c>
      <c r="L27" s="93">
        <f>[22]Março!$C$15</f>
        <v>28.5</v>
      </c>
      <c r="M27" s="93">
        <f>[22]Março!$C$16</f>
        <v>27.7</v>
      </c>
      <c r="N27" s="93">
        <f>[22]Março!$C$17</f>
        <v>30.3</v>
      </c>
      <c r="O27" s="93">
        <f>[22]Março!$C$18</f>
        <v>32.299999999999997</v>
      </c>
      <c r="P27" s="93">
        <f>[22]Março!$C$19</f>
        <v>27.9</v>
      </c>
      <c r="Q27" s="93">
        <f>[22]Março!$C$20</f>
        <v>32.200000000000003</v>
      </c>
      <c r="R27" s="93">
        <f>[22]Março!$C$21</f>
        <v>33.200000000000003</v>
      </c>
      <c r="S27" s="93">
        <f>[22]Março!$C$22</f>
        <v>30.1</v>
      </c>
      <c r="T27" s="93">
        <f>[22]Março!$C$23</f>
        <v>31.8</v>
      </c>
      <c r="U27" s="93">
        <f>[22]Março!$C$24</f>
        <v>31.2</v>
      </c>
      <c r="V27" s="93">
        <f>[22]Março!$C$25</f>
        <v>31.7</v>
      </c>
      <c r="W27" s="93">
        <f>[22]Março!$C$26</f>
        <v>32.1</v>
      </c>
      <c r="X27" s="93">
        <f>[22]Março!$C$27</f>
        <v>32</v>
      </c>
      <c r="Y27" s="93">
        <f>[22]Março!$C$28</f>
        <v>33.5</v>
      </c>
      <c r="Z27" s="93">
        <f>[22]Março!$C$29</f>
        <v>34.299999999999997</v>
      </c>
      <c r="AA27" s="93">
        <f>[22]Março!$C$30</f>
        <v>31.2</v>
      </c>
      <c r="AB27" s="93">
        <f>[22]Março!$C$31</f>
        <v>32.5</v>
      </c>
      <c r="AC27" s="93">
        <f>[22]Março!$C$32</f>
        <v>32</v>
      </c>
      <c r="AD27" s="93">
        <f>[22]Março!$C$33</f>
        <v>27.3</v>
      </c>
      <c r="AE27" s="93">
        <f>[22]Março!$C$34</f>
        <v>31.7</v>
      </c>
      <c r="AF27" s="93">
        <f>[22]Março!$C$35</f>
        <v>30.9</v>
      </c>
      <c r="AG27" s="91">
        <f t="shared" si="3"/>
        <v>38</v>
      </c>
      <c r="AH27" s="92">
        <f t="shared" si="2"/>
        <v>32.458064516129035</v>
      </c>
      <c r="AJ27" t="s">
        <v>33</v>
      </c>
    </row>
    <row r="28" spans="1:39" ht="12.75" customHeight="1" x14ac:dyDescent="0.2">
      <c r="A28" s="50" t="s">
        <v>9</v>
      </c>
      <c r="B28" s="10">
        <v>34.700000000000003</v>
      </c>
      <c r="C28" s="10">
        <v>36.700000000000003</v>
      </c>
      <c r="D28" s="10">
        <v>34.799999999999997</v>
      </c>
      <c r="E28" s="10">
        <v>35.4</v>
      </c>
      <c r="F28" s="10">
        <v>31.4</v>
      </c>
      <c r="G28" s="10">
        <v>34.200000000000003</v>
      </c>
      <c r="H28" s="10">
        <v>34.1</v>
      </c>
      <c r="I28" s="10">
        <v>35.4</v>
      </c>
      <c r="J28" s="10">
        <v>35.9</v>
      </c>
      <c r="K28" s="10">
        <v>34.299999999999997</v>
      </c>
      <c r="L28" s="10">
        <v>30.4</v>
      </c>
      <c r="M28" s="10">
        <v>30.3</v>
      </c>
      <c r="N28" s="10">
        <v>30.1</v>
      </c>
      <c r="O28" s="10">
        <v>32.6</v>
      </c>
      <c r="P28" s="10">
        <v>31.9</v>
      </c>
      <c r="Q28" s="10">
        <v>33.4</v>
      </c>
      <c r="R28" s="10">
        <v>34.200000000000003</v>
      </c>
      <c r="S28" s="10">
        <v>32.200000000000003</v>
      </c>
      <c r="T28" s="10">
        <v>32.9</v>
      </c>
      <c r="U28" s="10">
        <v>32.799999999999997</v>
      </c>
      <c r="V28" s="10">
        <v>33.200000000000003</v>
      </c>
      <c r="W28" s="10">
        <v>33.700000000000003</v>
      </c>
      <c r="X28" s="10">
        <v>30.5</v>
      </c>
      <c r="Y28" s="10">
        <v>34.700000000000003</v>
      </c>
      <c r="Z28" s="10">
        <v>33.9</v>
      </c>
      <c r="AA28" s="10">
        <v>32.1</v>
      </c>
      <c r="AB28" s="10">
        <v>34.5</v>
      </c>
      <c r="AC28" s="10">
        <v>33</v>
      </c>
      <c r="AD28" s="10">
        <v>29</v>
      </c>
      <c r="AE28" s="10">
        <v>30.3</v>
      </c>
      <c r="AF28" s="10">
        <v>29.2</v>
      </c>
      <c r="AG28" s="91">
        <f t="shared" si="3"/>
        <v>36.700000000000003</v>
      </c>
      <c r="AH28" s="92">
        <f t="shared" si="2"/>
        <v>32.961290322580652</v>
      </c>
      <c r="AL28" t="s">
        <v>33</v>
      </c>
    </row>
    <row r="29" spans="1:39" ht="12.75" hidden="1" customHeight="1" x14ac:dyDescent="0.2">
      <c r="A29" s="50" t="s">
        <v>30</v>
      </c>
      <c r="B29" s="93" t="str">
        <f>[24]Março!$C$5</f>
        <v>*</v>
      </c>
      <c r="C29" s="93" t="str">
        <f>[24]Março!$C$6</f>
        <v>*</v>
      </c>
      <c r="D29" s="93" t="str">
        <f>[24]Março!$C$7</f>
        <v>*</v>
      </c>
      <c r="E29" s="93" t="str">
        <f>[24]Março!$C$8</f>
        <v>*</v>
      </c>
      <c r="F29" s="93" t="str">
        <f>[24]Março!$C$9</f>
        <v>*</v>
      </c>
      <c r="G29" s="93" t="str">
        <f>[24]Março!$C$10</f>
        <v>*</v>
      </c>
      <c r="H29" s="93" t="str">
        <f>[24]Março!$C$11</f>
        <v>*</v>
      </c>
      <c r="I29" s="93" t="str">
        <f>[24]Março!$C$12</f>
        <v>*</v>
      </c>
      <c r="J29" s="93" t="str">
        <f>[24]Março!$C$13</f>
        <v>*</v>
      </c>
      <c r="K29" s="93" t="str">
        <f>[24]Março!$C$14</f>
        <v>*</v>
      </c>
      <c r="L29" s="93" t="str">
        <f>[24]Março!$C$15</f>
        <v>*</v>
      </c>
      <c r="M29" s="93" t="str">
        <f>[24]Março!$C$16</f>
        <v>*</v>
      </c>
      <c r="N29" s="93" t="str">
        <f>[24]Março!$C$17</f>
        <v>*</v>
      </c>
      <c r="O29" s="93" t="str">
        <f>[24]Março!$C$18</f>
        <v>*</v>
      </c>
      <c r="P29" s="93" t="str">
        <f>[24]Março!$C$19</f>
        <v>*</v>
      </c>
      <c r="Q29" s="93" t="str">
        <f>[24]Março!$C$20</f>
        <v>*</v>
      </c>
      <c r="R29" s="93" t="str">
        <f>[24]Março!$C$21</f>
        <v>*</v>
      </c>
      <c r="S29" s="93" t="str">
        <f>[24]Março!$C$22</f>
        <v>*</v>
      </c>
      <c r="T29" s="93" t="str">
        <f>[24]Março!$C$23</f>
        <v>*</v>
      </c>
      <c r="U29" s="93" t="str">
        <f>[24]Março!$C$24</f>
        <v>*</v>
      </c>
      <c r="V29" s="93" t="str">
        <f>[24]Março!$C$25</f>
        <v>*</v>
      </c>
      <c r="W29" s="93" t="str">
        <f>[24]Março!$C$26</f>
        <v>*</v>
      </c>
      <c r="X29" s="93" t="str">
        <f>[24]Março!$C$27</f>
        <v>*</v>
      </c>
      <c r="Y29" s="93" t="str">
        <f>[24]Março!$C$28</f>
        <v>*</v>
      </c>
      <c r="Z29" s="93" t="str">
        <f>[24]Março!$C$29</f>
        <v>*</v>
      </c>
      <c r="AA29" s="93" t="str">
        <f>[24]Março!$C$30</f>
        <v>*</v>
      </c>
      <c r="AB29" s="93" t="str">
        <f>[24]Março!$C$31</f>
        <v>*</v>
      </c>
      <c r="AC29" s="93" t="str">
        <f>[24]Março!$C$32</f>
        <v>*</v>
      </c>
      <c r="AD29" s="93" t="str">
        <f>[24]Março!$C$33</f>
        <v>*</v>
      </c>
      <c r="AE29" s="93" t="str">
        <f>[24]Março!$C$34</f>
        <v>*</v>
      </c>
      <c r="AF29" s="93" t="str">
        <f>[24]Março!$C$35</f>
        <v>*</v>
      </c>
      <c r="AG29" s="91">
        <f t="shared" si="3"/>
        <v>0</v>
      </c>
      <c r="AH29" s="92" t="e">
        <f t="shared" si="2"/>
        <v>#DIV/0!</v>
      </c>
      <c r="AL29" t="s">
        <v>33</v>
      </c>
      <c r="AM29" t="s">
        <v>33</v>
      </c>
    </row>
    <row r="30" spans="1:39" ht="12.75" customHeight="1" x14ac:dyDescent="0.2">
      <c r="A30" s="50" t="s">
        <v>10</v>
      </c>
      <c r="B30" s="93">
        <f>[25]Março!$C$5</f>
        <v>35.6</v>
      </c>
      <c r="C30" s="93">
        <f>[25]Março!$C$6</f>
        <v>36.6</v>
      </c>
      <c r="D30" s="93">
        <f>[25]Março!$C$7</f>
        <v>33.799999999999997</v>
      </c>
      <c r="E30" s="93">
        <f>[25]Março!$C$8</f>
        <v>35.799999999999997</v>
      </c>
      <c r="F30" s="93">
        <f>[25]Março!$C$9</f>
        <v>32.700000000000003</v>
      </c>
      <c r="G30" s="93">
        <f>[25]Março!$C$10</f>
        <v>35</v>
      </c>
      <c r="H30" s="93">
        <f>[25]Março!$C$11</f>
        <v>35.1</v>
      </c>
      <c r="I30" s="93">
        <f>[25]Março!$C$12</f>
        <v>35.5</v>
      </c>
      <c r="J30" s="93">
        <f>[25]Março!$C$13</f>
        <v>37.5</v>
      </c>
      <c r="K30" s="93">
        <f>[25]Março!$C$14</f>
        <v>33.6</v>
      </c>
      <c r="L30" s="93">
        <f>[25]Março!$C$15</f>
        <v>28.9</v>
      </c>
      <c r="M30" s="93">
        <f>[25]Março!$C$16</f>
        <v>27.1</v>
      </c>
      <c r="N30" s="93">
        <f>[25]Março!$C$17</f>
        <v>31</v>
      </c>
      <c r="O30" s="93">
        <f>[25]Março!$C$18</f>
        <v>31.8</v>
      </c>
      <c r="P30" s="93">
        <f>[25]Março!$C$19</f>
        <v>29.3</v>
      </c>
      <c r="Q30" s="93">
        <f>[25]Março!$C$20</f>
        <v>32.799999999999997</v>
      </c>
      <c r="R30" s="93">
        <f>[25]Março!$C$21</f>
        <v>33.9</v>
      </c>
      <c r="S30" s="93">
        <f>[25]Março!$C$22</f>
        <v>29.4</v>
      </c>
      <c r="T30" s="93">
        <f>[25]Março!$C$23</f>
        <v>32.700000000000003</v>
      </c>
      <c r="U30" s="93">
        <f>[25]Março!$C$24</f>
        <v>32.299999999999997</v>
      </c>
      <c r="V30" s="93">
        <f>[25]Março!$C$25</f>
        <v>32.799999999999997</v>
      </c>
      <c r="W30" s="93">
        <f>[25]Março!$C$26</f>
        <v>33.299999999999997</v>
      </c>
      <c r="X30" s="93">
        <f>[25]Março!$C$27</f>
        <v>30.9</v>
      </c>
      <c r="Y30" s="93">
        <f>[25]Março!$C$28</f>
        <v>33.799999999999997</v>
      </c>
      <c r="Z30" s="93">
        <f>[25]Março!$C$29</f>
        <v>34.5</v>
      </c>
      <c r="AA30" s="93">
        <f>[25]Março!$C$30</f>
        <v>32.1</v>
      </c>
      <c r="AB30" s="93">
        <f>[25]Março!$C$31</f>
        <v>34.299999999999997</v>
      </c>
      <c r="AC30" s="93">
        <f>[25]Março!$C$32</f>
        <v>33.299999999999997</v>
      </c>
      <c r="AD30" s="93">
        <f>[25]Março!$C$33</f>
        <v>28.9</v>
      </c>
      <c r="AE30" s="93">
        <f>[25]Março!$C$34</f>
        <v>30.8</v>
      </c>
      <c r="AF30" s="93">
        <f>[25]Março!$C$35</f>
        <v>29.5</v>
      </c>
      <c r="AG30" s="91">
        <f t="shared" si="3"/>
        <v>37.5</v>
      </c>
      <c r="AH30" s="92">
        <f t="shared" si="2"/>
        <v>32.729032258064507</v>
      </c>
      <c r="AL30" t="s">
        <v>33</v>
      </c>
      <c r="AM30" t="s">
        <v>33</v>
      </c>
    </row>
    <row r="31" spans="1:39" ht="12.75" customHeight="1" x14ac:dyDescent="0.2">
      <c r="A31" s="50" t="s">
        <v>153</v>
      </c>
      <c r="B31" s="93">
        <f>[26]Março!$C5</f>
        <v>36.5</v>
      </c>
      <c r="C31" s="93">
        <f>[26]Março!$C6</f>
        <v>36.4</v>
      </c>
      <c r="D31" s="93">
        <f>[26]Março!$C7</f>
        <v>35.1</v>
      </c>
      <c r="E31" s="93">
        <f>[26]Março!$C8</f>
        <v>37.1</v>
      </c>
      <c r="F31" s="93">
        <f>[26]Março!$C9</f>
        <v>33.1</v>
      </c>
      <c r="G31" s="93">
        <f>[26]Março!$C10</f>
        <v>35</v>
      </c>
      <c r="H31" s="93">
        <f>[26]Março!$C11</f>
        <v>35.4</v>
      </c>
      <c r="I31" s="93">
        <f>[26]Março!$C12</f>
        <v>35.299999999999997</v>
      </c>
      <c r="J31" s="93">
        <f>[26]Março!$C13</f>
        <v>36.9</v>
      </c>
      <c r="K31" s="93">
        <f>[26]Março!$C14</f>
        <v>32.299999999999997</v>
      </c>
      <c r="L31" s="93">
        <f>[26]Março!$C15</f>
        <v>27.4</v>
      </c>
      <c r="M31" s="93">
        <f>[26]Março!$C16</f>
        <v>26.1</v>
      </c>
      <c r="N31" s="93">
        <f>[26]Março!$C17</f>
        <v>30.9</v>
      </c>
      <c r="O31" s="93">
        <f>[26]Março!$C18</f>
        <v>32.200000000000003</v>
      </c>
      <c r="P31" s="93">
        <f>[26]Março!$C19</f>
        <v>31.2</v>
      </c>
      <c r="Q31" s="93">
        <f>[26]Março!$C20</f>
        <v>35</v>
      </c>
      <c r="R31" s="93">
        <f>[26]Março!$C21</f>
        <v>34.4</v>
      </c>
      <c r="S31" s="93">
        <f>[26]Março!$C22</f>
        <v>28.3</v>
      </c>
      <c r="T31" s="93">
        <f>[26]Março!$C23</f>
        <v>33.700000000000003</v>
      </c>
      <c r="U31" s="93">
        <f>[26]Março!$C24</f>
        <v>33.1</v>
      </c>
      <c r="V31" s="93">
        <f>[26]Março!$C25</f>
        <v>33.299999999999997</v>
      </c>
      <c r="W31" s="93">
        <f>[26]Março!$C26</f>
        <v>33.1</v>
      </c>
      <c r="X31" s="93">
        <f>[26]Março!$C27</f>
        <v>30.2</v>
      </c>
      <c r="Y31" s="93">
        <f>[26]Março!$C28</f>
        <v>32.1</v>
      </c>
      <c r="Z31" s="93">
        <f>[26]Março!$C29</f>
        <v>34.4</v>
      </c>
      <c r="AA31" s="93">
        <f>[26]Março!$C30</f>
        <v>32.9</v>
      </c>
      <c r="AB31" s="93">
        <f>[26]Março!$C31</f>
        <v>33.700000000000003</v>
      </c>
      <c r="AC31" s="93">
        <f>[26]Março!$C32</f>
        <v>34.9</v>
      </c>
      <c r="AD31" s="93">
        <f>[26]Março!$C33</f>
        <v>27.8</v>
      </c>
      <c r="AE31" s="93">
        <f>[26]Março!$C34</f>
        <v>30.3</v>
      </c>
      <c r="AF31" s="93">
        <f>[26]Março!$C35</f>
        <v>29.1</v>
      </c>
      <c r="AG31" s="91">
        <f t="shared" si="3"/>
        <v>37.1</v>
      </c>
      <c r="AH31" s="92">
        <f t="shared" si="2"/>
        <v>32.812903225806444</v>
      </c>
      <c r="AI31" s="11" t="s">
        <v>33</v>
      </c>
      <c r="AL31" t="s">
        <v>33</v>
      </c>
    </row>
    <row r="32" spans="1:39" ht="12.75" customHeight="1" x14ac:dyDescent="0.2">
      <c r="A32" s="50" t="s">
        <v>11</v>
      </c>
      <c r="B32" s="93">
        <f>[27]Março!$C$5</f>
        <v>36.1</v>
      </c>
      <c r="C32" s="93">
        <f>[27]Março!$C$6</f>
        <v>36.700000000000003</v>
      </c>
      <c r="D32" s="93">
        <f>[27]Março!$C$7</f>
        <v>35.700000000000003</v>
      </c>
      <c r="E32" s="93">
        <f>[27]Março!$C$8</f>
        <v>36.9</v>
      </c>
      <c r="F32" s="93">
        <f>[27]Março!$C$9</f>
        <v>34.4</v>
      </c>
      <c r="G32" s="93">
        <f>[27]Março!$C$10</f>
        <v>35.6</v>
      </c>
      <c r="H32" s="93">
        <f>[27]Março!$C$11</f>
        <v>35.200000000000003</v>
      </c>
      <c r="I32" s="93">
        <f>[27]Março!$C$12</f>
        <v>37.200000000000003</v>
      </c>
      <c r="J32" s="93">
        <f>[27]Março!$C$13</f>
        <v>35.9</v>
      </c>
      <c r="K32" s="93">
        <f>[27]Março!$C$14</f>
        <v>32.700000000000003</v>
      </c>
      <c r="L32" s="93">
        <f>[27]Março!$C$15</f>
        <v>29.4</v>
      </c>
      <c r="M32" s="93">
        <f>[27]Março!$C$16</f>
        <v>30.1</v>
      </c>
      <c r="N32" s="93">
        <f>[27]Março!$C$17</f>
        <v>31.3</v>
      </c>
      <c r="O32" s="93">
        <f>[27]Março!$C$18</f>
        <v>33.5</v>
      </c>
      <c r="P32" s="93">
        <f>[27]Março!$C$19</f>
        <v>33.5</v>
      </c>
      <c r="Q32" s="93">
        <f>[27]Março!$C$20</f>
        <v>34.1</v>
      </c>
      <c r="R32" s="93">
        <f>[27]Março!$C$21</f>
        <v>35.9</v>
      </c>
      <c r="S32" s="93">
        <f>[27]Março!$C$22</f>
        <v>31.2</v>
      </c>
      <c r="T32" s="93">
        <f>[27]Março!$C$23</f>
        <v>33.6</v>
      </c>
      <c r="U32" s="93">
        <f>[27]Março!$C$24</f>
        <v>33.5</v>
      </c>
      <c r="V32" s="93">
        <f>[27]Março!$C$25</f>
        <v>33.9</v>
      </c>
      <c r="W32" s="93">
        <f>[27]Março!$C$26</f>
        <v>34.5</v>
      </c>
      <c r="X32" s="93">
        <f>[27]Março!$C$27</f>
        <v>27.3</v>
      </c>
      <c r="Y32" s="93">
        <f>[27]Março!$C$28</f>
        <v>30.4</v>
      </c>
      <c r="Z32" s="93">
        <f>[27]Março!$C$29</f>
        <v>34.700000000000003</v>
      </c>
      <c r="AA32" s="93">
        <f>[27]Março!$C$30</f>
        <v>33.700000000000003</v>
      </c>
      <c r="AB32" s="93">
        <f>[27]Março!$C$31</f>
        <v>35.299999999999997</v>
      </c>
      <c r="AC32" s="93">
        <f>[27]Março!$C$32</f>
        <v>35.200000000000003</v>
      </c>
      <c r="AD32" s="93">
        <f>[27]Março!$C$33</f>
        <v>29.6</v>
      </c>
      <c r="AE32" s="93">
        <f>[27]Março!$C$34</f>
        <v>31.7</v>
      </c>
      <c r="AF32" s="93">
        <f>[27]Março!$C$35</f>
        <v>29.4</v>
      </c>
      <c r="AG32" s="91">
        <f t="shared" si="3"/>
        <v>37.200000000000003</v>
      </c>
      <c r="AH32" s="92">
        <f t="shared" si="2"/>
        <v>33.49032258064517</v>
      </c>
      <c r="AM32" t="s">
        <v>33</v>
      </c>
    </row>
    <row r="33" spans="1:39" s="5" customFormat="1" ht="12.75" customHeight="1" x14ac:dyDescent="0.2">
      <c r="A33" s="50" t="s">
        <v>12</v>
      </c>
      <c r="B33" s="93">
        <f>[28]Março!$C$5</f>
        <v>34.5</v>
      </c>
      <c r="C33" s="93">
        <f>[28]Março!$C$6</f>
        <v>35.799999999999997</v>
      </c>
      <c r="D33" s="93">
        <f>[28]Março!$C$7</f>
        <v>33.200000000000003</v>
      </c>
      <c r="E33" s="93">
        <f>[28]Março!$C$8</f>
        <v>33.9</v>
      </c>
      <c r="F33" s="93">
        <f>[28]Março!$C$9</f>
        <v>30.2</v>
      </c>
      <c r="G33" s="93">
        <f>[28]Março!$C$10</f>
        <v>33.4</v>
      </c>
      <c r="H33" s="93">
        <f>[28]Março!$C$11</f>
        <v>35.299999999999997</v>
      </c>
      <c r="I33" s="93">
        <f>[28]Março!$C$12</f>
        <v>34.6</v>
      </c>
      <c r="J33" s="93">
        <f>[28]Março!$C$13</f>
        <v>33.6</v>
      </c>
      <c r="K33" s="93">
        <f>[28]Março!$C$14</f>
        <v>33.5</v>
      </c>
      <c r="L33" s="93">
        <f>[28]Março!$C$15</f>
        <v>34.4</v>
      </c>
      <c r="M33" s="93">
        <f>[28]Março!$C$16</f>
        <v>30.9</v>
      </c>
      <c r="N33" s="93">
        <f>[28]Março!$C$17</f>
        <v>30.6</v>
      </c>
      <c r="O33" s="93">
        <f>[28]Março!$C$18</f>
        <v>33</v>
      </c>
      <c r="P33" s="93">
        <f>[28]Março!$C$19</f>
        <v>33.1</v>
      </c>
      <c r="Q33" s="93">
        <f>[28]Março!$C$20</f>
        <v>35.6</v>
      </c>
      <c r="R33" s="93">
        <f>[28]Março!$C$21</f>
        <v>35.299999999999997</v>
      </c>
      <c r="S33" s="93">
        <f>[28]Março!$C$22</f>
        <v>30.9</v>
      </c>
      <c r="T33" s="93">
        <f>[28]Março!$C$23</f>
        <v>34.299999999999997</v>
      </c>
      <c r="U33" s="93">
        <f>[28]Março!$C$24</f>
        <v>36.4</v>
      </c>
      <c r="V33" s="93">
        <f>[28]Março!$C$25</f>
        <v>35.799999999999997</v>
      </c>
      <c r="W33" s="93">
        <f>[28]Março!$C$26</f>
        <v>34.1</v>
      </c>
      <c r="X33" s="93">
        <f>[28]Março!$C$27</f>
        <v>25.4</v>
      </c>
      <c r="Y33" s="93">
        <f>[28]Março!$C$28</f>
        <v>28.4</v>
      </c>
      <c r="Z33" s="93">
        <f>[28]Março!$C$29</f>
        <v>32.1</v>
      </c>
      <c r="AA33" s="93">
        <f>[28]Março!$C$30</f>
        <v>34.5</v>
      </c>
      <c r="AB33" s="93">
        <f>[28]Março!$C$31</f>
        <v>33.4</v>
      </c>
      <c r="AC33" s="93">
        <f>[28]Março!$C$32</f>
        <v>34.200000000000003</v>
      </c>
      <c r="AD33" s="93">
        <f>[28]Março!$C$33</f>
        <v>27.8</v>
      </c>
      <c r="AE33" s="93">
        <f>[28]Março!$C$34</f>
        <v>32.700000000000003</v>
      </c>
      <c r="AF33" s="93">
        <f>[28]Março!$C$35</f>
        <v>28</v>
      </c>
      <c r="AG33" s="91">
        <f t="shared" si="3"/>
        <v>36.4</v>
      </c>
      <c r="AH33" s="92">
        <f t="shared" si="2"/>
        <v>32.867741935483863</v>
      </c>
      <c r="AL33" s="5" t="s">
        <v>33</v>
      </c>
      <c r="AM33" s="5" t="s">
        <v>33</v>
      </c>
    </row>
    <row r="34" spans="1:39" x14ac:dyDescent="0.2">
      <c r="A34" s="50" t="s">
        <v>231</v>
      </c>
      <c r="B34" s="93">
        <f>[29]Março!$C$5</f>
        <v>36.1</v>
      </c>
      <c r="C34" s="93">
        <f>[29]Março!$C$6</f>
        <v>36.700000000000003</v>
      </c>
      <c r="D34" s="93">
        <f>[29]Março!$C$7</f>
        <v>33.700000000000003</v>
      </c>
      <c r="E34" s="93">
        <f>[29]Março!$C$8</f>
        <v>32.9</v>
      </c>
      <c r="F34" s="93">
        <f>[29]Março!$C$9</f>
        <v>31.8</v>
      </c>
      <c r="G34" s="93">
        <f>[29]Março!$C$10</f>
        <v>34.700000000000003</v>
      </c>
      <c r="H34" s="93">
        <f>[29]Março!$C$11</f>
        <v>36.9</v>
      </c>
      <c r="I34" s="93">
        <f>[29]Março!$C$12</f>
        <v>31.2</v>
      </c>
      <c r="J34" s="93">
        <f>[29]Março!$C$13</f>
        <v>32</v>
      </c>
      <c r="K34" s="93">
        <f>[29]Março!$C$14</f>
        <v>33.200000000000003</v>
      </c>
      <c r="L34" s="93">
        <f>[29]Março!$C$15</f>
        <v>34.6</v>
      </c>
      <c r="M34" s="93">
        <f>[29]Março!$C$16</f>
        <v>32.4</v>
      </c>
      <c r="N34" s="93">
        <f>[29]Março!$C$17</f>
        <v>31.5</v>
      </c>
      <c r="O34" s="93">
        <f>[29]Março!$C$18</f>
        <v>33.6</v>
      </c>
      <c r="P34" s="93">
        <f>[29]Março!$C$19</f>
        <v>34.299999999999997</v>
      </c>
      <c r="Q34" s="93">
        <f>[29]Março!$C$20</f>
        <v>35.299999999999997</v>
      </c>
      <c r="R34" s="93">
        <f>[29]Março!$C$21</f>
        <v>35.9</v>
      </c>
      <c r="S34" s="93">
        <f>[29]Março!$C$22</f>
        <v>35</v>
      </c>
      <c r="T34" s="93">
        <f>[29]Março!$C$23</f>
        <v>33.700000000000003</v>
      </c>
      <c r="U34" s="93">
        <f>[29]Março!$C$24</f>
        <v>35.4</v>
      </c>
      <c r="V34" s="93">
        <f>[29]Março!$C$25</f>
        <v>36.1</v>
      </c>
      <c r="W34" s="93">
        <f>[29]Março!$C$26</f>
        <v>34.200000000000003</v>
      </c>
      <c r="X34" s="93">
        <f>[29]Março!$C$27</f>
        <v>28.3</v>
      </c>
      <c r="Y34" s="93">
        <f>[29]Março!$C$28</f>
        <v>31.6</v>
      </c>
      <c r="Z34" s="93">
        <f>[29]Março!$C$29</f>
        <v>32.700000000000003</v>
      </c>
      <c r="AA34" s="93">
        <f>[29]Março!$C$30</f>
        <v>33.6</v>
      </c>
      <c r="AB34" s="93">
        <f>[29]Março!$C$31</f>
        <v>34.299999999999997</v>
      </c>
      <c r="AC34" s="93">
        <f>[29]Março!$C$32</f>
        <v>34.6</v>
      </c>
      <c r="AD34" s="93">
        <f>[29]Março!$C$33</f>
        <v>31.8</v>
      </c>
      <c r="AE34" s="93">
        <f>[29]Março!$C$34</f>
        <v>34.9</v>
      </c>
      <c r="AF34" s="93">
        <f>[29]Março!$C$35</f>
        <v>30.5</v>
      </c>
      <c r="AG34" s="91">
        <f>MAX(B34:AF34)</f>
        <v>36.9</v>
      </c>
      <c r="AH34" s="92">
        <f t="shared" si="2"/>
        <v>33.661290322580648</v>
      </c>
    </row>
    <row r="35" spans="1:39" x14ac:dyDescent="0.2">
      <c r="A35" s="50" t="s">
        <v>230</v>
      </c>
      <c r="B35" s="93">
        <f>[30]Março!$C$5</f>
        <v>36.200000000000003</v>
      </c>
      <c r="C35" s="93">
        <f>[30]Março!$C$6</f>
        <v>36.299999999999997</v>
      </c>
      <c r="D35" s="93">
        <f>[30]Março!$C$7</f>
        <v>35.5</v>
      </c>
      <c r="E35" s="93">
        <f>[30]Março!$C$8</f>
        <v>36.4</v>
      </c>
      <c r="F35" s="93">
        <f>[30]Março!$C$9</f>
        <v>34.5</v>
      </c>
      <c r="G35" s="93">
        <f>[30]Março!$C$10</f>
        <v>34.5</v>
      </c>
      <c r="H35" s="93">
        <f>[30]Março!$C$11</f>
        <v>34.6</v>
      </c>
      <c r="I35" s="93">
        <f>[30]Março!$C$12</f>
        <v>36.299999999999997</v>
      </c>
      <c r="J35" s="93">
        <f>[30]Março!$C$13</f>
        <v>35.5</v>
      </c>
      <c r="K35" s="93">
        <f>[30]Março!$C$14</f>
        <v>32.299999999999997</v>
      </c>
      <c r="L35" s="93">
        <f>[30]Março!$C$15</f>
        <v>31.6</v>
      </c>
      <c r="M35" s="93">
        <f>[30]Março!$C$16</f>
        <v>29.8</v>
      </c>
      <c r="N35" s="93">
        <f>[30]Março!$C$17</f>
        <v>30.8</v>
      </c>
      <c r="O35" s="93">
        <f>[30]Março!$C$18</f>
        <v>34</v>
      </c>
      <c r="P35" s="93">
        <f>[30]Março!$C$19</f>
        <v>34</v>
      </c>
      <c r="Q35" s="93">
        <f>[30]Março!$C$20</f>
        <v>34.6</v>
      </c>
      <c r="R35" s="93">
        <f>[30]Março!$C$21</f>
        <v>35.4</v>
      </c>
      <c r="S35" s="93">
        <f>[30]Março!$C$22</f>
        <v>32.5</v>
      </c>
      <c r="T35" s="93">
        <f>[30]Março!$C$23</f>
        <v>32.4</v>
      </c>
      <c r="U35" s="93">
        <f>[30]Março!$C$24</f>
        <v>33.299999999999997</v>
      </c>
      <c r="V35" s="93">
        <f>[30]Março!$C$25</f>
        <v>33.4</v>
      </c>
      <c r="W35" s="93">
        <f>[30]Março!$C$26</f>
        <v>34.5</v>
      </c>
      <c r="X35" s="93">
        <f>[30]Março!$C$27</f>
        <v>27.4</v>
      </c>
      <c r="Y35" s="93">
        <f>[30]Março!$C$28</f>
        <v>33</v>
      </c>
      <c r="Z35" s="93">
        <f>[30]Março!$C$29</f>
        <v>34.200000000000003</v>
      </c>
      <c r="AA35" s="93">
        <f>[30]Março!$C$30</f>
        <v>32.9</v>
      </c>
      <c r="AB35" s="93">
        <f>[30]Março!$C$31</f>
        <v>34.700000000000003</v>
      </c>
      <c r="AC35" s="93">
        <f>[30]Março!$C$32</f>
        <v>35.700000000000003</v>
      </c>
      <c r="AD35" s="93">
        <f>[30]Março!$C$33</f>
        <v>27.6</v>
      </c>
      <c r="AE35" s="93">
        <f>[30]Março!$C$34</f>
        <v>32.9</v>
      </c>
      <c r="AF35" s="93">
        <f>[30]Março!$C$35</f>
        <v>27.7</v>
      </c>
      <c r="AG35" s="91">
        <f>MAX(B35:AF35)</f>
        <v>36.4</v>
      </c>
      <c r="AH35" s="92">
        <f t="shared" si="2"/>
        <v>33.37096774193548</v>
      </c>
    </row>
    <row r="36" spans="1:39" x14ac:dyDescent="0.2">
      <c r="A36" s="50" t="s">
        <v>126</v>
      </c>
      <c r="B36" s="93">
        <f>[31]Março!$C$5</f>
        <v>35.4</v>
      </c>
      <c r="C36" s="93">
        <f>[31]Março!$C$6</f>
        <v>37.700000000000003</v>
      </c>
      <c r="D36" s="93">
        <f>[31]Março!$C$7</f>
        <v>35.799999999999997</v>
      </c>
      <c r="E36" s="93">
        <f>[31]Março!$C$8</f>
        <v>37.299999999999997</v>
      </c>
      <c r="F36" s="93">
        <f>[31]Março!$C$9</f>
        <v>32.6</v>
      </c>
      <c r="G36" s="93">
        <f>[31]Março!$C$10</f>
        <v>36.1</v>
      </c>
      <c r="H36" s="93">
        <f>[31]Março!$C$11</f>
        <v>36.9</v>
      </c>
      <c r="I36" s="93">
        <f>[31]Março!$C$12</f>
        <v>37.5</v>
      </c>
      <c r="J36" s="93">
        <f>[31]Março!$C$13</f>
        <v>37.200000000000003</v>
      </c>
      <c r="K36" s="93">
        <f>[31]Março!$C$14</f>
        <v>36.799999999999997</v>
      </c>
      <c r="L36" s="93">
        <f>[31]Março!$C$15</f>
        <v>30.1</v>
      </c>
      <c r="M36" s="93">
        <f>[31]Março!$C$16</f>
        <v>32.6</v>
      </c>
      <c r="N36" s="93">
        <f>[31]Março!$C$17</f>
        <v>31.5</v>
      </c>
      <c r="O36" s="93">
        <f>[31]Março!$C$18</f>
        <v>34</v>
      </c>
      <c r="P36" s="93">
        <f>[31]Março!$C$19</f>
        <v>33.9</v>
      </c>
      <c r="Q36" s="93">
        <f>[31]Março!$C$20</f>
        <v>35.1</v>
      </c>
      <c r="R36" s="93">
        <f>[31]Março!$C$21</f>
        <v>35.4</v>
      </c>
      <c r="S36" s="93">
        <f>[31]Março!$C$22</f>
        <v>33.700000000000003</v>
      </c>
      <c r="T36" s="93">
        <f>[31]Março!$C$23</f>
        <v>33.299999999999997</v>
      </c>
      <c r="U36" s="93">
        <f>[31]Março!$C$24</f>
        <v>33.299999999999997</v>
      </c>
      <c r="V36" s="93">
        <f>[31]Março!$C$25</f>
        <v>34.799999999999997</v>
      </c>
      <c r="W36" s="93">
        <f>[31]Março!$C$26</f>
        <v>35.700000000000003</v>
      </c>
      <c r="X36" s="93">
        <f>[31]Março!$C$27</f>
        <v>32.200000000000003</v>
      </c>
      <c r="Y36" s="93">
        <f>[31]Março!$C$28</f>
        <v>36.9</v>
      </c>
      <c r="Z36" s="93">
        <f>[31]Março!$C$29</f>
        <v>35.799999999999997</v>
      </c>
      <c r="AA36" s="93">
        <f>[31]Março!$C$30</f>
        <v>33.5</v>
      </c>
      <c r="AB36" s="93">
        <f>[31]Março!$C$31</f>
        <v>34.799999999999997</v>
      </c>
      <c r="AC36" s="93">
        <f>[31]Março!$C$32</f>
        <v>34.9</v>
      </c>
      <c r="AD36" s="93">
        <f>[31]Março!$C$33</f>
        <v>28.7</v>
      </c>
      <c r="AE36" s="93">
        <f>[31]Março!$C$34</f>
        <v>32</v>
      </c>
      <c r="AF36" s="93">
        <f>[31]Março!$C$35</f>
        <v>28.9</v>
      </c>
      <c r="AG36" s="91">
        <f t="shared" ref="AG36:AG38" si="4">MAX(B36:AF36)</f>
        <v>37.700000000000003</v>
      </c>
      <c r="AH36" s="92">
        <f t="shared" si="2"/>
        <v>34.335483870967742</v>
      </c>
      <c r="AL36" t="s">
        <v>33</v>
      </c>
    </row>
    <row r="37" spans="1:39" x14ac:dyDescent="0.2">
      <c r="A37" s="50" t="s">
        <v>13</v>
      </c>
      <c r="B37" s="93">
        <f>[32]Março!$C$5</f>
        <v>34.299999999999997</v>
      </c>
      <c r="C37" s="93">
        <f>[32]Março!$C$6</f>
        <v>33.200000000000003</v>
      </c>
      <c r="D37" s="93">
        <f>[32]Março!$C$7</f>
        <v>34.299999999999997</v>
      </c>
      <c r="E37" s="93">
        <f>[32]Março!$C$8</f>
        <v>31.5</v>
      </c>
      <c r="F37" s="93">
        <f>[32]Março!$C$9</f>
        <v>34.1</v>
      </c>
      <c r="G37" s="93">
        <f>[32]Março!$C$10</f>
        <v>34.6</v>
      </c>
      <c r="H37" s="93">
        <f>[32]Março!$C$11</f>
        <v>34.6</v>
      </c>
      <c r="I37" s="93">
        <f>[32]Março!$C$12</f>
        <v>36</v>
      </c>
      <c r="J37" s="93">
        <f>[32]Março!$C$13</f>
        <v>35.4</v>
      </c>
      <c r="K37" s="93">
        <f>[32]Março!$C$14</f>
        <v>36.4</v>
      </c>
      <c r="L37" s="93">
        <f>[32]Março!$C$15</f>
        <v>32.4</v>
      </c>
      <c r="M37" s="93">
        <f>[32]Março!$C$16</f>
        <v>35.799999999999997</v>
      </c>
      <c r="N37" s="93">
        <f>[32]Março!$C$17</f>
        <v>33.700000000000003</v>
      </c>
      <c r="O37" s="93">
        <f>[32]Março!$C$18</f>
        <v>35.1</v>
      </c>
      <c r="P37" s="93">
        <f>[32]Março!$C$19</f>
        <v>36.5</v>
      </c>
      <c r="Q37" s="93">
        <f>[32]Março!$C$20</f>
        <v>37</v>
      </c>
      <c r="R37" s="93">
        <f>[32]Março!$C$21</f>
        <v>35.6</v>
      </c>
      <c r="S37" s="93">
        <f>[32]Março!$C$22</f>
        <v>34.200000000000003</v>
      </c>
      <c r="T37" s="93">
        <f>[32]Março!$C$23</f>
        <v>30.6</v>
      </c>
      <c r="U37" s="93">
        <f>[32]Março!$C$24</f>
        <v>32.6</v>
      </c>
      <c r="V37" s="93">
        <f>[32]Março!$C$25</f>
        <v>33.200000000000003</v>
      </c>
      <c r="W37" s="93">
        <f>[32]Março!$C$26</f>
        <v>34.200000000000003</v>
      </c>
      <c r="X37" s="93">
        <f>[32]Março!$C$27</f>
        <v>34.6</v>
      </c>
      <c r="Y37" s="93">
        <f>[32]Março!$C$28</f>
        <v>33</v>
      </c>
      <c r="Z37" s="93">
        <f>[32]Março!$C$29</f>
        <v>35.299999999999997</v>
      </c>
      <c r="AA37" s="93">
        <f>[32]Março!$C$30</f>
        <v>32.799999999999997</v>
      </c>
      <c r="AB37" s="93">
        <f>[32]Março!$C$31</f>
        <v>34.6</v>
      </c>
      <c r="AC37" s="93">
        <f>[32]Março!$C$32</f>
        <v>35.6</v>
      </c>
      <c r="AD37" s="93">
        <f>[32]Março!$C$33</f>
        <v>35.9</v>
      </c>
      <c r="AE37" s="93">
        <f>[32]Março!$C$34</f>
        <v>37</v>
      </c>
      <c r="AF37" s="93">
        <f>[32]Março!$C$35</f>
        <v>29.7</v>
      </c>
      <c r="AG37" s="91">
        <f t="shared" si="4"/>
        <v>37</v>
      </c>
      <c r="AH37" s="92">
        <f t="shared" si="2"/>
        <v>34.316129032258068</v>
      </c>
      <c r="AJ37" t="s">
        <v>33</v>
      </c>
      <c r="AL37" t="s">
        <v>33</v>
      </c>
    </row>
    <row r="38" spans="1:39" x14ac:dyDescent="0.2">
      <c r="A38" s="50" t="s">
        <v>154</v>
      </c>
      <c r="B38" s="93">
        <f>[33]Março!$C5</f>
        <v>36.1</v>
      </c>
      <c r="C38" s="93">
        <f>[33]Março!$C6</f>
        <v>35.5</v>
      </c>
      <c r="D38" s="93">
        <f>[33]Março!$C7</f>
        <v>32.1</v>
      </c>
      <c r="E38" s="93">
        <f>[33]Março!$C8</f>
        <v>35.4</v>
      </c>
      <c r="F38" s="93">
        <f>[33]Março!$C9</f>
        <v>32</v>
      </c>
      <c r="G38" s="93">
        <f>[33]Março!$C10</f>
        <v>34.5</v>
      </c>
      <c r="H38" s="93">
        <f>[33]Março!$C11</f>
        <v>36.299999999999997</v>
      </c>
      <c r="I38" s="93">
        <f>[33]Março!$C12</f>
        <v>35.1</v>
      </c>
      <c r="J38" s="93">
        <f>[33]Março!$C13</f>
        <v>30.2</v>
      </c>
      <c r="K38" s="93">
        <f>[33]Março!$C14</f>
        <v>34.5</v>
      </c>
      <c r="L38" s="93">
        <f>[33]Março!$C15</f>
        <v>32.799999999999997</v>
      </c>
      <c r="M38" s="93">
        <f>[33]Março!$C16</f>
        <v>35</v>
      </c>
      <c r="N38" s="93">
        <f>[33]Março!$C17</f>
        <v>30.1</v>
      </c>
      <c r="O38" s="93">
        <f>[33]Março!$C18</f>
        <v>34.9</v>
      </c>
      <c r="P38" s="93">
        <f>[33]Março!$C19</f>
        <v>36.1</v>
      </c>
      <c r="Q38" s="93">
        <f>[33]Março!$C20</f>
        <v>36.299999999999997</v>
      </c>
      <c r="R38" s="93">
        <f>[33]Março!$C21</f>
        <v>36.200000000000003</v>
      </c>
      <c r="S38" s="93">
        <f>[33]Março!$C22</f>
        <v>36.200000000000003</v>
      </c>
      <c r="T38" s="93">
        <f>[33]Março!$C23</f>
        <v>33.700000000000003</v>
      </c>
      <c r="U38" s="93">
        <f>[33]Março!$C24</f>
        <v>34.9</v>
      </c>
      <c r="V38" s="93">
        <f>[33]Março!$C25</f>
        <v>36.5</v>
      </c>
      <c r="W38" s="93">
        <f>[33]Março!$C26</f>
        <v>34.9</v>
      </c>
      <c r="X38" s="93">
        <f>[33]Março!$C27</f>
        <v>33.6</v>
      </c>
      <c r="Y38" s="93">
        <f>[33]Março!$C28</f>
        <v>32.5</v>
      </c>
      <c r="Z38" s="93">
        <f>[33]Março!$C29</f>
        <v>34.4</v>
      </c>
      <c r="AA38" s="93">
        <f>[33]Março!$C30</f>
        <v>34.799999999999997</v>
      </c>
      <c r="AB38" s="93">
        <f>[33]Março!$C31</f>
        <v>34.5</v>
      </c>
      <c r="AC38" s="93">
        <f>[33]Março!$C32</f>
        <v>35</v>
      </c>
      <c r="AD38" s="93">
        <f>[33]Março!$C33</f>
        <v>33.4</v>
      </c>
      <c r="AE38" s="93">
        <f>[33]Março!$C34</f>
        <v>34.700000000000003</v>
      </c>
      <c r="AF38" s="93">
        <f>[33]Março!$C35</f>
        <v>32.9</v>
      </c>
      <c r="AG38" s="91">
        <f t="shared" si="4"/>
        <v>36.5</v>
      </c>
      <c r="AH38" s="92">
        <f t="shared" si="2"/>
        <v>34.358064516129033</v>
      </c>
    </row>
    <row r="39" spans="1:39" x14ac:dyDescent="0.2">
      <c r="A39" s="50" t="s">
        <v>14</v>
      </c>
      <c r="B39" s="93">
        <f>[34]Março!$C$5</f>
        <v>33</v>
      </c>
      <c r="C39" s="93">
        <f>[34]Março!$C$6</f>
        <v>34</v>
      </c>
      <c r="D39" s="93">
        <f>[34]Março!$C$7</f>
        <v>32.4</v>
      </c>
      <c r="E39" s="93">
        <f>[34]Março!$C$8</f>
        <v>33.6</v>
      </c>
      <c r="F39" s="93">
        <f>[34]Março!$C$9</f>
        <v>31.4</v>
      </c>
      <c r="G39" s="93">
        <f>[34]Março!$C$10</f>
        <v>31.7</v>
      </c>
      <c r="H39" s="93">
        <f>[34]Março!$C$11</f>
        <v>32.700000000000003</v>
      </c>
      <c r="I39" s="93">
        <f>[34]Março!$C$12</f>
        <v>33.700000000000003</v>
      </c>
      <c r="J39" s="93">
        <f>[34]Março!$C$13</f>
        <v>31.8</v>
      </c>
      <c r="K39" s="93">
        <f>[34]Março!$C$14</f>
        <v>30.7</v>
      </c>
      <c r="L39" s="93">
        <f>[34]Março!$C$15</f>
        <v>25.8</v>
      </c>
      <c r="M39" s="93">
        <f>[34]Março!$C$16</f>
        <v>24.7</v>
      </c>
      <c r="N39" s="93">
        <f>[34]Março!$C$17</f>
        <v>28.3</v>
      </c>
      <c r="O39" s="93">
        <f>[34]Março!$C$18</f>
        <v>30</v>
      </c>
      <c r="P39" s="93">
        <f>[34]Março!$C$19</f>
        <v>28.1</v>
      </c>
      <c r="Q39" s="93">
        <f>[34]Março!$C$20</f>
        <v>31.5</v>
      </c>
      <c r="R39" s="93">
        <f>[34]Março!$C$21</f>
        <v>32.4</v>
      </c>
      <c r="S39" s="93">
        <f>[34]Março!$C$22</f>
        <v>27.8</v>
      </c>
      <c r="T39" s="93">
        <f>[34]Março!$C$23</f>
        <v>29.3</v>
      </c>
      <c r="U39" s="93">
        <f>[34]Março!$C$24</f>
        <v>31.4</v>
      </c>
      <c r="V39" s="93">
        <f>[34]Março!$C$25</f>
        <v>31.2</v>
      </c>
      <c r="W39" s="93">
        <f>[34]Março!$C$26</f>
        <v>29.7</v>
      </c>
      <c r="X39" s="93">
        <f>[34]Março!$C$27</f>
        <v>28.5</v>
      </c>
      <c r="Y39" s="93">
        <f>[34]Março!$C$28</f>
        <v>30.2</v>
      </c>
      <c r="Z39" s="93">
        <f>[34]Março!$C$29</f>
        <v>32.200000000000003</v>
      </c>
      <c r="AA39" s="93">
        <f>[34]Março!$C$30</f>
        <v>30.6</v>
      </c>
      <c r="AB39" s="93">
        <f>[34]Março!$C$31</f>
        <v>31.8</v>
      </c>
      <c r="AC39" s="93">
        <f>[34]Março!$C$32</f>
        <v>32.700000000000003</v>
      </c>
      <c r="AD39" s="93">
        <f>[34]Março!$C$33</f>
        <v>28.3</v>
      </c>
      <c r="AE39" s="93">
        <f>[34]Março!$C$34</f>
        <v>30.4</v>
      </c>
      <c r="AF39" s="93">
        <f>[34]Março!$C$35</f>
        <v>30.4</v>
      </c>
      <c r="AG39" s="91">
        <f t="shared" ref="AG39:AG44" si="5">MAX(B39:AF39)</f>
        <v>34</v>
      </c>
      <c r="AH39" s="92">
        <f t="shared" si="2"/>
        <v>30.654838709677421</v>
      </c>
      <c r="AI39" s="11" t="s">
        <v>33</v>
      </c>
      <c r="AL39" t="s">
        <v>33</v>
      </c>
    </row>
    <row r="40" spans="1:39" x14ac:dyDescent="0.2">
      <c r="A40" s="50" t="s">
        <v>15</v>
      </c>
      <c r="B40" s="93">
        <f>[35]Março!$C$5</f>
        <v>37</v>
      </c>
      <c r="C40" s="93">
        <f>[35]Março!$C$6</f>
        <v>38.700000000000003</v>
      </c>
      <c r="D40" s="93">
        <f>[35]Março!$C$7</f>
        <v>37.1</v>
      </c>
      <c r="E40" s="93">
        <f>[35]Março!$C$8</f>
        <v>39.1</v>
      </c>
      <c r="F40" s="93">
        <f>[35]Março!$C$9</f>
        <v>34.299999999999997</v>
      </c>
      <c r="G40" s="93">
        <f>[35]Março!$C$10</f>
        <v>37.700000000000003</v>
      </c>
      <c r="H40" s="93">
        <f>[35]Março!$C$11</f>
        <v>39.4</v>
      </c>
      <c r="I40" s="93">
        <f>[35]Março!$C$12</f>
        <v>36.4</v>
      </c>
      <c r="J40" s="93">
        <f>[35]Março!$C$13</f>
        <v>34.5</v>
      </c>
      <c r="K40" s="93">
        <f>[35]Março!$C$14</f>
        <v>30.1</v>
      </c>
      <c r="L40" s="93">
        <f>[35]Março!$C$15</f>
        <v>29.1</v>
      </c>
      <c r="M40" s="93">
        <f>[35]Março!$C$16</f>
        <v>25.6</v>
      </c>
      <c r="N40" s="93">
        <f>[35]Março!$C$17</f>
        <v>31.4</v>
      </c>
      <c r="O40" s="93">
        <f>[35]Março!$C$18</f>
        <v>32.1</v>
      </c>
      <c r="P40" s="93">
        <f>[35]Março!$C$19</f>
        <v>32.5</v>
      </c>
      <c r="Q40" s="93">
        <f>[35]Março!$C$20</f>
        <v>34.700000000000003</v>
      </c>
      <c r="R40" s="93">
        <f>[35]Março!$C$21</f>
        <v>37</v>
      </c>
      <c r="S40" s="93">
        <f>[35]Março!$C$22</f>
        <v>30</v>
      </c>
      <c r="T40" s="93">
        <f>[35]Março!$C$23</f>
        <v>30.4</v>
      </c>
      <c r="U40" s="93">
        <f>[35]Março!$C$24</f>
        <v>35.200000000000003</v>
      </c>
      <c r="V40" s="93">
        <f>[35]Março!$C$25</f>
        <v>36.799999999999997</v>
      </c>
      <c r="W40" s="93">
        <f>[35]Março!$C$26</f>
        <v>31.2</v>
      </c>
      <c r="X40" s="93">
        <f>[35]Março!$C$27</f>
        <v>29</v>
      </c>
      <c r="Y40" s="93">
        <f>[35]Março!$C$28</f>
        <v>30.2</v>
      </c>
      <c r="Z40" s="93">
        <f>[35]Março!$C$29</f>
        <v>33.9</v>
      </c>
      <c r="AA40" s="93">
        <f>[35]Março!$C$30</f>
        <v>32.9</v>
      </c>
      <c r="AB40" s="93">
        <f>[35]Março!$C$31</f>
        <v>33.799999999999997</v>
      </c>
      <c r="AC40" s="93">
        <f>[35]Março!$C$32</f>
        <v>34.700000000000003</v>
      </c>
      <c r="AD40" s="93">
        <f>[35]Março!$C$33</f>
        <v>30.2</v>
      </c>
      <c r="AE40" s="93">
        <f>[35]Março!$C$34</f>
        <v>33.6</v>
      </c>
      <c r="AF40" s="93">
        <f>[35]Março!$C$35</f>
        <v>29.9</v>
      </c>
      <c r="AG40" s="91">
        <f t="shared" si="5"/>
        <v>39.4</v>
      </c>
      <c r="AH40" s="92">
        <f t="shared" si="2"/>
        <v>33.500000000000007</v>
      </c>
      <c r="AK40" t="s">
        <v>33</v>
      </c>
      <c r="AL40" t="s">
        <v>33</v>
      </c>
      <c r="AM40" t="s">
        <v>33</v>
      </c>
    </row>
    <row r="41" spans="1:39" x14ac:dyDescent="0.2">
      <c r="A41" s="50" t="s">
        <v>155</v>
      </c>
      <c r="B41" s="93">
        <f>[36]Março!$C$5</f>
        <v>36</v>
      </c>
      <c r="C41" s="93">
        <f>[36]Março!$C$6</f>
        <v>36.200000000000003</v>
      </c>
      <c r="D41" s="93">
        <f>[36]Março!$C$7</f>
        <v>35</v>
      </c>
      <c r="E41" s="93">
        <f>[36]Março!$C$8</f>
        <v>36.1</v>
      </c>
      <c r="F41" s="93">
        <f>[36]Março!$C$9</f>
        <v>35.700000000000003</v>
      </c>
      <c r="G41" s="93">
        <f>[36]Março!$C$10</f>
        <v>35.6</v>
      </c>
      <c r="H41" s="93">
        <f>[36]Março!$C$11</f>
        <v>35.4</v>
      </c>
      <c r="I41" s="93">
        <f>[36]Março!$C$12</f>
        <v>35.1</v>
      </c>
      <c r="J41" s="93">
        <f>[36]Março!$C$13</f>
        <v>35.5</v>
      </c>
      <c r="K41" s="93">
        <f>[36]Março!$C$14</f>
        <v>33.1</v>
      </c>
      <c r="L41" s="93">
        <f>[36]Março!$C$15</f>
        <v>35.200000000000003</v>
      </c>
      <c r="M41" s="93">
        <f>[36]Março!$C$16</f>
        <v>31.4</v>
      </c>
      <c r="N41" s="93">
        <f>[36]Março!$C$17</f>
        <v>31.3</v>
      </c>
      <c r="O41" s="93">
        <f>[36]Março!$C$18</f>
        <v>33.1</v>
      </c>
      <c r="P41" s="93">
        <f>[36]Março!$C$19</f>
        <v>34.5</v>
      </c>
      <c r="Q41" s="93">
        <f>[36]Março!$C$20</f>
        <v>34.299999999999997</v>
      </c>
      <c r="R41" s="93">
        <f>[36]Março!$C$21</f>
        <v>33.799999999999997</v>
      </c>
      <c r="S41" s="93">
        <f>[36]Março!$C$22</f>
        <v>32.799999999999997</v>
      </c>
      <c r="T41" s="93">
        <f>[36]Março!$C$23</f>
        <v>32.299999999999997</v>
      </c>
      <c r="U41" s="93">
        <f>[36]Março!$C$24</f>
        <v>33.4</v>
      </c>
      <c r="V41" s="93">
        <f>[36]Março!$C$25</f>
        <v>34.799999999999997</v>
      </c>
      <c r="W41" s="93">
        <f>[36]Março!$C$26</f>
        <v>35.9</v>
      </c>
      <c r="X41" s="93">
        <f>[36]Março!$C$27</f>
        <v>31.9</v>
      </c>
      <c r="Y41" s="93">
        <f>[36]Março!$C$28</f>
        <v>33.4</v>
      </c>
      <c r="Z41" s="93">
        <f>[36]Março!$C$29</f>
        <v>34.799999999999997</v>
      </c>
      <c r="AA41" s="93">
        <f>[36]Março!$C$30</f>
        <v>32.4</v>
      </c>
      <c r="AB41" s="93">
        <f>[36]Março!$C$31</f>
        <v>34.9</v>
      </c>
      <c r="AC41" s="93">
        <f>[36]Março!$C$32</f>
        <v>34.700000000000003</v>
      </c>
      <c r="AD41" s="93">
        <f>[36]Março!$C$33</f>
        <v>32</v>
      </c>
      <c r="AE41" s="93">
        <f>[36]Março!$C$34</f>
        <v>34.700000000000003</v>
      </c>
      <c r="AF41" s="93">
        <f>[36]Março!$C$35</f>
        <v>25.7</v>
      </c>
      <c r="AG41" s="91">
        <f t="shared" si="5"/>
        <v>36.200000000000003</v>
      </c>
      <c r="AH41" s="92">
        <f t="shared" si="2"/>
        <v>33.903225806451609</v>
      </c>
      <c r="AJ41" t="s">
        <v>33</v>
      </c>
      <c r="AL41" t="s">
        <v>33</v>
      </c>
    </row>
    <row r="42" spans="1:39" x14ac:dyDescent="0.2">
      <c r="A42" s="50" t="s">
        <v>16</v>
      </c>
      <c r="B42" s="93">
        <f>[37]Março!$C$5</f>
        <v>36.200000000000003</v>
      </c>
      <c r="C42" s="93">
        <f>[37]Março!$C$6</f>
        <v>37.200000000000003</v>
      </c>
      <c r="D42" s="93">
        <f>[37]Março!$C$7</f>
        <v>35.799999999999997</v>
      </c>
      <c r="E42" s="93">
        <f>[37]Março!$C$8</f>
        <v>37</v>
      </c>
      <c r="F42" s="93">
        <f>[37]Março!$C$9</f>
        <v>34.700000000000003</v>
      </c>
      <c r="G42" s="93">
        <f>[37]Março!$C$10</f>
        <v>34.799999999999997</v>
      </c>
      <c r="H42" s="93">
        <f>[37]Março!$C$11</f>
        <v>35.4</v>
      </c>
      <c r="I42" s="93">
        <f>[37]Março!$C$12</f>
        <v>36.5</v>
      </c>
      <c r="J42" s="93">
        <f>[37]Março!$C$13</f>
        <v>35.9</v>
      </c>
      <c r="K42" s="93">
        <f>[37]Março!$C$14</f>
        <v>31.4</v>
      </c>
      <c r="L42" s="93">
        <f>[37]Março!$C$15</f>
        <v>31</v>
      </c>
      <c r="M42" s="93">
        <f>[37]Março!$C$16</f>
        <v>30.1</v>
      </c>
      <c r="N42" s="93">
        <f>[37]Março!$C$17</f>
        <v>29.8</v>
      </c>
      <c r="O42" s="93">
        <f>[37]Março!$C$18</f>
        <v>32.4</v>
      </c>
      <c r="P42" s="93">
        <f>[37]Março!$C$19</f>
        <v>32.6</v>
      </c>
      <c r="Q42" s="93">
        <f>[37]Março!$C$20</f>
        <v>33.6</v>
      </c>
      <c r="R42" s="93">
        <f>[37]Março!$C$21</f>
        <v>34.9</v>
      </c>
      <c r="S42" s="93">
        <f>[37]Março!$C$22</f>
        <v>31.9</v>
      </c>
      <c r="T42" s="93">
        <f>[37]Março!$C$23</f>
        <v>32.299999999999997</v>
      </c>
      <c r="U42" s="93">
        <f>[37]Março!$C$24</f>
        <v>33.1</v>
      </c>
      <c r="V42" s="93">
        <f>[37]Março!$C$25</f>
        <v>33.6</v>
      </c>
      <c r="W42" s="93">
        <f>[37]Março!$C$26</f>
        <v>34.200000000000003</v>
      </c>
      <c r="X42" s="93">
        <f>[37]Março!$C$27</f>
        <v>27.2</v>
      </c>
      <c r="Y42" s="93">
        <f>[37]Março!$C$28</f>
        <v>31.6</v>
      </c>
      <c r="Z42" s="93">
        <f>[37]Março!$C$29</f>
        <v>35.200000000000003</v>
      </c>
      <c r="AA42" s="93">
        <f>[37]Março!$C$30</f>
        <v>33.4</v>
      </c>
      <c r="AB42" s="93">
        <f>[37]Março!$C$31</f>
        <v>34.5</v>
      </c>
      <c r="AC42" s="93">
        <f>[37]Março!$C$32</f>
        <v>35.4</v>
      </c>
      <c r="AD42" s="93">
        <f>[37]Março!$C$33</f>
        <v>29.4</v>
      </c>
      <c r="AE42" s="93">
        <f>[37]Março!$C$34</f>
        <v>31</v>
      </c>
      <c r="AF42" s="93">
        <f>[37]Março!$C$35</f>
        <v>29</v>
      </c>
      <c r="AG42" s="91">
        <f t="shared" si="5"/>
        <v>37.200000000000003</v>
      </c>
      <c r="AH42" s="92">
        <f t="shared" si="2"/>
        <v>33.261290322580642</v>
      </c>
      <c r="AM42" t="s">
        <v>33</v>
      </c>
    </row>
    <row r="43" spans="1:39" x14ac:dyDescent="0.2">
      <c r="A43" s="50" t="s">
        <v>139</v>
      </c>
      <c r="B43" s="93">
        <f>[38]Março!$C$5</f>
        <v>36</v>
      </c>
      <c r="C43" s="93">
        <f>[38]Março!$C$6</f>
        <v>35.299999999999997</v>
      </c>
      <c r="D43" s="93">
        <f>[38]Março!$C$7</f>
        <v>34.1</v>
      </c>
      <c r="E43" s="93">
        <f>[38]Março!$C$8</f>
        <v>35.4</v>
      </c>
      <c r="F43" s="93">
        <f>[38]Março!$C$9</f>
        <v>35.200000000000003</v>
      </c>
      <c r="G43" s="93">
        <f>[38]Março!$C$10</f>
        <v>34.5</v>
      </c>
      <c r="H43" s="93">
        <f>[38]Março!$C$11</f>
        <v>34.9</v>
      </c>
      <c r="I43" s="93">
        <f>[38]Março!$C$12</f>
        <v>36.799999999999997</v>
      </c>
      <c r="J43" s="93">
        <f>[38]Março!$C$13</f>
        <v>36.5</v>
      </c>
      <c r="K43" s="93">
        <f>[38]Março!$C$14</f>
        <v>36.6</v>
      </c>
      <c r="L43" s="93">
        <f>[38]Março!$C$15</f>
        <v>32</v>
      </c>
      <c r="M43" s="93">
        <f>[38]Março!$C$16</f>
        <v>31.3</v>
      </c>
      <c r="N43" s="93">
        <f>[38]Março!$C$17</f>
        <v>31</v>
      </c>
      <c r="O43" s="93">
        <f>[38]Março!$C$18</f>
        <v>33.700000000000003</v>
      </c>
      <c r="P43" s="93">
        <f>[38]Março!$C$19</f>
        <v>34.299999999999997</v>
      </c>
      <c r="Q43" s="93">
        <f>[38]Março!$C$20</f>
        <v>34.799999999999997</v>
      </c>
      <c r="R43" s="93">
        <f>[38]Março!$C$21</f>
        <v>34.200000000000003</v>
      </c>
      <c r="S43" s="93">
        <f>[38]Março!$C$22</f>
        <v>32.9</v>
      </c>
      <c r="T43" s="93">
        <f>[38]Março!$C$23</f>
        <v>32.6</v>
      </c>
      <c r="U43" s="93">
        <f>[38]Março!$C$24</f>
        <v>32</v>
      </c>
      <c r="V43" s="93">
        <f>[38]Março!$C$25</f>
        <v>33.5</v>
      </c>
      <c r="W43" s="93">
        <f>[38]Março!$C$26</f>
        <v>34.700000000000003</v>
      </c>
      <c r="X43" s="93">
        <f>[38]Março!$C$27</f>
        <v>31.3</v>
      </c>
      <c r="Y43" s="93">
        <f>[38]Março!$C$28</f>
        <v>34</v>
      </c>
      <c r="Z43" s="93">
        <f>[38]Março!$C$29</f>
        <v>34.700000000000003</v>
      </c>
      <c r="AA43" s="93">
        <f>[38]Março!$C$30</f>
        <v>34</v>
      </c>
      <c r="AB43" s="93">
        <f>[38]Março!$C$31</f>
        <v>33.700000000000003</v>
      </c>
      <c r="AC43" s="93">
        <f>[38]Março!$C$32</f>
        <v>35.5</v>
      </c>
      <c r="AD43" s="93">
        <f>[38]Março!$C$33</f>
        <v>32.200000000000003</v>
      </c>
      <c r="AE43" s="93">
        <f>[38]Março!$C$34</f>
        <v>34.700000000000003</v>
      </c>
      <c r="AF43" s="93">
        <f>[38]Março!$C$35</f>
        <v>27.8</v>
      </c>
      <c r="AG43" s="91">
        <f t="shared" si="5"/>
        <v>36.799999999999997</v>
      </c>
      <c r="AH43" s="92">
        <f t="shared" si="2"/>
        <v>33.877419354838722</v>
      </c>
      <c r="AJ43" s="11" t="s">
        <v>33</v>
      </c>
      <c r="AL43" t="s">
        <v>33</v>
      </c>
    </row>
    <row r="44" spans="1:39" x14ac:dyDescent="0.2">
      <c r="A44" s="50" t="s">
        <v>17</v>
      </c>
      <c r="B44" s="93">
        <f>[39]Março!$C$5</f>
        <v>32.799999999999997</v>
      </c>
      <c r="C44" s="93">
        <f>[39]Março!$C$6</f>
        <v>33</v>
      </c>
      <c r="D44" s="93">
        <f>[39]Março!$C$7</f>
        <v>30.6</v>
      </c>
      <c r="E44" s="93">
        <f>[39]Março!$C$8</f>
        <v>32.299999999999997</v>
      </c>
      <c r="F44" s="93">
        <f>[39]Março!$C$9</f>
        <v>30.3</v>
      </c>
      <c r="G44" s="93">
        <f>[39]Março!$C$10</f>
        <v>32</v>
      </c>
      <c r="H44" s="93">
        <f>[39]Março!$C$11</f>
        <v>32.6</v>
      </c>
      <c r="I44" s="93">
        <f>[39]Março!$C$12</f>
        <v>31.4</v>
      </c>
      <c r="J44" s="93">
        <f>[39]Março!$C$13</f>
        <v>30.3</v>
      </c>
      <c r="K44" s="93">
        <f>[39]Março!$C$14</f>
        <v>31.7</v>
      </c>
      <c r="L44" s="93">
        <f>[39]Março!$C$15</f>
        <v>30.6</v>
      </c>
      <c r="M44" s="93">
        <f>[39]Março!$C$16</f>
        <v>30</v>
      </c>
      <c r="N44" s="93">
        <f>[39]Março!$C$17</f>
        <v>29.5</v>
      </c>
      <c r="O44" s="93">
        <f>[39]Março!$C$18</f>
        <v>30.5</v>
      </c>
      <c r="P44" s="93">
        <f>[39]Março!$C$19</f>
        <v>32.1</v>
      </c>
      <c r="Q44" s="93">
        <f>[39]Março!$C$20</f>
        <v>33.700000000000003</v>
      </c>
      <c r="R44" s="93">
        <f>[39]Março!$C$21</f>
        <v>32</v>
      </c>
      <c r="S44" s="93">
        <f>[39]Março!$C$22</f>
        <v>31.4</v>
      </c>
      <c r="T44" s="93">
        <f>[39]Março!$C$23</f>
        <v>30.6</v>
      </c>
      <c r="U44" s="93">
        <f>[39]Março!$C$24</f>
        <v>32.1</v>
      </c>
      <c r="V44" s="93">
        <f>[39]Março!$C$25</f>
        <v>31.9</v>
      </c>
      <c r="W44" s="93">
        <f>[39]Março!$C$26</f>
        <v>31.7</v>
      </c>
      <c r="X44" s="93" t="str">
        <f>[39]Março!$C$27</f>
        <v>*</v>
      </c>
      <c r="Y44" s="93">
        <f>[39]Março!$C$28</f>
        <v>29.9</v>
      </c>
      <c r="Z44" s="93">
        <f>[39]Março!$C$29</f>
        <v>30.7</v>
      </c>
      <c r="AA44" s="93">
        <f>[39]Março!$C$30</f>
        <v>30.9</v>
      </c>
      <c r="AB44" s="93">
        <f>[39]Março!$C$31</f>
        <v>31.8</v>
      </c>
      <c r="AC44" s="93">
        <f>[39]Março!$C$32</f>
        <v>32.200000000000003</v>
      </c>
      <c r="AD44" s="93">
        <f>[39]Março!$C$33</f>
        <v>30</v>
      </c>
      <c r="AE44" s="93">
        <f>[39]Março!$C$34</f>
        <v>31.2</v>
      </c>
      <c r="AF44" s="93">
        <f>[39]Março!$C$35</f>
        <v>27.8</v>
      </c>
      <c r="AG44" s="91">
        <f t="shared" si="5"/>
        <v>33.700000000000003</v>
      </c>
      <c r="AH44" s="92">
        <f t="shared" si="2"/>
        <v>31.253333333333337</v>
      </c>
      <c r="AJ44" s="11" t="s">
        <v>33</v>
      </c>
      <c r="AL44" t="s">
        <v>33</v>
      </c>
    </row>
    <row r="45" spans="1:39" x14ac:dyDescent="0.2">
      <c r="A45" s="50" t="s">
        <v>18</v>
      </c>
      <c r="B45" s="93">
        <f>[40]Março!$C$5</f>
        <v>37.1</v>
      </c>
      <c r="C45" s="93">
        <f>[40]Março!$C$6</f>
        <v>38.700000000000003</v>
      </c>
      <c r="D45" s="93">
        <f>[40]Março!$C$7</f>
        <v>38.6</v>
      </c>
      <c r="E45" s="93">
        <f>[40]Março!$C$8</f>
        <v>37.5</v>
      </c>
      <c r="F45" s="93">
        <f>[40]Março!$C$9</f>
        <v>36.700000000000003</v>
      </c>
      <c r="G45" s="93">
        <f>[40]Março!$C$10</f>
        <v>36.1</v>
      </c>
      <c r="H45" s="93">
        <f>[40]Março!$C$11</f>
        <v>37.1</v>
      </c>
      <c r="I45" s="93">
        <f>[40]Março!$C$12</f>
        <v>37.9</v>
      </c>
      <c r="J45" s="93">
        <f>[40]Março!$C$13</f>
        <v>35.9</v>
      </c>
      <c r="K45" s="93">
        <f>[40]Março!$C$14</f>
        <v>33.1</v>
      </c>
      <c r="L45" s="93">
        <f>[40]Março!$C$15</f>
        <v>28.5</v>
      </c>
      <c r="M45" s="93">
        <f>[40]Março!$C$16</f>
        <v>28.6</v>
      </c>
      <c r="N45" s="93">
        <f>[40]Março!$C$17</f>
        <v>32</v>
      </c>
      <c r="O45" s="93">
        <f>[40]Março!$C$18</f>
        <v>32.4</v>
      </c>
      <c r="P45" s="93">
        <f>[40]Março!$C$19</f>
        <v>25</v>
      </c>
      <c r="Q45" s="93">
        <f>[40]Março!$C$20</f>
        <v>34.5</v>
      </c>
      <c r="R45" s="93">
        <f>[40]Março!$C$21</f>
        <v>36</v>
      </c>
      <c r="S45" s="93">
        <f>[40]Março!$C$22</f>
        <v>27.6</v>
      </c>
      <c r="T45" s="93">
        <f>[40]Março!$C$23</f>
        <v>33.200000000000003</v>
      </c>
      <c r="U45" s="93">
        <f>[40]Março!$C$24</f>
        <v>33.799999999999997</v>
      </c>
      <c r="V45" s="93">
        <f>[40]Março!$C$25</f>
        <v>33.4</v>
      </c>
      <c r="W45" s="93">
        <f>[40]Março!$C$26</f>
        <v>28.5</v>
      </c>
      <c r="X45" s="93">
        <f>[40]Março!$C$27</f>
        <v>33.5</v>
      </c>
      <c r="Y45" s="93">
        <f>[40]Março!$C$28</f>
        <v>34.4</v>
      </c>
      <c r="Z45" s="93">
        <f>[40]Março!$C$29</f>
        <v>35.1</v>
      </c>
      <c r="AA45" s="93">
        <f>[40]Março!$C$30</f>
        <v>33.9</v>
      </c>
      <c r="AB45" s="93">
        <f>[40]Março!$C$31</f>
        <v>33.299999999999997</v>
      </c>
      <c r="AC45" s="93">
        <f>[40]Março!$C$32</f>
        <v>33.4</v>
      </c>
      <c r="AD45" s="93">
        <f>[40]Março!$C$33</f>
        <v>28.5</v>
      </c>
      <c r="AE45" s="93">
        <f>[40]Março!$C$34</f>
        <v>32.299999999999997</v>
      </c>
      <c r="AF45" s="93">
        <f>[40]Março!$C$35</f>
        <v>31.9</v>
      </c>
      <c r="AG45" s="91">
        <f>MAX(B45:AF45)</f>
        <v>38.700000000000003</v>
      </c>
      <c r="AH45" s="92">
        <f t="shared" si="2"/>
        <v>33.5</v>
      </c>
      <c r="AI45" s="11" t="s">
        <v>33</v>
      </c>
      <c r="AJ45" s="11" t="s">
        <v>33</v>
      </c>
      <c r="AL45" t="s">
        <v>33</v>
      </c>
      <c r="AM45" t="s">
        <v>33</v>
      </c>
    </row>
    <row r="46" spans="1:39" x14ac:dyDescent="0.2">
      <c r="A46" s="50" t="s">
        <v>21</v>
      </c>
      <c r="B46" s="93" t="str">
        <f>[41]Março!$C$5</f>
        <v>*</v>
      </c>
      <c r="C46" s="93" t="str">
        <f>[41]Março!$C$6</f>
        <v>*</v>
      </c>
      <c r="D46" s="93" t="str">
        <f>[41]Março!$C$7</f>
        <v>*</v>
      </c>
      <c r="E46" s="93" t="str">
        <f>[41]Março!$C$8</f>
        <v>*</v>
      </c>
      <c r="F46" s="93" t="str">
        <f>[41]Março!$C$9</f>
        <v>*</v>
      </c>
      <c r="G46" s="93" t="str">
        <f>[41]Março!$C$10</f>
        <v>*</v>
      </c>
      <c r="H46" s="93" t="str">
        <f>[41]Março!$C$11</f>
        <v>*</v>
      </c>
      <c r="I46" s="93" t="str">
        <f>[41]Março!$C$12</f>
        <v>*</v>
      </c>
      <c r="J46" s="93" t="str">
        <f>[41]Março!$C$13</f>
        <v>*</v>
      </c>
      <c r="K46" s="93" t="str">
        <f>[41]Março!$C$14</f>
        <v>*</v>
      </c>
      <c r="L46" s="93" t="str">
        <f>[41]Março!$C$15</f>
        <v>*</v>
      </c>
      <c r="M46" s="93" t="str">
        <f>[41]Março!$C$16</f>
        <v>*</v>
      </c>
      <c r="N46" s="93" t="str">
        <f>[41]Março!$C$17</f>
        <v>*</v>
      </c>
      <c r="O46" s="93">
        <f>[41]Março!$C$18</f>
        <v>33</v>
      </c>
      <c r="P46" s="93">
        <f>[41]Março!$C$19</f>
        <v>33</v>
      </c>
      <c r="Q46" s="93">
        <f>[41]Março!$C$20</f>
        <v>33.4</v>
      </c>
      <c r="R46" s="93">
        <f>[41]Março!$C$21</f>
        <v>35.200000000000003</v>
      </c>
      <c r="S46" s="93">
        <f>[41]Março!$C$22</f>
        <v>30.7</v>
      </c>
      <c r="T46" s="93">
        <f>[41]Março!$C$23</f>
        <v>32.4</v>
      </c>
      <c r="U46" s="93">
        <f>[41]Março!$C$24</f>
        <v>32.700000000000003</v>
      </c>
      <c r="V46" s="93">
        <f>[41]Março!$C$25</f>
        <v>33.299999999999997</v>
      </c>
      <c r="W46" s="93">
        <f>[41]Março!$C$26</f>
        <v>34</v>
      </c>
      <c r="X46" s="93">
        <f>[41]Março!$C$27</f>
        <v>27.7</v>
      </c>
      <c r="Y46" s="93">
        <f>[41]Março!$C$28</f>
        <v>30.8</v>
      </c>
      <c r="Z46" s="93">
        <f>[41]Março!$C$29</f>
        <v>32.4</v>
      </c>
      <c r="AA46" s="93">
        <f>[41]Março!$C$30</f>
        <v>31.8</v>
      </c>
      <c r="AB46" s="93">
        <f>[41]Março!$C$31</f>
        <v>33.5</v>
      </c>
      <c r="AC46" s="93">
        <f>[41]Março!$C$32</f>
        <v>34.200000000000003</v>
      </c>
      <c r="AD46" s="93">
        <f>[41]Março!$C$33</f>
        <v>29.9</v>
      </c>
      <c r="AE46" s="93">
        <f>[41]Março!$C$34</f>
        <v>34.700000000000003</v>
      </c>
      <c r="AF46" s="93">
        <f>[41]Março!$C$35</f>
        <v>29.1</v>
      </c>
      <c r="AG46" s="91">
        <f>MAX(B46:AF46)</f>
        <v>35.200000000000003</v>
      </c>
      <c r="AH46" s="92">
        <f t="shared" si="2"/>
        <v>32.322222222222223</v>
      </c>
      <c r="AJ46" s="11" t="s">
        <v>33</v>
      </c>
      <c r="AK46" t="s">
        <v>33</v>
      </c>
      <c r="AL46" t="s">
        <v>33</v>
      </c>
    </row>
    <row r="47" spans="1:39" x14ac:dyDescent="0.2">
      <c r="A47" s="50" t="s">
        <v>32</v>
      </c>
      <c r="B47" s="93">
        <f>[42]Março!$C$5</f>
        <v>31.3</v>
      </c>
      <c r="C47" s="93">
        <f>[42]Março!$C$6</f>
        <v>32.200000000000003</v>
      </c>
      <c r="D47" s="93">
        <f>[42]Março!$C$7</f>
        <v>29.5</v>
      </c>
      <c r="E47" s="93">
        <f>[42]Março!$C$8</f>
        <v>30.6</v>
      </c>
      <c r="F47" s="93">
        <f>[42]Março!$C$9</f>
        <v>27.3</v>
      </c>
      <c r="G47" s="93">
        <f>[42]Março!$C$10</f>
        <v>31</v>
      </c>
      <c r="H47" s="93">
        <f>[42]Março!$C$11</f>
        <v>33.4</v>
      </c>
      <c r="I47" s="93">
        <f>[42]Março!$C$12</f>
        <v>30.2</v>
      </c>
      <c r="J47" s="93">
        <f>[42]Março!$C$13</f>
        <v>27.7</v>
      </c>
      <c r="K47" s="93">
        <f>[42]Março!$C$14</f>
        <v>32.799999999999997</v>
      </c>
      <c r="L47" s="93">
        <f>[42]Março!$C$15</f>
        <v>31.5</v>
      </c>
      <c r="M47" s="93">
        <f>[42]Março!$C$16</f>
        <v>32.5</v>
      </c>
      <c r="N47" s="93">
        <f>[42]Março!$C$17</f>
        <v>27.3</v>
      </c>
      <c r="O47" s="93">
        <f>[42]Março!$C$18</f>
        <v>32.799999999999997</v>
      </c>
      <c r="P47" s="93">
        <f>[42]Março!$C$19</f>
        <v>33.799999999999997</v>
      </c>
      <c r="Q47" s="93">
        <f>[42]Março!$C$20</f>
        <v>33.299999999999997</v>
      </c>
      <c r="R47" s="93">
        <f>[42]Março!$C$21</f>
        <v>34.200000000000003</v>
      </c>
      <c r="S47" s="93">
        <f>[42]Março!$C$22</f>
        <v>33.9</v>
      </c>
      <c r="T47" s="93">
        <f>[42]Março!$C$23</f>
        <v>31.5</v>
      </c>
      <c r="U47" s="93">
        <f>[42]Março!$C$24</f>
        <v>32.799999999999997</v>
      </c>
      <c r="V47" s="93">
        <f>[42]Março!$C$25</f>
        <v>33.1</v>
      </c>
      <c r="W47" s="93">
        <f>[42]Março!$C$26</f>
        <v>31.6</v>
      </c>
      <c r="X47" s="93">
        <f>[42]Março!$C$27</f>
        <v>30.4</v>
      </c>
      <c r="Y47" s="93">
        <f>[42]Março!$C$28</f>
        <v>28.7</v>
      </c>
      <c r="Z47" s="93">
        <f>[42]Março!$C$29</f>
        <v>30.6</v>
      </c>
      <c r="AA47" s="93">
        <f>[42]Março!$C$30</f>
        <v>32.1</v>
      </c>
      <c r="AB47" s="93">
        <f>[42]Março!$C$31</f>
        <v>31.5</v>
      </c>
      <c r="AC47" s="93">
        <f>[42]Março!$C$32</f>
        <v>32.5</v>
      </c>
      <c r="AD47" s="93">
        <f>[42]Março!$C$33</f>
        <v>33</v>
      </c>
      <c r="AE47" s="93">
        <f>[42]Março!$C$34</f>
        <v>32.700000000000003</v>
      </c>
      <c r="AF47" s="93">
        <f>[42]Março!$C$35</f>
        <v>31.2</v>
      </c>
      <c r="AG47" s="91">
        <f>MAX(B47:AF47)</f>
        <v>34.200000000000003</v>
      </c>
      <c r="AH47" s="92">
        <f t="shared" si="2"/>
        <v>31.516129032258071</v>
      </c>
      <c r="AI47" s="11" t="s">
        <v>33</v>
      </c>
      <c r="AJ47" s="11" t="s">
        <v>33</v>
      </c>
      <c r="AK47" t="s">
        <v>33</v>
      </c>
      <c r="AL47" t="s">
        <v>33</v>
      </c>
      <c r="AM47" t="s">
        <v>33</v>
      </c>
    </row>
    <row r="48" spans="1:39" x14ac:dyDescent="0.2">
      <c r="A48" s="50" t="s">
        <v>19</v>
      </c>
      <c r="B48" s="93">
        <f>[43]Março!$C$5</f>
        <v>36.1</v>
      </c>
      <c r="C48" s="93">
        <f>[43]Março!$C$6</f>
        <v>35.4</v>
      </c>
      <c r="D48" s="93">
        <f>[43]Março!$C$7</f>
        <v>36</v>
      </c>
      <c r="E48" s="93">
        <f>[43]Março!$C$8</f>
        <v>35.799999999999997</v>
      </c>
      <c r="F48" s="93">
        <f>[43]Março!$C$9</f>
        <v>36.1</v>
      </c>
      <c r="G48" s="93">
        <f>[43]Março!$C$10</f>
        <v>37.6</v>
      </c>
      <c r="H48" s="93">
        <f>[43]Março!$C$11</f>
        <v>36.4</v>
      </c>
      <c r="I48" s="93">
        <f>[43]Março!$C$12</f>
        <v>37.299999999999997</v>
      </c>
      <c r="J48" s="93">
        <f>[43]Março!$C$13</f>
        <v>38.6</v>
      </c>
      <c r="K48" s="93">
        <f>[43]Março!$C$14</f>
        <v>38.200000000000003</v>
      </c>
      <c r="L48" s="93">
        <f>[43]Março!$C$15</f>
        <v>32.799999999999997</v>
      </c>
      <c r="M48" s="93">
        <f>[43]Março!$C$16</f>
        <v>34.5</v>
      </c>
      <c r="N48" s="93">
        <f>[43]Março!$C$17</f>
        <v>34.1</v>
      </c>
      <c r="O48" s="93">
        <f>[43]Março!$C$18</f>
        <v>35.700000000000003</v>
      </c>
      <c r="P48" s="93">
        <f>[43]Março!$C$19</f>
        <v>37.4</v>
      </c>
      <c r="Q48" s="93">
        <f>[43]Março!$C$20</f>
        <v>37.9</v>
      </c>
      <c r="R48" s="93">
        <f>[43]Março!$C$21</f>
        <v>35.4</v>
      </c>
      <c r="S48" s="93">
        <f>[43]Março!$C$22</f>
        <v>36.6</v>
      </c>
      <c r="T48" s="93">
        <f>[43]Março!$C$23</f>
        <v>32.200000000000003</v>
      </c>
      <c r="U48" s="93">
        <f>[43]Março!$C$24</f>
        <v>34.6</v>
      </c>
      <c r="V48" s="93">
        <f>[43]Março!$C$25</f>
        <v>35.200000000000003</v>
      </c>
      <c r="W48" s="93">
        <f>[43]Março!$C$26</f>
        <v>35.299999999999997</v>
      </c>
      <c r="X48" s="93">
        <f>[43]Março!$C$27</f>
        <v>34.200000000000003</v>
      </c>
      <c r="Y48" s="93">
        <f>[43]Março!$C$28</f>
        <v>35.4</v>
      </c>
      <c r="Z48" s="93">
        <f>[43]Março!$C$29</f>
        <v>36.299999999999997</v>
      </c>
      <c r="AA48" s="93">
        <f>[43]Março!$C$30</f>
        <v>36.5</v>
      </c>
      <c r="AB48" s="93">
        <f>[43]Março!$C$31</f>
        <v>36.1</v>
      </c>
      <c r="AC48" s="93">
        <f>[43]Março!$C$32</f>
        <v>37.1</v>
      </c>
      <c r="AD48" s="93">
        <f>[43]Março!$C$33</f>
        <v>36.6</v>
      </c>
      <c r="AE48" s="93">
        <f>[43]Março!$C$34</f>
        <v>36.4</v>
      </c>
      <c r="AF48" s="93">
        <f>[43]Março!$C$35</f>
        <v>27.5</v>
      </c>
      <c r="AG48" s="91">
        <f>MAX(B48:AF48)</f>
        <v>38.6</v>
      </c>
      <c r="AH48" s="92">
        <f t="shared" si="2"/>
        <v>35.654838709677428</v>
      </c>
      <c r="AL48" t="s">
        <v>33</v>
      </c>
    </row>
    <row r="49" spans="1:39" s="5" customFormat="1" ht="17.100000000000001" customHeight="1" x14ac:dyDescent="0.2">
      <c r="A49" s="51" t="s">
        <v>22</v>
      </c>
      <c r="B49" s="94">
        <f t="shared" ref="B49:AG49" si="6">MAX(B5:B48)</f>
        <v>38.9</v>
      </c>
      <c r="C49" s="94">
        <f t="shared" si="6"/>
        <v>39</v>
      </c>
      <c r="D49" s="94">
        <f t="shared" si="6"/>
        <v>38.6</v>
      </c>
      <c r="E49" s="94">
        <f t="shared" si="6"/>
        <v>39.1</v>
      </c>
      <c r="F49" s="94">
        <f t="shared" si="6"/>
        <v>36.700000000000003</v>
      </c>
      <c r="G49" s="94">
        <f t="shared" si="6"/>
        <v>37.700000000000003</v>
      </c>
      <c r="H49" s="94">
        <f t="shared" si="6"/>
        <v>39.4</v>
      </c>
      <c r="I49" s="94">
        <f t="shared" si="6"/>
        <v>38.9</v>
      </c>
      <c r="J49" s="94">
        <f t="shared" si="6"/>
        <v>38.6</v>
      </c>
      <c r="K49" s="94">
        <f t="shared" si="6"/>
        <v>38.200000000000003</v>
      </c>
      <c r="L49" s="94">
        <f t="shared" si="6"/>
        <v>35.200000000000003</v>
      </c>
      <c r="M49" s="94">
        <f t="shared" si="6"/>
        <v>35.799999999999997</v>
      </c>
      <c r="N49" s="94">
        <f t="shared" si="6"/>
        <v>34.299999999999997</v>
      </c>
      <c r="O49" s="94">
        <f t="shared" si="6"/>
        <v>35.700000000000003</v>
      </c>
      <c r="P49" s="94">
        <f t="shared" si="6"/>
        <v>37.4</v>
      </c>
      <c r="Q49" s="94">
        <f t="shared" si="6"/>
        <v>37.9</v>
      </c>
      <c r="R49" s="94">
        <f t="shared" si="6"/>
        <v>37</v>
      </c>
      <c r="S49" s="94">
        <f t="shared" si="6"/>
        <v>36.700000000000003</v>
      </c>
      <c r="T49" s="94">
        <f t="shared" si="6"/>
        <v>35</v>
      </c>
      <c r="U49" s="94">
        <f t="shared" si="6"/>
        <v>36.700000000000003</v>
      </c>
      <c r="V49" s="94">
        <f t="shared" si="6"/>
        <v>36.799999999999997</v>
      </c>
      <c r="W49" s="94">
        <f t="shared" si="6"/>
        <v>36.799999999999997</v>
      </c>
      <c r="X49" s="94">
        <f t="shared" si="6"/>
        <v>34.6</v>
      </c>
      <c r="Y49" s="94">
        <f t="shared" si="6"/>
        <v>36.9</v>
      </c>
      <c r="Z49" s="94">
        <f t="shared" si="6"/>
        <v>36.700000000000003</v>
      </c>
      <c r="AA49" s="94">
        <f t="shared" si="6"/>
        <v>36.5</v>
      </c>
      <c r="AB49" s="94">
        <f t="shared" si="6"/>
        <v>39</v>
      </c>
      <c r="AC49" s="94">
        <f t="shared" si="6"/>
        <v>37.1</v>
      </c>
      <c r="AD49" s="94">
        <f t="shared" si="6"/>
        <v>36.6</v>
      </c>
      <c r="AE49" s="94">
        <f t="shared" si="6"/>
        <v>37.5</v>
      </c>
      <c r="AF49" s="94">
        <f t="shared" si="6"/>
        <v>33</v>
      </c>
      <c r="AG49" s="81">
        <f t="shared" si="6"/>
        <v>39.4</v>
      </c>
      <c r="AH49" s="92">
        <f t="shared" si="2"/>
        <v>37.041935483870965</v>
      </c>
      <c r="AL49" s="5" t="s">
        <v>33</v>
      </c>
    </row>
    <row r="50" spans="1:39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48"/>
      <c r="AF50" s="52"/>
      <c r="AG50" s="46"/>
      <c r="AH50" s="47"/>
      <c r="AK50" t="s">
        <v>33</v>
      </c>
      <c r="AL50" t="s">
        <v>33</v>
      </c>
    </row>
    <row r="51" spans="1:39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46"/>
      <c r="AH51" s="45"/>
      <c r="AM51" t="s">
        <v>33</v>
      </c>
    </row>
    <row r="52" spans="1:39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46"/>
      <c r="AH52" s="45"/>
    </row>
    <row r="53" spans="1:39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46"/>
      <c r="AH53" s="72"/>
    </row>
    <row r="54" spans="1:39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48"/>
      <c r="AG54" s="46"/>
      <c r="AH54" s="47"/>
      <c r="AJ54" s="11" t="s">
        <v>33</v>
      </c>
    </row>
    <row r="55" spans="1:39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49"/>
      <c r="AG55" s="46"/>
      <c r="AH55" s="47"/>
    </row>
    <row r="56" spans="1:39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  <c r="AH56" s="73"/>
    </row>
    <row r="57" spans="1:39" x14ac:dyDescent="0.2">
      <c r="AH57" s="1"/>
    </row>
    <row r="58" spans="1:39" x14ac:dyDescent="0.2">
      <c r="Z58" s="2" t="s">
        <v>33</v>
      </c>
      <c r="AH58" s="1"/>
      <c r="AJ58" t="s">
        <v>33</v>
      </c>
    </row>
    <row r="61" spans="1:39" x14ac:dyDescent="0.2">
      <c r="X61" s="2" t="s">
        <v>33</v>
      </c>
      <c r="Z61" s="2" t="s">
        <v>33</v>
      </c>
      <c r="AF61" s="2" t="s">
        <v>33</v>
      </c>
    </row>
    <row r="62" spans="1:39" x14ac:dyDescent="0.2">
      <c r="L62" s="2" t="s">
        <v>33</v>
      </c>
      <c r="S62" s="2" t="s">
        <v>33</v>
      </c>
    </row>
    <row r="63" spans="1:39" x14ac:dyDescent="0.2">
      <c r="V63" s="2" t="s">
        <v>33</v>
      </c>
      <c r="AI63" t="s">
        <v>33</v>
      </c>
    </row>
    <row r="65" spans="19:33" x14ac:dyDescent="0.2">
      <c r="S65" s="2" t="s">
        <v>33</v>
      </c>
    </row>
    <row r="66" spans="19:33" x14ac:dyDescent="0.2">
      <c r="U66" s="2" t="s">
        <v>33</v>
      </c>
      <c r="AG66" s="7" t="s">
        <v>33</v>
      </c>
    </row>
  </sheetData>
  <mergeCells count="36">
    <mergeCell ref="AF3:AF4"/>
    <mergeCell ref="S3:S4"/>
    <mergeCell ref="L3:L4"/>
    <mergeCell ref="I3:I4"/>
    <mergeCell ref="O3:O4"/>
    <mergeCell ref="V3:V4"/>
    <mergeCell ref="AE3:AE4"/>
    <mergeCell ref="AA3:AA4"/>
    <mergeCell ref="T52:X52"/>
    <mergeCell ref="T51:X51"/>
    <mergeCell ref="G3:G4"/>
    <mergeCell ref="U3:U4"/>
    <mergeCell ref="H3:H4"/>
    <mergeCell ref="J3:J4"/>
    <mergeCell ref="P3:P4"/>
    <mergeCell ref="Q3:Q4"/>
    <mergeCell ref="R3:R4"/>
    <mergeCell ref="T3:T4"/>
    <mergeCell ref="M3:M4"/>
    <mergeCell ref="N3:N4"/>
    <mergeCell ref="A1:AH1"/>
    <mergeCell ref="B2:AH2"/>
    <mergeCell ref="E3:E4"/>
    <mergeCell ref="K3:K4"/>
    <mergeCell ref="B3:B4"/>
    <mergeCell ref="A2:A4"/>
    <mergeCell ref="AB3:AB4"/>
    <mergeCell ref="AC3:AC4"/>
    <mergeCell ref="AD3:AD4"/>
    <mergeCell ref="W3:W4"/>
    <mergeCell ref="X3:X4"/>
    <mergeCell ref="Y3:Y4"/>
    <mergeCell ref="Z3:Z4"/>
    <mergeCell ref="C3:C4"/>
    <mergeCell ref="D3:D4"/>
    <mergeCell ref="F3:F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showGridLines="0" topLeftCell="D20" zoomScale="90" zoomScaleNormal="90" workbookViewId="0">
      <selection activeCell="AI50" sqref="AI50"/>
    </sheetView>
  </sheetViews>
  <sheetFormatPr defaultRowHeight="12.75" x14ac:dyDescent="0.2"/>
  <cols>
    <col min="1" max="1" width="23.140625" style="2" customWidth="1"/>
    <col min="2" max="2" width="6.42578125" style="2" customWidth="1"/>
    <col min="3" max="4" width="5.85546875" style="2" customWidth="1"/>
    <col min="5" max="5" width="5.7109375" style="2" customWidth="1"/>
    <col min="6" max="7" width="5.85546875" style="2" customWidth="1"/>
    <col min="8" max="8" width="6" style="2" customWidth="1"/>
    <col min="9" max="9" width="5.7109375" style="2" customWidth="1"/>
    <col min="10" max="10" width="6.140625" style="2" customWidth="1"/>
    <col min="11" max="12" width="5.85546875" style="2" customWidth="1"/>
    <col min="13" max="13" width="5.5703125" style="2" customWidth="1"/>
    <col min="14" max="14" width="5.7109375" style="2" customWidth="1"/>
    <col min="15" max="15" width="6.42578125" style="2" customWidth="1"/>
    <col min="16" max="16" width="5.42578125" style="2" customWidth="1"/>
    <col min="17" max="17" width="5.28515625" style="2" customWidth="1"/>
    <col min="18" max="19" width="5.85546875" style="2" customWidth="1"/>
    <col min="20" max="20" width="5.42578125" style="2" customWidth="1"/>
    <col min="21" max="21" width="6.140625" style="2" customWidth="1"/>
    <col min="22" max="22" width="5.28515625" style="2" customWidth="1"/>
    <col min="23" max="23" width="6.42578125" style="2" customWidth="1"/>
    <col min="24" max="24" width="5.28515625" style="2" customWidth="1"/>
    <col min="25" max="25" width="6.140625" style="2" customWidth="1"/>
    <col min="26" max="27" width="5.7109375" style="2" customWidth="1"/>
    <col min="28" max="28" width="6" style="2" customWidth="1"/>
    <col min="29" max="29" width="5.85546875" style="2" customWidth="1"/>
    <col min="30" max="32" width="5" style="2" customWidth="1"/>
    <col min="33" max="33" width="7" style="7" bestFit="1" customWidth="1"/>
    <col min="34" max="34" width="7.28515625" style="1" bestFit="1" customWidth="1"/>
  </cols>
  <sheetData>
    <row r="1" spans="1:36" ht="20.100000000000001" customHeight="1" x14ac:dyDescent="0.2">
      <c r="A1" s="123" t="s">
        <v>212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</row>
    <row r="2" spans="1:36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6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D3" si="0">SUM(C3+1)</f>
        <v>3</v>
      </c>
      <c r="E3" s="119">
        <f t="shared" si="0"/>
        <v>4</v>
      </c>
      <c r="F3" s="119">
        <f t="shared" si="0"/>
        <v>5</v>
      </c>
      <c r="G3" s="119">
        <f t="shared" si="0"/>
        <v>6</v>
      </c>
      <c r="H3" s="119">
        <f t="shared" si="0"/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 t="shared" si="0"/>
        <v>28</v>
      </c>
      <c r="AD3" s="119">
        <f t="shared" si="0"/>
        <v>29</v>
      </c>
      <c r="AE3" s="119">
        <v>30</v>
      </c>
      <c r="AF3" s="119">
        <v>31</v>
      </c>
      <c r="AG3" s="78" t="s">
        <v>26</v>
      </c>
      <c r="AH3" s="79" t="s">
        <v>24</v>
      </c>
    </row>
    <row r="4" spans="1:36" s="5" customFormat="1" ht="20.100000000000001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78" t="s">
        <v>23</v>
      </c>
      <c r="AH4" s="79" t="s">
        <v>23</v>
      </c>
    </row>
    <row r="5" spans="1:36" s="5" customFormat="1" x14ac:dyDescent="0.2">
      <c r="A5" s="50" t="s">
        <v>28</v>
      </c>
      <c r="B5" s="90">
        <f>[1]Março!$D$5</f>
        <v>21.8</v>
      </c>
      <c r="C5" s="90">
        <f>[1]Março!$D$6</f>
        <v>20.8</v>
      </c>
      <c r="D5" s="90">
        <f>[1]Março!$D$7</f>
        <v>21.6</v>
      </c>
      <c r="E5" s="90">
        <f>[1]Março!$D$8</f>
        <v>21.3</v>
      </c>
      <c r="F5" s="90">
        <f>[1]Março!$D$9</f>
        <v>20.7</v>
      </c>
      <c r="G5" s="90">
        <f>[1]Março!$D$10</f>
        <v>21.6</v>
      </c>
      <c r="H5" s="90">
        <f>[1]Março!$D$11</f>
        <v>19.2</v>
      </c>
      <c r="I5" s="90">
        <f>[1]Março!$D$12</f>
        <v>18.600000000000001</v>
      </c>
      <c r="J5" s="90">
        <f>[1]Março!$D$13</f>
        <v>22.1</v>
      </c>
      <c r="K5" s="90">
        <f>[1]Março!$D$14</f>
        <v>22.8</v>
      </c>
      <c r="L5" s="90">
        <f>[1]Março!$D$15</f>
        <v>22.7</v>
      </c>
      <c r="M5" s="90">
        <f>[1]Março!$D$16</f>
        <v>22</v>
      </c>
      <c r="N5" s="90">
        <f>[1]Março!$D$17</f>
        <v>22.3</v>
      </c>
      <c r="O5" s="90">
        <f>[1]Março!$D$18</f>
        <v>21.9</v>
      </c>
      <c r="P5" s="90">
        <f>[1]Março!$D$19</f>
        <v>22.4</v>
      </c>
      <c r="Q5" s="90">
        <f>[1]Março!$D$20</f>
        <v>21.8</v>
      </c>
      <c r="R5" s="90">
        <f>[1]Março!$D$21</f>
        <v>22.4</v>
      </c>
      <c r="S5" s="90">
        <f>[1]Março!$D$22</f>
        <v>20.3</v>
      </c>
      <c r="T5" s="90">
        <f>[1]Março!$D$23</f>
        <v>21.1</v>
      </c>
      <c r="U5" s="90">
        <f>[1]Março!$D$24</f>
        <v>21</v>
      </c>
      <c r="V5" s="90">
        <f>[1]Março!$D$25</f>
        <v>19.399999999999999</v>
      </c>
      <c r="W5" s="90">
        <f>[1]Março!$D$26</f>
        <v>19.600000000000001</v>
      </c>
      <c r="X5" s="90">
        <f>[1]Março!$D$27</f>
        <v>22.3</v>
      </c>
      <c r="Y5" s="90">
        <f>[1]Março!$D$28</f>
        <v>22.1</v>
      </c>
      <c r="Z5" s="90">
        <f>[1]Março!$D$29</f>
        <v>24.2</v>
      </c>
      <c r="AA5" s="90">
        <f>[1]Março!$D$30</f>
        <v>23.4</v>
      </c>
      <c r="AB5" s="90">
        <f>[1]Março!$D$31</f>
        <v>21.5</v>
      </c>
      <c r="AC5" s="90">
        <f>[1]Março!$D$32</f>
        <v>23.4</v>
      </c>
      <c r="AD5" s="90">
        <f>[1]Março!$D$33</f>
        <v>22.6</v>
      </c>
      <c r="AE5" s="90">
        <f>[1]Março!$D$34</f>
        <v>22</v>
      </c>
      <c r="AF5" s="90">
        <f>[1]Março!$D$35</f>
        <v>22.2</v>
      </c>
      <c r="AG5" s="81">
        <f t="shared" ref="AG5:AG49" si="1">MIN(B5:AF5)</f>
        <v>18.600000000000001</v>
      </c>
      <c r="AH5" s="92">
        <f t="shared" ref="AH5:AH49" si="2">AVERAGE(B5:AF5)</f>
        <v>21.648387096774194</v>
      </c>
    </row>
    <row r="6" spans="1:36" x14ac:dyDescent="0.2">
      <c r="A6" s="50" t="s">
        <v>0</v>
      </c>
      <c r="B6" s="93">
        <f>[2]Março!$D$5</f>
        <v>20.8</v>
      </c>
      <c r="C6" s="93">
        <f>[2]Março!$D$6</f>
        <v>19.899999999999999</v>
      </c>
      <c r="D6" s="93">
        <f>[2]Março!$D$7</f>
        <v>20.9</v>
      </c>
      <c r="E6" s="93">
        <f>[2]Março!$D$8</f>
        <v>22.7</v>
      </c>
      <c r="F6" s="93">
        <f>[2]Março!$D$9</f>
        <v>20.9</v>
      </c>
      <c r="G6" s="93">
        <f>[2]Março!$D$10</f>
        <v>19.7</v>
      </c>
      <c r="H6" s="93">
        <f>[2]Março!$D$11</f>
        <v>20.7</v>
      </c>
      <c r="I6" s="93">
        <f>[2]Março!$D$12</f>
        <v>19.899999999999999</v>
      </c>
      <c r="J6" s="93">
        <f>[2]Março!$D$13</f>
        <v>19.3</v>
      </c>
      <c r="K6" s="93">
        <f>[2]Março!$D$14</f>
        <v>20</v>
      </c>
      <c r="L6" s="93">
        <f>[2]Março!$D$15</f>
        <v>21.2</v>
      </c>
      <c r="M6" s="93">
        <f>[2]Março!$D$16</f>
        <v>20.6</v>
      </c>
      <c r="N6" s="93">
        <f>[2]Março!$D$17</f>
        <v>21</v>
      </c>
      <c r="O6" s="93">
        <f>[2]Março!$D$18</f>
        <v>19.100000000000001</v>
      </c>
      <c r="P6" s="93">
        <f>[2]Março!$D$19</f>
        <v>20.2</v>
      </c>
      <c r="Q6" s="93">
        <f>[2]Março!$D$20</f>
        <v>16.3</v>
      </c>
      <c r="R6" s="93">
        <f>[2]Março!$D$21</f>
        <v>19.3</v>
      </c>
      <c r="S6" s="93">
        <f>[2]Março!$D$22</f>
        <v>18.600000000000001</v>
      </c>
      <c r="T6" s="93">
        <f>[2]Março!$D$23</f>
        <v>18.100000000000001</v>
      </c>
      <c r="U6" s="93">
        <f>[2]Março!$D$24</f>
        <v>17.100000000000001</v>
      </c>
      <c r="V6" s="93">
        <f>[2]Março!$D$25</f>
        <v>17.399999999999999</v>
      </c>
      <c r="W6" s="93">
        <f>[2]Março!$D$26</f>
        <v>16.399999999999999</v>
      </c>
      <c r="X6" s="93">
        <f>[2]Março!$D$27</f>
        <v>18</v>
      </c>
      <c r="Y6" s="93">
        <f>[2]Março!$D$28</f>
        <v>17.100000000000001</v>
      </c>
      <c r="Z6" s="93">
        <f>[2]Março!$D$29</f>
        <v>20.5</v>
      </c>
      <c r="AA6" s="93">
        <f>[2]Março!$D$30</f>
        <v>19.3</v>
      </c>
      <c r="AB6" s="93">
        <f>[2]Março!$D$31</f>
        <v>21.2</v>
      </c>
      <c r="AC6" s="93">
        <f>[2]Março!$D$32</f>
        <v>20.5</v>
      </c>
      <c r="AD6" s="93">
        <f>[2]Março!$D$33</f>
        <v>20</v>
      </c>
      <c r="AE6" s="93">
        <f>[2]Março!$D$34</f>
        <v>20.3</v>
      </c>
      <c r="AF6" s="93">
        <f>[2]Março!$D$35</f>
        <v>20.9</v>
      </c>
      <c r="AG6" s="81">
        <f t="shared" si="1"/>
        <v>16.3</v>
      </c>
      <c r="AH6" s="92">
        <f t="shared" si="2"/>
        <v>19.609677419354842</v>
      </c>
    </row>
    <row r="7" spans="1:36" x14ac:dyDescent="0.2">
      <c r="A7" s="50" t="s">
        <v>86</v>
      </c>
      <c r="B7" s="93">
        <f>[3]Março!$D$5</f>
        <v>22.3</v>
      </c>
      <c r="C7" s="93">
        <f>[3]Março!$D$6</f>
        <v>23.3</v>
      </c>
      <c r="D7" s="93">
        <f>[3]Março!$D$7</f>
        <v>24.2</v>
      </c>
      <c r="E7" s="93">
        <f>[3]Março!$D$8</f>
        <v>23.9</v>
      </c>
      <c r="F7" s="93">
        <f>[3]Março!$D$9</f>
        <v>21.9</v>
      </c>
      <c r="G7" s="93">
        <f>[3]Março!$D$10</f>
        <v>22.8</v>
      </c>
      <c r="H7" s="93">
        <f>[3]Março!$D$11</f>
        <v>22.6</v>
      </c>
      <c r="I7" s="93">
        <f>[3]Março!$D$12</f>
        <v>22.7</v>
      </c>
      <c r="J7" s="93">
        <f>[3]Março!$D$13</f>
        <v>21.6</v>
      </c>
      <c r="K7" s="93">
        <f>[3]Março!$D$14</f>
        <v>22.8</v>
      </c>
      <c r="L7" s="93">
        <f>[3]Março!$D$15</f>
        <v>22.1</v>
      </c>
      <c r="M7" s="93">
        <f>[3]Março!$D$16</f>
        <v>21.3</v>
      </c>
      <c r="N7" s="93">
        <f>[3]Março!$D$17</f>
        <v>22.2</v>
      </c>
      <c r="O7" s="93">
        <f>[3]Março!$D$18</f>
        <v>22.4</v>
      </c>
      <c r="P7" s="93">
        <f>[3]Março!$D$19</f>
        <v>21.3</v>
      </c>
      <c r="Q7" s="93">
        <f>[3]Março!$D$20</f>
        <v>20.399999999999999</v>
      </c>
      <c r="R7" s="93">
        <f>[3]Março!$D$21</f>
        <v>22.4</v>
      </c>
      <c r="S7" s="93">
        <f>[3]Março!$D$22</f>
        <v>20.8</v>
      </c>
      <c r="T7" s="93">
        <f>[3]Março!$D$23</f>
        <v>20.7</v>
      </c>
      <c r="U7" s="93">
        <f>[3]Março!$D$24</f>
        <v>21.8</v>
      </c>
      <c r="V7" s="93">
        <f>[3]Março!$D$25</f>
        <v>20.100000000000001</v>
      </c>
      <c r="W7" s="93">
        <f>[3]Março!$D$26</f>
        <v>20.9</v>
      </c>
      <c r="X7" s="93">
        <f>[3]Março!$D$27</f>
        <v>22.2</v>
      </c>
      <c r="Y7" s="93">
        <f>[3]Março!$D$28</f>
        <v>19.899999999999999</v>
      </c>
      <c r="Z7" s="93">
        <f>[3]Março!$D$29</f>
        <v>21.3</v>
      </c>
      <c r="AA7" s="93">
        <f>[3]Março!$D$30</f>
        <v>21.8</v>
      </c>
      <c r="AB7" s="93">
        <f>[3]Março!$D$31</f>
        <v>23</v>
      </c>
      <c r="AC7" s="93">
        <f>[3]Março!$D$32</f>
        <v>20.399999999999999</v>
      </c>
      <c r="AD7" s="93">
        <f>[3]Março!$D$33</f>
        <v>20.8</v>
      </c>
      <c r="AE7" s="93">
        <f>[3]Março!$D$34</f>
        <v>21.3</v>
      </c>
      <c r="AF7" s="93">
        <f>[3]Março!$D$35</f>
        <v>22.2</v>
      </c>
      <c r="AG7" s="81">
        <f t="shared" si="1"/>
        <v>19.899999999999999</v>
      </c>
      <c r="AH7" s="92">
        <f t="shared" si="2"/>
        <v>21.851612903225799</v>
      </c>
    </row>
    <row r="8" spans="1:36" x14ac:dyDescent="0.2">
      <c r="A8" s="50" t="s">
        <v>1</v>
      </c>
      <c r="B8" s="93">
        <f>[4]Março!$D$5</f>
        <v>21.3</v>
      </c>
      <c r="C8" s="93">
        <f>[4]Março!$D$6</f>
        <v>22.4</v>
      </c>
      <c r="D8" s="93">
        <f>[4]Março!$D$7</f>
        <v>22.8</v>
      </c>
      <c r="E8" s="93">
        <f>[4]Março!$D$8</f>
        <v>23.5</v>
      </c>
      <c r="F8" s="93">
        <f>[4]Março!$D$9</f>
        <v>23.1</v>
      </c>
      <c r="G8" s="93">
        <f>[4]Março!$D$10</f>
        <v>23</v>
      </c>
      <c r="H8" s="93">
        <f>[4]Março!$D$11</f>
        <v>23.1</v>
      </c>
      <c r="I8" s="93">
        <f>[4]Março!$D$12</f>
        <v>23</v>
      </c>
      <c r="J8" s="93">
        <f>[4]Março!$D$13</f>
        <v>22.9</v>
      </c>
      <c r="K8" s="93">
        <f>[4]Março!$D$14</f>
        <v>22.8</v>
      </c>
      <c r="L8" s="93">
        <f>[4]Março!$D$15</f>
        <v>22.6</v>
      </c>
      <c r="M8" s="93">
        <f>[4]Março!$D$16</f>
        <v>22.4</v>
      </c>
      <c r="N8" s="93">
        <f>[4]Março!$D$17</f>
        <v>23.3</v>
      </c>
      <c r="O8" s="93">
        <f>[4]Março!$D$18</f>
        <v>22.8</v>
      </c>
      <c r="P8" s="93">
        <f>[4]Março!$D$19</f>
        <v>22.4</v>
      </c>
      <c r="Q8" s="93">
        <f>[4]Março!$D$20</f>
        <v>22.2</v>
      </c>
      <c r="R8" s="93">
        <f>[4]Março!$D$21</f>
        <v>23</v>
      </c>
      <c r="S8" s="93">
        <f>[4]Março!$D$22</f>
        <v>23.4</v>
      </c>
      <c r="T8" s="93">
        <f>[4]Março!$D$23</f>
        <v>20.5</v>
      </c>
      <c r="U8" s="93">
        <f>[4]Março!$D$24</f>
        <v>20.6</v>
      </c>
      <c r="V8" s="93">
        <f>[4]Março!$D$25</f>
        <v>22.3</v>
      </c>
      <c r="W8" s="93">
        <f>[4]Março!$D$26</f>
        <v>22</v>
      </c>
      <c r="X8" s="93">
        <f>[4]Março!$D$27</f>
        <v>21.6</v>
      </c>
      <c r="Y8" s="93">
        <f>[4]Março!$D$28</f>
        <v>21.7</v>
      </c>
      <c r="Z8" s="93">
        <f>[4]Março!$D$29</f>
        <v>23.1</v>
      </c>
      <c r="AA8" s="93">
        <f>[4]Março!$D$30</f>
        <v>23.8</v>
      </c>
      <c r="AB8" s="93">
        <f>[4]Março!$D$31</f>
        <v>22.5</v>
      </c>
      <c r="AC8" s="93">
        <f>[4]Março!$D$32</f>
        <v>23.3</v>
      </c>
      <c r="AD8" s="93">
        <f>[4]Março!$D$33</f>
        <v>22.5</v>
      </c>
      <c r="AE8" s="93">
        <f>[4]Março!$D$34</f>
        <v>23.9</v>
      </c>
      <c r="AF8" s="93">
        <f>[4]Março!$D$35</f>
        <v>22.3</v>
      </c>
      <c r="AG8" s="81">
        <f t="shared" si="1"/>
        <v>20.5</v>
      </c>
      <c r="AH8" s="92">
        <f t="shared" si="2"/>
        <v>22.583870967741934</v>
      </c>
    </row>
    <row r="9" spans="1:36" x14ac:dyDescent="0.2">
      <c r="A9" s="50" t="s">
        <v>148</v>
      </c>
      <c r="B9" s="93">
        <f>[5]Março!$D$5</f>
        <v>21.7</v>
      </c>
      <c r="C9" s="93">
        <f>[5]Março!$D$6</f>
        <v>24</v>
      </c>
      <c r="D9" s="93">
        <f>[5]Março!$D$7</f>
        <v>23.4</v>
      </c>
      <c r="E9" s="93">
        <f>[5]Março!$D$8</f>
        <v>22.6</v>
      </c>
      <c r="F9" s="93">
        <f>[5]Março!$D$9</f>
        <v>20.399999999999999</v>
      </c>
      <c r="G9" s="93">
        <f>[5]Março!$D$10</f>
        <v>20.399999999999999</v>
      </c>
      <c r="H9" s="93">
        <f>[5]Março!$D$11</f>
        <v>20.9</v>
      </c>
      <c r="I9" s="93">
        <f>[5]Março!$D$12</f>
        <v>21.4</v>
      </c>
      <c r="J9" s="93">
        <f>[5]Março!$D$13</f>
        <v>23.9</v>
      </c>
      <c r="K9" s="93">
        <f>[5]Março!$D$14</f>
        <v>20.3</v>
      </c>
      <c r="L9" s="93">
        <f>[5]Março!$D$15</f>
        <v>21.1</v>
      </c>
      <c r="M9" s="93">
        <f>[5]Março!$D$16</f>
        <v>19.8</v>
      </c>
      <c r="N9" s="93">
        <f>[5]Março!$D$17</f>
        <v>20.8</v>
      </c>
      <c r="O9" s="93">
        <f>[5]Março!$D$18</f>
        <v>18.8</v>
      </c>
      <c r="P9" s="93">
        <f>[5]Março!$D$19</f>
        <v>19</v>
      </c>
      <c r="Q9" s="93">
        <f>[5]Março!$D$20</f>
        <v>17.7</v>
      </c>
      <c r="R9" s="93">
        <f>[5]Março!$D$21</f>
        <v>20.6</v>
      </c>
      <c r="S9" s="93">
        <f>[5]Março!$D$22</f>
        <v>18.5</v>
      </c>
      <c r="T9" s="93">
        <f>[5]Março!$D$23</f>
        <v>18.8</v>
      </c>
      <c r="U9" s="93">
        <f>[5]Março!$D$24</f>
        <v>19</v>
      </c>
      <c r="V9" s="93">
        <f>[5]Março!$D$25</f>
        <v>19.600000000000001</v>
      </c>
      <c r="W9" s="93">
        <f>[5]Março!$D$26</f>
        <v>18.7</v>
      </c>
      <c r="X9" s="93">
        <f>[5]Março!$D$27</f>
        <v>18.3</v>
      </c>
      <c r="Y9" s="93">
        <f>[5]Março!$D$28</f>
        <v>20.399999999999999</v>
      </c>
      <c r="Z9" s="93">
        <f>[5]Março!$D$29</f>
        <v>23.1</v>
      </c>
      <c r="AA9" s="93">
        <f>[5]Março!$D$30</f>
        <v>19</v>
      </c>
      <c r="AB9" s="93">
        <f>[5]Março!$D$31</f>
        <v>22.5</v>
      </c>
      <c r="AC9" s="93">
        <f>[5]Março!$D$32</f>
        <v>20.399999999999999</v>
      </c>
      <c r="AD9" s="93">
        <f>[5]Março!$D$33</f>
        <v>19.399999999999999</v>
      </c>
      <c r="AE9" s="93">
        <f>[5]Março!$D$34</f>
        <v>20.6</v>
      </c>
      <c r="AF9" s="93">
        <f>[5]Março!$D$35</f>
        <v>20.9</v>
      </c>
      <c r="AG9" s="81">
        <f t="shared" si="1"/>
        <v>17.7</v>
      </c>
      <c r="AH9" s="92">
        <f t="shared" si="2"/>
        <v>20.516129032258064</v>
      </c>
    </row>
    <row r="10" spans="1:36" x14ac:dyDescent="0.2">
      <c r="A10" s="50" t="s">
        <v>93</v>
      </c>
      <c r="B10" s="93">
        <f>[6]Março!$D$5</f>
        <v>19.8</v>
      </c>
      <c r="C10" s="93">
        <f>[6]Março!$D$6</f>
        <v>19.5</v>
      </c>
      <c r="D10" s="93">
        <f>[6]Março!$D$7</f>
        <v>20</v>
      </c>
      <c r="E10" s="93">
        <f>[6]Março!$D$8</f>
        <v>20.100000000000001</v>
      </c>
      <c r="F10" s="93">
        <f>[6]Março!$D$9</f>
        <v>17.3</v>
      </c>
      <c r="G10" s="93">
        <f>[6]Março!$D$10</f>
        <v>19.899999999999999</v>
      </c>
      <c r="H10" s="93">
        <f>[6]Março!$D$11</f>
        <v>19.8</v>
      </c>
      <c r="I10" s="93">
        <f>[6]Março!$D$12</f>
        <v>20</v>
      </c>
      <c r="J10" s="93">
        <f>[6]Março!$D$13</f>
        <v>20.3</v>
      </c>
      <c r="K10" s="93">
        <f>[6]Março!$D$14</f>
        <v>19.2</v>
      </c>
      <c r="L10" s="93">
        <f>[6]Março!$D$15</f>
        <v>21.1</v>
      </c>
      <c r="M10" s="93">
        <f>[6]Março!$D$16</f>
        <v>18.8</v>
      </c>
      <c r="N10" s="93">
        <f>[6]Março!$D$17</f>
        <v>20.9</v>
      </c>
      <c r="O10" s="93">
        <f>[6]Março!$D$18</f>
        <v>19.100000000000001</v>
      </c>
      <c r="P10" s="93">
        <f>[6]Março!$D$19</f>
        <v>20</v>
      </c>
      <c r="Q10" s="93">
        <f>[6]Março!$D$20</f>
        <v>19.5</v>
      </c>
      <c r="R10" s="93">
        <f>[6]Março!$D$21</f>
        <v>20.6</v>
      </c>
      <c r="S10" s="93">
        <f>[6]Março!$D$22</f>
        <v>19.8</v>
      </c>
      <c r="T10" s="93">
        <f>[6]Março!$D$23</f>
        <v>18.399999999999999</v>
      </c>
      <c r="U10" s="93">
        <f>[6]Março!$D$24</f>
        <v>20</v>
      </c>
      <c r="V10" s="93">
        <f>[6]Março!$D$25</f>
        <v>19.600000000000001</v>
      </c>
      <c r="W10" s="93">
        <f>[6]Março!$D$26</f>
        <v>19.7</v>
      </c>
      <c r="X10" s="93">
        <f>[6]Março!$D$27</f>
        <v>20.8</v>
      </c>
      <c r="Y10" s="93">
        <f>[6]Março!$D$28</f>
        <v>20.6</v>
      </c>
      <c r="Z10" s="93">
        <f>[6]Março!$D$29</f>
        <v>21.2</v>
      </c>
      <c r="AA10" s="93">
        <f>[6]Março!$D$30</f>
        <v>20.399999999999999</v>
      </c>
      <c r="AB10" s="93">
        <f>[6]Março!$D$31</f>
        <v>21.2</v>
      </c>
      <c r="AC10" s="93">
        <f>[6]Março!$D$32</f>
        <v>21.1</v>
      </c>
      <c r="AD10" s="93">
        <f>[6]Março!$D$33</f>
        <v>21.7</v>
      </c>
      <c r="AE10" s="93">
        <f>[6]Março!$D$34</f>
        <v>21</v>
      </c>
      <c r="AF10" s="93">
        <f>[6]Março!$D$35</f>
        <v>19.8</v>
      </c>
      <c r="AG10" s="81">
        <f t="shared" si="1"/>
        <v>17.3</v>
      </c>
      <c r="AH10" s="92">
        <f t="shared" si="2"/>
        <v>20.038709677419359</v>
      </c>
    </row>
    <row r="11" spans="1:36" x14ac:dyDescent="0.2">
      <c r="A11" s="50" t="s">
        <v>50</v>
      </c>
      <c r="B11" s="93">
        <f>[7]Março!$D$5</f>
        <v>23.9</v>
      </c>
      <c r="C11" s="93">
        <f>[7]Março!$D$6</f>
        <v>24.3</v>
      </c>
      <c r="D11" s="93">
        <f>[7]Março!$D$7</f>
        <v>23.7</v>
      </c>
      <c r="E11" s="93">
        <f>[7]Março!$D$8</f>
        <v>24.2</v>
      </c>
      <c r="F11" s="93">
        <f>[7]Março!$D$9</f>
        <v>21.2</v>
      </c>
      <c r="G11" s="93">
        <f>[7]Março!$D$10</f>
        <v>23.8</v>
      </c>
      <c r="H11" s="93">
        <f>[7]Março!$D$11</f>
        <v>22.3</v>
      </c>
      <c r="I11" s="93">
        <f>[7]Março!$D$12</f>
        <v>22.5</v>
      </c>
      <c r="J11" s="93">
        <f>[7]Março!$D$13</f>
        <v>21.8</v>
      </c>
      <c r="K11" s="93">
        <f>[7]Março!$D$14</f>
        <v>21.5</v>
      </c>
      <c r="L11" s="93">
        <f>[7]Março!$D$15</f>
        <v>23.4</v>
      </c>
      <c r="M11" s="93">
        <f>[7]Março!$D$16</f>
        <v>21.2</v>
      </c>
      <c r="N11" s="93">
        <f>[7]Março!$D$17</f>
        <v>21.8</v>
      </c>
      <c r="O11" s="93">
        <f>[7]Março!$D$18</f>
        <v>21.3</v>
      </c>
      <c r="P11" s="93">
        <f>[7]Março!$D$19</f>
        <v>22.1</v>
      </c>
      <c r="Q11" s="93">
        <f>[7]Março!$D$20</f>
        <v>22.4</v>
      </c>
      <c r="R11" s="93">
        <f>[7]Março!$D$21</f>
        <v>22.8</v>
      </c>
      <c r="S11" s="93">
        <f>[7]Março!$D$22</f>
        <v>22.7</v>
      </c>
      <c r="T11" s="93">
        <f>[7]Março!$D$23</f>
        <v>21</v>
      </c>
      <c r="U11" s="93">
        <f>[7]Março!$D$24</f>
        <v>20.8</v>
      </c>
      <c r="V11" s="93">
        <f>[7]Março!$D$25</f>
        <v>20.399999999999999</v>
      </c>
      <c r="W11" s="93">
        <f>[7]Março!$D$26</f>
        <v>21.4</v>
      </c>
      <c r="X11" s="93">
        <f>[7]Março!$D$27</f>
        <v>23.8</v>
      </c>
      <c r="Y11" s="93">
        <f>[7]Março!$D$28</f>
        <v>21.9</v>
      </c>
      <c r="Z11" s="93">
        <f>[7]Março!$D$29</f>
        <v>21.9</v>
      </c>
      <c r="AA11" s="93">
        <f>[7]Março!$D$30</f>
        <v>21.8</v>
      </c>
      <c r="AB11" s="93">
        <f>[7]Março!$D$31</f>
        <v>22.7</v>
      </c>
      <c r="AC11" s="93">
        <f>[7]Março!$D$32</f>
        <v>24.7</v>
      </c>
      <c r="AD11" s="93">
        <f>[7]Março!$D$33</f>
        <v>23.6</v>
      </c>
      <c r="AE11" s="93">
        <f>[7]Março!$D$34</f>
        <v>22.4</v>
      </c>
      <c r="AF11" s="93">
        <f>[7]Março!$D$35</f>
        <v>22.2</v>
      </c>
      <c r="AG11" s="81">
        <f t="shared" si="1"/>
        <v>20.399999999999999</v>
      </c>
      <c r="AH11" s="92">
        <f t="shared" si="2"/>
        <v>22.435483870967747</v>
      </c>
    </row>
    <row r="12" spans="1:36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81" t="s">
        <v>202</v>
      </c>
      <c r="AH12" s="92" t="e">
        <f t="shared" si="2"/>
        <v>#DIV/0!</v>
      </c>
    </row>
    <row r="13" spans="1:36" x14ac:dyDescent="0.2">
      <c r="A13" s="50" t="s">
        <v>96</v>
      </c>
      <c r="B13" s="93">
        <f>[8]Março!$D$5</f>
        <v>22.6</v>
      </c>
      <c r="C13" s="93">
        <f>[8]Março!$D$6</f>
        <v>21.3</v>
      </c>
      <c r="D13" s="93">
        <f>[8]Março!$D$7</f>
        <v>20.5</v>
      </c>
      <c r="E13" s="93">
        <f>[8]Março!$D$8</f>
        <v>22.1</v>
      </c>
      <c r="F13" s="93">
        <f>[8]Março!$D$9</f>
        <v>21.7</v>
      </c>
      <c r="G13" s="93">
        <f>[8]Março!$D$10</f>
        <v>21.7</v>
      </c>
      <c r="H13" s="93">
        <f>[8]Março!$D$11</f>
        <v>21.9</v>
      </c>
      <c r="I13" s="93">
        <f>[8]Março!$D$12</f>
        <v>21.5</v>
      </c>
      <c r="J13" s="93">
        <f>[8]Março!$D$13</f>
        <v>22.1</v>
      </c>
      <c r="K13" s="93">
        <f>[8]Março!$D$14</f>
        <v>21.3</v>
      </c>
      <c r="L13" s="93">
        <f>[8]Março!$D$15</f>
        <v>22.7</v>
      </c>
      <c r="M13" s="93">
        <f>[8]Março!$D$16</f>
        <v>21.9</v>
      </c>
      <c r="N13" s="93">
        <f>[8]Março!$D$17</f>
        <v>20.399999999999999</v>
      </c>
      <c r="O13" s="93">
        <f>[8]Março!$D$18</f>
        <v>21.8</v>
      </c>
      <c r="P13" s="93">
        <f>[8]Março!$D$19</f>
        <v>21.4</v>
      </c>
      <c r="Q13" s="93">
        <f>[8]Março!$D$20</f>
        <v>19.7</v>
      </c>
      <c r="R13" s="93">
        <f>[8]Março!$D$21</f>
        <v>21.6</v>
      </c>
      <c r="S13" s="93">
        <f>[8]Março!$D$22</f>
        <v>20.5</v>
      </c>
      <c r="T13" s="93">
        <f>[8]Março!$D$23</f>
        <v>18.5</v>
      </c>
      <c r="U13" s="93">
        <f>[8]Março!$D$24</f>
        <v>19.7</v>
      </c>
      <c r="V13" s="93">
        <f>[8]Março!$D$25</f>
        <v>19.8</v>
      </c>
      <c r="W13" s="93">
        <f>[8]Março!$D$26</f>
        <v>20.6</v>
      </c>
      <c r="X13" s="93">
        <f>[8]Março!$D$27</f>
        <v>20.5</v>
      </c>
      <c r="Y13" s="93">
        <f>[8]Março!$D$28</f>
        <v>20.3</v>
      </c>
      <c r="Z13" s="93">
        <f>[8]Março!$D$29</f>
        <v>22</v>
      </c>
      <c r="AA13" s="93">
        <f>[8]Março!$D$30</f>
        <v>21.8</v>
      </c>
      <c r="AB13" s="93">
        <f>[8]Março!$D$31</f>
        <v>21.9</v>
      </c>
      <c r="AC13" s="93">
        <f>[8]Março!$D$32</f>
        <v>22.4</v>
      </c>
      <c r="AD13" s="93">
        <f>[8]Março!$D$33</f>
        <v>22.4</v>
      </c>
      <c r="AE13" s="93">
        <f>[8]Março!$D$34</f>
        <v>21.9</v>
      </c>
      <c r="AF13" s="93">
        <f>[8]Março!$D$35</f>
        <v>22.1</v>
      </c>
      <c r="AG13" s="81">
        <f t="shared" si="1"/>
        <v>18.5</v>
      </c>
      <c r="AH13" s="92">
        <f t="shared" si="2"/>
        <v>21.309677419354834</v>
      </c>
    </row>
    <row r="14" spans="1:36" hidden="1" x14ac:dyDescent="0.2">
      <c r="A14" s="50" t="s">
        <v>100</v>
      </c>
      <c r="B14" s="93" t="str">
        <f>[9]Março!$D$5</f>
        <v>*</v>
      </c>
      <c r="C14" s="93" t="str">
        <f>[9]Março!$D$6</f>
        <v>*</v>
      </c>
      <c r="D14" s="93" t="str">
        <f>[9]Março!$D$7</f>
        <v>*</v>
      </c>
      <c r="E14" s="93" t="str">
        <f>[9]Março!$D$8</f>
        <v>*</v>
      </c>
      <c r="F14" s="93" t="str">
        <f>[9]Março!$D$9</f>
        <v>*</v>
      </c>
      <c r="G14" s="93" t="str">
        <f>[9]Março!$D$10</f>
        <v>*</v>
      </c>
      <c r="H14" s="93" t="str">
        <f>[9]Março!$D$11</f>
        <v>*</v>
      </c>
      <c r="I14" s="93" t="str">
        <f>[9]Março!$D$12</f>
        <v>*</v>
      </c>
      <c r="J14" s="93" t="str">
        <f>[9]Março!$D$13</f>
        <v>*</v>
      </c>
      <c r="K14" s="93" t="str">
        <f>[9]Março!$D$14</f>
        <v>*</v>
      </c>
      <c r="L14" s="93" t="str">
        <f>[9]Março!$D$15</f>
        <v>*</v>
      </c>
      <c r="M14" s="93" t="str">
        <f>[9]Março!$D$16</f>
        <v>*</v>
      </c>
      <c r="N14" s="93" t="str">
        <f>[9]Março!$D$17</f>
        <v>*</v>
      </c>
      <c r="O14" s="93" t="str">
        <f>[9]Março!$D$18</f>
        <v>*</v>
      </c>
      <c r="P14" s="93" t="str">
        <f>[9]Março!$D$19</f>
        <v>*</v>
      </c>
      <c r="Q14" s="93" t="str">
        <f>[9]Março!$D$20</f>
        <v>*</v>
      </c>
      <c r="R14" s="93" t="str">
        <f>[9]Março!$D$21</f>
        <v>*</v>
      </c>
      <c r="S14" s="93" t="str">
        <f>[9]Março!$D$22</f>
        <v>*</v>
      </c>
      <c r="T14" s="93" t="str">
        <f>[9]Março!$D$23</f>
        <v>*</v>
      </c>
      <c r="U14" s="93" t="str">
        <f>[9]Março!$D$24</f>
        <v>*</v>
      </c>
      <c r="V14" s="93" t="str">
        <f>[9]Março!$D$25</f>
        <v>*</v>
      </c>
      <c r="W14" s="93" t="str">
        <f>[9]Março!$D$26</f>
        <v>*</v>
      </c>
      <c r="X14" s="93" t="str">
        <f>[9]Março!$D$27</f>
        <v>*</v>
      </c>
      <c r="Y14" s="93" t="str">
        <f>[9]Março!$D$28</f>
        <v>*</v>
      </c>
      <c r="Z14" s="93" t="str">
        <f>[9]Março!$D$29</f>
        <v>*</v>
      </c>
      <c r="AA14" s="93" t="str">
        <f>[9]Março!$D$30</f>
        <v>*</v>
      </c>
      <c r="AB14" s="93" t="str">
        <f>[9]Março!$D$31</f>
        <v>*</v>
      </c>
      <c r="AC14" s="93" t="str">
        <f>[9]Março!$D$32</f>
        <v>*</v>
      </c>
      <c r="AD14" s="93" t="str">
        <f>[9]Março!$D$33</f>
        <v>*</v>
      </c>
      <c r="AE14" s="93" t="str">
        <f>[9]Março!$D$34</f>
        <v>*</v>
      </c>
      <c r="AF14" s="93" t="str">
        <f>[9]Março!$D$35</f>
        <v>*</v>
      </c>
      <c r="AG14" s="81" t="s">
        <v>202</v>
      </c>
      <c r="AH14" s="92" t="e">
        <f t="shared" si="2"/>
        <v>#DIV/0!</v>
      </c>
      <c r="AJ14" t="s">
        <v>33</v>
      </c>
    </row>
    <row r="15" spans="1:36" x14ac:dyDescent="0.2">
      <c r="A15" s="50" t="s">
        <v>103</v>
      </c>
      <c r="B15" s="93">
        <f>[10]Março!$D$5</f>
        <v>22.7</v>
      </c>
      <c r="C15" s="93">
        <f>[10]Março!$D$6</f>
        <v>22</v>
      </c>
      <c r="D15" s="93">
        <f>[10]Março!$D$7</f>
        <v>23.4</v>
      </c>
      <c r="E15" s="93">
        <f>[10]Março!$D$8</f>
        <v>23.7</v>
      </c>
      <c r="F15" s="93">
        <f>[10]Março!$D$9</f>
        <v>21.1</v>
      </c>
      <c r="G15" s="93">
        <f>[10]Março!$D$10</f>
        <v>20.6</v>
      </c>
      <c r="H15" s="93">
        <f>[10]Março!$D$11</f>
        <v>21.6</v>
      </c>
      <c r="I15" s="93">
        <f>[10]Março!$D$12</f>
        <v>24</v>
      </c>
      <c r="J15" s="93">
        <f>[10]Março!$D$13</f>
        <v>21.4</v>
      </c>
      <c r="K15" s="93">
        <f>[10]Março!$D$14</f>
        <v>21</v>
      </c>
      <c r="L15" s="93">
        <f>[10]Março!$D$15</f>
        <v>21</v>
      </c>
      <c r="M15" s="93">
        <f>[10]Março!$D$16</f>
        <v>20.6</v>
      </c>
      <c r="N15" s="93">
        <f>[10]Março!$D$17</f>
        <v>21.5</v>
      </c>
      <c r="O15" s="93">
        <f>[10]Março!$D$18</f>
        <v>20</v>
      </c>
      <c r="P15" s="93">
        <f>[10]Março!$D$19</f>
        <v>19.899999999999999</v>
      </c>
      <c r="Q15" s="93">
        <f>[10]Março!$D$20</f>
        <v>16.7</v>
      </c>
      <c r="R15" s="93">
        <f>[10]Março!$D$21</f>
        <v>20.5</v>
      </c>
      <c r="S15" s="93">
        <f>[10]Março!$D$22</f>
        <v>19.2</v>
      </c>
      <c r="T15" s="93">
        <f>[10]Março!$D$23</f>
        <v>19</v>
      </c>
      <c r="U15" s="93">
        <f>[10]Março!$D$24</f>
        <v>18</v>
      </c>
      <c r="V15" s="93">
        <f>[10]Março!$D$25</f>
        <v>21.1</v>
      </c>
      <c r="W15" s="93">
        <f>[10]Março!$D$26</f>
        <v>21.6</v>
      </c>
      <c r="X15" s="93">
        <f>[10]Março!$D$27</f>
        <v>19.2</v>
      </c>
      <c r="Y15" s="93">
        <f>[10]Março!$D$28</f>
        <v>19</v>
      </c>
      <c r="Z15" s="93">
        <f>[10]Março!$D$29</f>
        <v>21.6</v>
      </c>
      <c r="AA15" s="93">
        <f>[10]Março!$D$30</f>
        <v>20.8</v>
      </c>
      <c r="AB15" s="93">
        <f>[10]Março!$D$31</f>
        <v>22.9</v>
      </c>
      <c r="AC15" s="93">
        <f>[10]Março!$D$32</f>
        <v>21.1</v>
      </c>
      <c r="AD15" s="93">
        <f>[10]Março!$D$33</f>
        <v>20.8</v>
      </c>
      <c r="AE15" s="93">
        <f>[10]Março!$D$34</f>
        <v>21.1</v>
      </c>
      <c r="AF15" s="93">
        <f>[10]Março!$D$35</f>
        <v>21.7</v>
      </c>
      <c r="AG15" s="81">
        <f t="shared" si="1"/>
        <v>16.7</v>
      </c>
      <c r="AH15" s="92">
        <f t="shared" si="2"/>
        <v>20.929032258064513</v>
      </c>
    </row>
    <row r="16" spans="1:36" x14ac:dyDescent="0.2">
      <c r="A16" s="50" t="s">
        <v>149</v>
      </c>
      <c r="B16" s="93">
        <f>[11]Março!$D$5</f>
        <v>20.399999999999999</v>
      </c>
      <c r="C16" s="93">
        <f>[11]Março!$D$6</f>
        <v>20.7</v>
      </c>
      <c r="D16" s="93">
        <f>[11]Março!$D$7</f>
        <v>21</v>
      </c>
      <c r="E16" s="93">
        <f>[11]Março!$D$8</f>
        <v>19.600000000000001</v>
      </c>
      <c r="F16" s="93">
        <f>[11]Março!$D$9</f>
        <v>20.5</v>
      </c>
      <c r="G16" s="93">
        <f>[11]Março!$D$10</f>
        <v>19.7</v>
      </c>
      <c r="H16" s="93">
        <f>[11]Março!$D$11</f>
        <v>20.2</v>
      </c>
      <c r="I16" s="93">
        <f>[11]Março!$D$12</f>
        <v>21.5</v>
      </c>
      <c r="J16" s="93">
        <f>[11]Março!$D$13</f>
        <v>21.5</v>
      </c>
      <c r="K16" s="93">
        <f>[11]Março!$D$14</f>
        <v>20</v>
      </c>
      <c r="L16" s="93">
        <f>[11]Março!$D$15</f>
        <v>21.4</v>
      </c>
      <c r="M16" s="93">
        <f>[11]Março!$D$16</f>
        <v>20</v>
      </c>
      <c r="N16" s="93">
        <f>[11]Março!$D$17</f>
        <v>21.1</v>
      </c>
      <c r="O16" s="93">
        <f>[11]Março!$D$18</f>
        <v>19.8</v>
      </c>
      <c r="P16" s="93">
        <f>[11]Março!$D$19</f>
        <v>20.8</v>
      </c>
      <c r="Q16" s="93">
        <f>[11]Março!$D$20</f>
        <v>20.2</v>
      </c>
      <c r="R16" s="93">
        <f>[11]Março!$D$21</f>
        <v>21.7</v>
      </c>
      <c r="S16" s="93">
        <f>[11]Março!$D$22</f>
        <v>20.9</v>
      </c>
      <c r="T16" s="93">
        <f>[11]Março!$D$23</f>
        <v>19.899999999999999</v>
      </c>
      <c r="U16" s="93">
        <f>[11]Março!$D$24</f>
        <v>19.600000000000001</v>
      </c>
      <c r="V16" s="93">
        <f>[11]Março!$D$25</f>
        <v>20.8</v>
      </c>
      <c r="W16" s="93">
        <f>[11]Março!$D$26</f>
        <v>19.600000000000001</v>
      </c>
      <c r="X16" s="93">
        <f>[11]Março!$D$27</f>
        <v>20.5</v>
      </c>
      <c r="Y16" s="93">
        <f>[11]Março!$D$28</f>
        <v>21.1</v>
      </c>
      <c r="Z16" s="93">
        <f>[11]Março!$D$29</f>
        <v>21.8</v>
      </c>
      <c r="AA16" s="93">
        <f>[11]Março!$D$30</f>
        <v>21.7</v>
      </c>
      <c r="AB16" s="93">
        <f>[11]Março!$D$31</f>
        <v>20.6</v>
      </c>
      <c r="AC16" s="93">
        <f>[11]Março!$D$32</f>
        <v>21.7</v>
      </c>
      <c r="AD16" s="93">
        <f>[11]Março!$D$33</f>
        <v>22.6</v>
      </c>
      <c r="AE16" s="93">
        <f>[11]Março!$D$34</f>
        <v>21.1</v>
      </c>
      <c r="AF16" s="93">
        <f>[11]Março!$D$35</f>
        <v>19.8</v>
      </c>
      <c r="AG16" s="81">
        <f t="shared" si="1"/>
        <v>19.600000000000001</v>
      </c>
      <c r="AH16" s="92">
        <f t="shared" si="2"/>
        <v>20.70322580645162</v>
      </c>
      <c r="AJ16" s="11" t="s">
        <v>33</v>
      </c>
    </row>
    <row r="17" spans="1:39" x14ac:dyDescent="0.2">
      <c r="A17" s="50" t="s">
        <v>2</v>
      </c>
      <c r="B17" s="93">
        <f>[12]Março!$D$5</f>
        <v>20.8</v>
      </c>
      <c r="C17" s="93">
        <f>[12]Março!$D$6</f>
        <v>20.9</v>
      </c>
      <c r="D17" s="93">
        <f>[12]Março!$D$7</f>
        <v>21.4</v>
      </c>
      <c r="E17" s="93">
        <f>[12]Março!$D$8</f>
        <v>21.4</v>
      </c>
      <c r="F17" s="93">
        <f>[12]Março!$D$9</f>
        <v>20.100000000000001</v>
      </c>
      <c r="G17" s="93">
        <f>[12]Março!$D$10</f>
        <v>20.9</v>
      </c>
      <c r="H17" s="93">
        <f>[12]Março!$D$11</f>
        <v>20.6</v>
      </c>
      <c r="I17" s="93">
        <f>[12]Março!$D$12</f>
        <v>23.1</v>
      </c>
      <c r="J17" s="93">
        <f>[12]Março!$D$13</f>
        <v>20.9</v>
      </c>
      <c r="K17" s="93">
        <f>[12]Março!$D$14</f>
        <v>21.6</v>
      </c>
      <c r="L17" s="93">
        <f>[12]Março!$D$15</f>
        <v>20.6</v>
      </c>
      <c r="M17" s="93">
        <f>[12]Março!$D$16</f>
        <v>20.2</v>
      </c>
      <c r="N17" s="93">
        <f>[12]Março!$D$17</f>
        <v>21.5</v>
      </c>
      <c r="O17" s="93">
        <f>[12]Março!$D$18</f>
        <v>20.399999999999999</v>
      </c>
      <c r="P17" s="93">
        <f>[12]Março!$D$19</f>
        <v>21.5</v>
      </c>
      <c r="Q17" s="93">
        <f>[12]Março!$D$20</f>
        <v>20.5</v>
      </c>
      <c r="R17" s="93">
        <f>[12]Março!$D$21</f>
        <v>22.4</v>
      </c>
      <c r="S17" s="93">
        <f>[12]Março!$D$22</f>
        <v>19.2</v>
      </c>
      <c r="T17" s="93">
        <f>[12]Março!$D$23</f>
        <v>19.7</v>
      </c>
      <c r="U17" s="93">
        <f>[12]Março!$D$24</f>
        <v>20.2</v>
      </c>
      <c r="V17" s="93">
        <f>[12]Março!$D$25</f>
        <v>22.8</v>
      </c>
      <c r="W17" s="93">
        <f>[12]Março!$D$26</f>
        <v>22.5</v>
      </c>
      <c r="X17" s="93">
        <f>[12]Março!$D$27</f>
        <v>21.1</v>
      </c>
      <c r="Y17" s="93">
        <f>[12]Março!$D$28</f>
        <v>20.3</v>
      </c>
      <c r="Z17" s="93">
        <f>[12]Março!$D$29</f>
        <v>21.2</v>
      </c>
      <c r="AA17" s="93">
        <f>[12]Março!$D$30</f>
        <v>21.3</v>
      </c>
      <c r="AB17" s="93">
        <f>[12]Março!$D$31</f>
        <v>21.3</v>
      </c>
      <c r="AC17" s="93">
        <f>[12]Março!$D$32</f>
        <v>22.1</v>
      </c>
      <c r="AD17" s="93">
        <f>[12]Março!$D$33</f>
        <v>21.7</v>
      </c>
      <c r="AE17" s="93">
        <f>[12]Março!$D$34</f>
        <v>20.399999999999999</v>
      </c>
      <c r="AF17" s="93">
        <f>[12]Março!$D$35</f>
        <v>20.6</v>
      </c>
      <c r="AG17" s="81">
        <f t="shared" si="1"/>
        <v>19.2</v>
      </c>
      <c r="AH17" s="92">
        <f t="shared" si="2"/>
        <v>21.070967741935483</v>
      </c>
      <c r="AJ17" s="11" t="s">
        <v>33</v>
      </c>
    </row>
    <row r="18" spans="1:39" x14ac:dyDescent="0.2">
      <c r="A18" s="50" t="s">
        <v>3</v>
      </c>
      <c r="B18" s="105">
        <f>[13]Março!$D5</f>
        <v>21</v>
      </c>
      <c r="C18" s="105">
        <f>[13]Março!$D6</f>
        <v>21.6</v>
      </c>
      <c r="D18" s="105">
        <f>[13]Março!$D7</f>
        <v>21.2</v>
      </c>
      <c r="E18" s="105">
        <f>[13]Março!$D8</f>
        <v>21.1</v>
      </c>
      <c r="F18" s="105">
        <f>[13]Março!$D9</f>
        <v>20.7</v>
      </c>
      <c r="G18" s="105">
        <f>[13]Março!$D10</f>
        <v>20</v>
      </c>
      <c r="H18" s="105">
        <f>[13]Março!$D11</f>
        <v>20.6</v>
      </c>
      <c r="I18" s="105">
        <f>[13]Março!$D12</f>
        <v>19</v>
      </c>
      <c r="J18" s="105">
        <f>[13]Março!$D13</f>
        <v>20.399999999999999</v>
      </c>
      <c r="K18" s="105">
        <f>[13]Março!$D14</f>
        <v>21.4</v>
      </c>
      <c r="L18" s="105">
        <f>[13]Março!$D15</f>
        <v>21.5</v>
      </c>
      <c r="M18" s="105">
        <f>[13]Março!$D16</f>
        <v>20.6</v>
      </c>
      <c r="N18" s="105">
        <f>[13]Março!$D17</f>
        <v>21.4</v>
      </c>
      <c r="O18" s="105">
        <f>[13]Março!$D18</f>
        <v>21.4</v>
      </c>
      <c r="P18" s="105">
        <f>[13]Março!$D19</f>
        <v>21.9</v>
      </c>
      <c r="Q18" s="105">
        <f>[13]Março!$D20</f>
        <v>21.6</v>
      </c>
      <c r="R18" s="105">
        <f>[13]Março!$D21</f>
        <v>21</v>
      </c>
      <c r="S18" s="105">
        <f>[13]Março!$D22</f>
        <v>20.6</v>
      </c>
      <c r="T18" s="105">
        <f>[13]Março!$D23</f>
        <v>20.399999999999999</v>
      </c>
      <c r="U18" s="105">
        <f>[13]Março!$D24</f>
        <v>20.399999999999999</v>
      </c>
      <c r="V18" s="105">
        <f>[13]Março!$D25</f>
        <v>19.899999999999999</v>
      </c>
      <c r="W18" s="105">
        <f>[13]Março!$D26</f>
        <v>21.4</v>
      </c>
      <c r="X18" s="105">
        <f>[13]Março!$D27</f>
        <v>21</v>
      </c>
      <c r="Y18" s="105">
        <f>[13]Março!$D28</f>
        <v>21.4</v>
      </c>
      <c r="Z18" s="105">
        <f>[13]Março!$D29</f>
        <v>22.5</v>
      </c>
      <c r="AA18" s="105">
        <f>[13]Março!$D30</f>
        <v>22.7</v>
      </c>
      <c r="AB18" s="105">
        <f>[13]Março!$D31</f>
        <v>20.8</v>
      </c>
      <c r="AC18" s="105">
        <f>[13]Março!$D32</f>
        <v>20.8</v>
      </c>
      <c r="AD18" s="105">
        <f>[13]Março!$D33</f>
        <v>20.2</v>
      </c>
      <c r="AE18" s="105">
        <f>[13]Março!$D34</f>
        <v>22.6</v>
      </c>
      <c r="AF18" s="105">
        <f>[13]Março!$D35</f>
        <v>23.3</v>
      </c>
      <c r="AG18" s="81">
        <f t="shared" si="1"/>
        <v>19</v>
      </c>
      <c r="AH18" s="92">
        <f t="shared" si="2"/>
        <v>21.109677419354835</v>
      </c>
      <c r="AI18" s="11" t="s">
        <v>33</v>
      </c>
      <c r="AJ18" s="11" t="s">
        <v>33</v>
      </c>
    </row>
    <row r="19" spans="1:39" hidden="1" x14ac:dyDescent="0.2">
      <c r="A19" s="50" t="s">
        <v>4</v>
      </c>
      <c r="B19" s="93" t="str">
        <f>[14]Março!$D$5</f>
        <v>*</v>
      </c>
      <c r="C19" s="93" t="str">
        <f>[14]Março!$D$6</f>
        <v>*</v>
      </c>
      <c r="D19" s="93" t="str">
        <f>[14]Março!$D$7</f>
        <v>*</v>
      </c>
      <c r="E19" s="93" t="str">
        <f>[14]Março!$D$8</f>
        <v>*</v>
      </c>
      <c r="F19" s="93" t="str">
        <f>[14]Março!$D$9</f>
        <v>*</v>
      </c>
      <c r="G19" s="93" t="str">
        <f>[14]Março!$D$10</f>
        <v>*</v>
      </c>
      <c r="H19" s="93" t="str">
        <f>[14]Março!$D$11</f>
        <v>*</v>
      </c>
      <c r="I19" s="93" t="str">
        <f>[14]Março!$D$12</f>
        <v>*</v>
      </c>
      <c r="J19" s="93" t="str">
        <f>[14]Março!$D$13</f>
        <v>*</v>
      </c>
      <c r="K19" s="93" t="str">
        <f>[14]Março!$D$14</f>
        <v>*</v>
      </c>
      <c r="L19" s="93" t="str">
        <f>[14]Março!$D$15</f>
        <v>*</v>
      </c>
      <c r="M19" s="93" t="str">
        <f>[14]Março!$D$16</f>
        <v>*</v>
      </c>
      <c r="N19" s="93" t="str">
        <f>[14]Março!$D$17</f>
        <v>*</v>
      </c>
      <c r="O19" s="93" t="str">
        <f>[14]Março!$D$18</f>
        <v>*</v>
      </c>
      <c r="P19" s="93" t="str">
        <f>[14]Março!$D$19</f>
        <v>*</v>
      </c>
      <c r="Q19" s="93" t="str">
        <f>[14]Março!$D$20</f>
        <v>*</v>
      </c>
      <c r="R19" s="93" t="str">
        <f>[14]Março!$D$21</f>
        <v>*</v>
      </c>
      <c r="S19" s="93" t="str">
        <f>[14]Março!$D$22</f>
        <v>*</v>
      </c>
      <c r="T19" s="93" t="str">
        <f>[14]Março!$D$23</f>
        <v>*</v>
      </c>
      <c r="U19" s="93" t="str">
        <f>[14]Março!$D$24</f>
        <v>*</v>
      </c>
      <c r="V19" s="93" t="str">
        <f>[14]Março!$D$25</f>
        <v>*</v>
      </c>
      <c r="W19" s="93" t="str">
        <f>[14]Março!$D$26</f>
        <v>*</v>
      </c>
      <c r="X19" s="93" t="str">
        <f>[14]Março!$D$27</f>
        <v>*</v>
      </c>
      <c r="Y19" s="93" t="str">
        <f>[14]Março!$D$28</f>
        <v>*</v>
      </c>
      <c r="Z19" s="93" t="str">
        <f>[14]Março!$D$29</f>
        <v>*</v>
      </c>
      <c r="AA19" s="93" t="str">
        <f>[14]Março!$D$30</f>
        <v>*</v>
      </c>
      <c r="AB19" s="93" t="str">
        <f>[14]Março!$D$31</f>
        <v>*</v>
      </c>
      <c r="AC19" s="93" t="str">
        <f>[14]Março!$D$32</f>
        <v>*</v>
      </c>
      <c r="AD19" s="93" t="str">
        <f>[14]Março!$D$33</f>
        <v>*</v>
      </c>
      <c r="AE19" s="93" t="str">
        <f>[14]Março!$D$34</f>
        <v>*</v>
      </c>
      <c r="AF19" s="93" t="str">
        <f>[14]Março!$D$35</f>
        <v>*</v>
      </c>
      <c r="AG19" s="81">
        <f t="shared" si="1"/>
        <v>0</v>
      </c>
      <c r="AH19" s="92" t="e">
        <f t="shared" si="2"/>
        <v>#DIV/0!</v>
      </c>
    </row>
    <row r="20" spans="1:39" x14ac:dyDescent="0.2">
      <c r="A20" s="50" t="s">
        <v>5</v>
      </c>
      <c r="B20" s="93">
        <f>[15]Março!$D$5</f>
        <v>23.6</v>
      </c>
      <c r="C20" s="93">
        <f>[15]Março!$D$6</f>
        <v>23.3</v>
      </c>
      <c r="D20" s="93">
        <f>[15]Março!$D$7</f>
        <v>23</v>
      </c>
      <c r="E20" s="93">
        <f>[15]Março!$D$8</f>
        <v>24.5</v>
      </c>
      <c r="F20" s="93">
        <f>[15]Março!$D$9</f>
        <v>23.5</v>
      </c>
      <c r="G20" s="93">
        <f>[15]Março!$D$10</f>
        <v>23.8</v>
      </c>
      <c r="H20" s="93">
        <f>[15]Março!$D$11</f>
        <v>24.7</v>
      </c>
      <c r="I20" s="93">
        <f>[15]Março!$D$12</f>
        <v>24</v>
      </c>
      <c r="J20" s="93">
        <f>[15]Março!$D$13</f>
        <v>23.6</v>
      </c>
      <c r="K20" s="93">
        <f>[15]Março!$D$14</f>
        <v>24.1</v>
      </c>
      <c r="L20" s="93">
        <f>[15]Março!$D$15</f>
        <v>23.3</v>
      </c>
      <c r="M20" s="93">
        <f>[15]Março!$D$16</f>
        <v>23.9</v>
      </c>
      <c r="N20" s="93">
        <f>[15]Março!$D$17</f>
        <v>22.9</v>
      </c>
      <c r="O20" s="93">
        <f>[15]Março!$D$18</f>
        <v>22.7</v>
      </c>
      <c r="P20" s="93">
        <f>[15]Março!$D$19</f>
        <v>24.1</v>
      </c>
      <c r="Q20" s="93">
        <f>[15]Março!$D$20</f>
        <v>23.4</v>
      </c>
      <c r="R20" s="93">
        <f>[15]Março!$D$21</f>
        <v>24.3</v>
      </c>
      <c r="S20" s="93">
        <f>[15]Março!$D$22</f>
        <v>23.1</v>
      </c>
      <c r="T20" s="93">
        <f>[15]Março!$D$23</f>
        <v>22.3</v>
      </c>
      <c r="U20" s="93">
        <f>[15]Março!$D$24</f>
        <v>23.4</v>
      </c>
      <c r="V20" s="93">
        <f>[15]Março!$D$25</f>
        <v>23.3</v>
      </c>
      <c r="W20" s="93">
        <f>[15]Março!$D$26</f>
        <v>25.7</v>
      </c>
      <c r="X20" s="93">
        <f>[15]Março!$D$27</f>
        <v>23</v>
      </c>
      <c r="Y20" s="93">
        <f>[15]Março!$D$28</f>
        <v>23.2</v>
      </c>
      <c r="Z20" s="93">
        <f>[15]Março!$D$29</f>
        <v>25.4</v>
      </c>
      <c r="AA20" s="93">
        <f>[15]Março!$D$30</f>
        <v>24.4</v>
      </c>
      <c r="AB20" s="93">
        <f>[15]Março!$D$31</f>
        <v>25.7</v>
      </c>
      <c r="AC20" s="93">
        <f>[15]Março!$D$32</f>
        <v>25.3</v>
      </c>
      <c r="AD20" s="93">
        <f>[15]Março!$D$33</f>
        <v>24.4</v>
      </c>
      <c r="AE20" s="93">
        <f>[15]Março!$D$34</f>
        <v>22.9</v>
      </c>
      <c r="AF20" s="93">
        <f>[15]Março!$D$35</f>
        <v>24.1</v>
      </c>
      <c r="AG20" s="81">
        <f t="shared" si="1"/>
        <v>22.3</v>
      </c>
      <c r="AH20" s="92">
        <f t="shared" si="2"/>
        <v>23.835483870967742</v>
      </c>
      <c r="AI20" s="11" t="s">
        <v>33</v>
      </c>
      <c r="AL20" t="s">
        <v>33</v>
      </c>
    </row>
    <row r="21" spans="1:39" hidden="1" x14ac:dyDescent="0.2">
      <c r="A21" s="50" t="s">
        <v>31</v>
      </c>
      <c r="B21" s="93" t="str">
        <f>[16]Março!$D$5</f>
        <v>*</v>
      </c>
      <c r="C21" s="93" t="str">
        <f>[16]Março!$D$6</f>
        <v>*</v>
      </c>
      <c r="D21" s="93" t="str">
        <f>[16]Março!$D$7</f>
        <v>*</v>
      </c>
      <c r="E21" s="93" t="str">
        <f>[16]Março!$D$8</f>
        <v>*</v>
      </c>
      <c r="F21" s="93" t="str">
        <f>[16]Março!$D$9</f>
        <v>*</v>
      </c>
      <c r="G21" s="93" t="str">
        <f>[16]Março!$D$10</f>
        <v>*</v>
      </c>
      <c r="H21" s="93" t="str">
        <f>[16]Março!$D$11</f>
        <v>*</v>
      </c>
      <c r="I21" s="93" t="str">
        <f>[16]Março!$D$12</f>
        <v>*</v>
      </c>
      <c r="J21" s="93" t="str">
        <f>[16]Março!$D$13</f>
        <v>*</v>
      </c>
      <c r="K21" s="93" t="str">
        <f>[16]Março!$D$14</f>
        <v>*</v>
      </c>
      <c r="L21" s="93" t="str">
        <f>[16]Março!$D$15</f>
        <v>*</v>
      </c>
      <c r="M21" s="93" t="str">
        <f>[16]Março!$D$16</f>
        <v>*</v>
      </c>
      <c r="N21" s="93" t="str">
        <f>[16]Março!$D$17</f>
        <v>*</v>
      </c>
      <c r="O21" s="93" t="str">
        <f>[16]Março!$D$18</f>
        <v>*</v>
      </c>
      <c r="P21" s="93" t="str">
        <f>[16]Março!$D$19</f>
        <v>*</v>
      </c>
      <c r="Q21" s="93" t="str">
        <f>[16]Março!$D$20</f>
        <v>*</v>
      </c>
      <c r="R21" s="93" t="str">
        <f>[16]Março!$D$21</f>
        <v>*</v>
      </c>
      <c r="S21" s="93" t="str">
        <f>[16]Março!$D$22</f>
        <v>*</v>
      </c>
      <c r="T21" s="93" t="str">
        <f>[16]Março!$D$23</f>
        <v>*</v>
      </c>
      <c r="U21" s="93" t="str">
        <f>[16]Março!$D$24</f>
        <v>*</v>
      </c>
      <c r="V21" s="93" t="str">
        <f>[16]Março!$D$25</f>
        <v>*</v>
      </c>
      <c r="W21" s="93" t="str">
        <f>[16]Março!$D$26</f>
        <v>*</v>
      </c>
      <c r="X21" s="93" t="str">
        <f>[16]Março!$D$27</f>
        <v>*</v>
      </c>
      <c r="Y21" s="93" t="str">
        <f>[16]Março!$D$28</f>
        <v>*</v>
      </c>
      <c r="Z21" s="93" t="str">
        <f>[16]Março!$D$29</f>
        <v>*</v>
      </c>
      <c r="AA21" s="93" t="str">
        <f>[16]Março!$D$30</f>
        <v>*</v>
      </c>
      <c r="AB21" s="93" t="str">
        <f>[16]Março!$D$31</f>
        <v>*</v>
      </c>
      <c r="AC21" s="93" t="str">
        <f>[16]Março!$D$32</f>
        <v>*</v>
      </c>
      <c r="AD21" s="93" t="str">
        <f>[16]Março!$D$33</f>
        <v>*</v>
      </c>
      <c r="AE21" s="93" t="str">
        <f>[16]Março!$D$34</f>
        <v>*</v>
      </c>
      <c r="AF21" s="93" t="str">
        <f>[16]Março!$D$35</f>
        <v>*</v>
      </c>
      <c r="AG21" s="81">
        <f t="shared" si="1"/>
        <v>0</v>
      </c>
      <c r="AH21" s="92" t="e">
        <f t="shared" si="2"/>
        <v>#DIV/0!</v>
      </c>
      <c r="AJ21" t="s">
        <v>33</v>
      </c>
    </row>
    <row r="22" spans="1:39" x14ac:dyDescent="0.2">
      <c r="A22" s="50" t="s">
        <v>6</v>
      </c>
      <c r="B22" s="93">
        <f>[17]Março!$D$5</f>
        <v>21.4</v>
      </c>
      <c r="C22" s="93">
        <f>[17]Março!$D$6</f>
        <v>20.9</v>
      </c>
      <c r="D22" s="93">
        <f>[17]Março!$D$7</f>
        <v>21</v>
      </c>
      <c r="E22" s="93">
        <f>[17]Março!$D$8</f>
        <v>22.2</v>
      </c>
      <c r="F22" s="93">
        <f>[17]Março!$D$9</f>
        <v>21.3</v>
      </c>
      <c r="G22" s="93">
        <f>[17]Março!$D$10</f>
        <v>21.1</v>
      </c>
      <c r="H22" s="93">
        <f>[17]Março!$D$11</f>
        <v>21.8</v>
      </c>
      <c r="I22" s="93">
        <f>[17]Março!$D$12</f>
        <v>23.7</v>
      </c>
      <c r="J22" s="93">
        <f>[17]Março!$D$13</f>
        <v>21.6</v>
      </c>
      <c r="K22" s="93">
        <f>[17]Março!$D$14</f>
        <v>21.5</v>
      </c>
      <c r="L22" s="93">
        <f>[17]Março!$D$15</f>
        <v>22.2</v>
      </c>
      <c r="M22" s="93">
        <f>[17]Março!$D$16</f>
        <v>22</v>
      </c>
      <c r="N22" s="93">
        <f>[17]Março!$D$17</f>
        <v>22.1</v>
      </c>
      <c r="O22" s="93">
        <f>[17]Março!$D$18</f>
        <v>21.1</v>
      </c>
      <c r="P22" s="93">
        <f>[17]Março!$D$19</f>
        <v>21.5</v>
      </c>
      <c r="Q22" s="93">
        <f>[17]Março!$D$20</f>
        <v>22.4</v>
      </c>
      <c r="R22" s="93">
        <f>[17]Março!$D$21</f>
        <v>22.9</v>
      </c>
      <c r="S22" s="93">
        <f>[17]Março!$D$22</f>
        <v>22.8</v>
      </c>
      <c r="T22" s="93">
        <f>[17]Março!$D$23</f>
        <v>22.6</v>
      </c>
      <c r="U22" s="93">
        <f>[17]Março!$D$24</f>
        <v>20.8</v>
      </c>
      <c r="V22" s="93">
        <f>[17]Março!$D$25</f>
        <v>21.8</v>
      </c>
      <c r="W22" s="93">
        <f>[17]Março!$D$26</f>
        <v>20.6</v>
      </c>
      <c r="X22" s="93">
        <f>[17]Março!$D$27</f>
        <v>21.1</v>
      </c>
      <c r="Y22" s="93">
        <f>[17]Março!$D$28</f>
        <v>21.7</v>
      </c>
      <c r="Z22" s="93">
        <f>[17]Março!$D$29</f>
        <v>23.1</v>
      </c>
      <c r="AA22" s="93">
        <f>[17]Março!$D$30</f>
        <v>22.8</v>
      </c>
      <c r="AB22" s="93">
        <f>[17]Março!$D$31</f>
        <v>22.9</v>
      </c>
      <c r="AC22" s="93">
        <f>[17]Março!$D$32</f>
        <v>23</v>
      </c>
      <c r="AD22" s="93">
        <f>[17]Março!$D$33</f>
        <v>22.1</v>
      </c>
      <c r="AE22" s="93">
        <f>[17]Março!$D$34</f>
        <v>23.4</v>
      </c>
      <c r="AF22" s="93">
        <f>[17]Março!$D$35</f>
        <v>22.1</v>
      </c>
      <c r="AG22" s="81">
        <f t="shared" si="1"/>
        <v>20.6</v>
      </c>
      <c r="AH22" s="92">
        <f t="shared" si="2"/>
        <v>21.983870967741939</v>
      </c>
      <c r="AJ22" t="s">
        <v>33</v>
      </c>
      <c r="AL22" t="s">
        <v>33</v>
      </c>
    </row>
    <row r="23" spans="1:39" x14ac:dyDescent="0.2">
      <c r="A23" s="50" t="s">
        <v>7</v>
      </c>
      <c r="B23" s="93" t="str">
        <f>[18]Março!$D$5</f>
        <v>*</v>
      </c>
      <c r="C23" s="93" t="str">
        <f>[18]Março!$D$6</f>
        <v>*</v>
      </c>
      <c r="D23" s="93" t="str">
        <f>[18]Março!$D$7</f>
        <v>*</v>
      </c>
      <c r="E23" s="93" t="str">
        <f>[18]Março!$D$8</f>
        <v>*</v>
      </c>
      <c r="F23" s="93" t="str">
        <f>[18]Março!$D$9</f>
        <v>*</v>
      </c>
      <c r="G23" s="93" t="str">
        <f>[18]Março!$D$10</f>
        <v>*</v>
      </c>
      <c r="H23" s="93" t="str">
        <f>[18]Março!$D$11</f>
        <v>*</v>
      </c>
      <c r="I23" s="93" t="str">
        <f>[18]Março!$D$12</f>
        <v>*</v>
      </c>
      <c r="J23" s="93" t="str">
        <f>[18]Março!$D$13</f>
        <v>*</v>
      </c>
      <c r="K23" s="93" t="str">
        <f>[18]Março!$D$14</f>
        <v>*</v>
      </c>
      <c r="L23" s="93" t="str">
        <f>[18]Março!$D$15</f>
        <v>*</v>
      </c>
      <c r="M23" s="93" t="str">
        <f>[18]Março!$D$16</f>
        <v>*</v>
      </c>
      <c r="N23" s="93" t="str">
        <f>[18]Março!$D$17</f>
        <v>*</v>
      </c>
      <c r="O23" s="93" t="str">
        <f>[18]Março!$D$18</f>
        <v>*</v>
      </c>
      <c r="P23" s="93" t="str">
        <f>[18]Março!$D$19</f>
        <v>*</v>
      </c>
      <c r="Q23" s="93" t="str">
        <f>[18]Março!$D$20</f>
        <v>*</v>
      </c>
      <c r="R23" s="93" t="str">
        <f>[18]Março!$D$21</f>
        <v>*</v>
      </c>
      <c r="S23" s="93" t="str">
        <f>[18]Março!$D$22</f>
        <v>*</v>
      </c>
      <c r="T23" s="93" t="str">
        <f>[18]Março!$D$23</f>
        <v>*</v>
      </c>
      <c r="U23" s="93" t="str">
        <f>[18]Março!$D$24</f>
        <v>*</v>
      </c>
      <c r="V23" s="93" t="str">
        <f>[18]Março!$D$25</f>
        <v>*</v>
      </c>
      <c r="W23" s="93" t="str">
        <f>[18]Março!$D$26</f>
        <v>*</v>
      </c>
      <c r="X23" s="93" t="str">
        <f>[18]Março!$D$27</f>
        <v>*</v>
      </c>
      <c r="Y23" s="93" t="str">
        <f>[18]Março!$D$28</f>
        <v>*</v>
      </c>
      <c r="Z23" s="93" t="str">
        <f>[18]Março!$D$29</f>
        <v>*</v>
      </c>
      <c r="AA23" s="93" t="str">
        <f>[18]Março!$D$30</f>
        <v>*</v>
      </c>
      <c r="AB23" s="93">
        <f>[18]Março!$D$31</f>
        <v>25</v>
      </c>
      <c r="AC23" s="93">
        <f>[18]Março!$D$32</f>
        <v>21.6</v>
      </c>
      <c r="AD23" s="93">
        <f>[18]Março!$D$33</f>
        <v>20.8</v>
      </c>
      <c r="AE23" s="93">
        <f>[18]Março!$D$34</f>
        <v>21.7</v>
      </c>
      <c r="AF23" s="93">
        <f>[18]Março!$D$35</f>
        <v>21.2</v>
      </c>
      <c r="AG23" s="81">
        <f t="shared" si="1"/>
        <v>20.8</v>
      </c>
      <c r="AH23" s="92">
        <f t="shared" si="2"/>
        <v>22.060000000000002</v>
      </c>
      <c r="AJ23" t="s">
        <v>33</v>
      </c>
      <c r="AK23" t="s">
        <v>33</v>
      </c>
      <c r="AL23" t="s">
        <v>33</v>
      </c>
    </row>
    <row r="24" spans="1:39" x14ac:dyDescent="0.2">
      <c r="A24" s="50" t="s">
        <v>150</v>
      </c>
      <c r="B24" s="93">
        <f>[19]Março!$D$5</f>
        <v>22.3</v>
      </c>
      <c r="C24" s="93">
        <f>[19]Março!$D$6</f>
        <v>22.6</v>
      </c>
      <c r="D24" s="93">
        <f>[19]Março!$D$7</f>
        <v>22.8</v>
      </c>
      <c r="E24" s="93">
        <f>[19]Março!$D$8</f>
        <v>22.4</v>
      </c>
      <c r="F24" s="93">
        <f>[19]Março!$D$9</f>
        <v>19.7</v>
      </c>
      <c r="G24" s="93">
        <f>[19]Março!$D$10</f>
        <v>21.4</v>
      </c>
      <c r="H24" s="93">
        <f>[19]Março!$D$11</f>
        <v>22.7</v>
      </c>
      <c r="I24" s="93">
        <f>[19]Março!$D$12</f>
        <v>22.4</v>
      </c>
      <c r="J24" s="93">
        <f>[19]Março!$D$13</f>
        <v>20.6</v>
      </c>
      <c r="K24" s="93">
        <f>[19]Março!$D$14</f>
        <v>22.1</v>
      </c>
      <c r="L24" s="93">
        <f>[19]Março!$D$15</f>
        <v>20.7</v>
      </c>
      <c r="M24" s="93">
        <f>[19]Março!$D$16</f>
        <v>21.5</v>
      </c>
      <c r="N24" s="93">
        <f>[19]Março!$D$17</f>
        <v>22.2</v>
      </c>
      <c r="O24" s="93">
        <f>[19]Março!$D$18</f>
        <v>20.9</v>
      </c>
      <c r="P24" s="93">
        <f>[19]Março!$D$19</f>
        <v>21.2</v>
      </c>
      <c r="Q24" s="93">
        <f>[19]Março!$D$20</f>
        <v>19.2</v>
      </c>
      <c r="R24" s="93">
        <f>[19]Março!$D$21</f>
        <v>22.4</v>
      </c>
      <c r="S24" s="93">
        <f>[19]Março!$D$22</f>
        <v>21.4</v>
      </c>
      <c r="T24" s="93">
        <f>[19]Março!$D$23</f>
        <v>19.5</v>
      </c>
      <c r="U24" s="93">
        <f>[19]Março!$D$24</f>
        <v>20</v>
      </c>
      <c r="V24" s="93">
        <f>[19]Março!$D$25</f>
        <v>20.100000000000001</v>
      </c>
      <c r="W24" s="93">
        <f>[19]Março!$D$26</f>
        <v>18.899999999999999</v>
      </c>
      <c r="X24" s="93">
        <f>[19]Março!$D$27</f>
        <v>20.9</v>
      </c>
      <c r="Y24" s="93">
        <f>[19]Março!$D$28</f>
        <v>18.899999999999999</v>
      </c>
      <c r="Z24" s="93">
        <f>[19]Março!$D$29</f>
        <v>21.4</v>
      </c>
      <c r="AA24" s="93">
        <f>[19]Março!$D$30</f>
        <v>21.6</v>
      </c>
      <c r="AB24" s="93">
        <f>[19]Março!$D$31</f>
        <v>22.7</v>
      </c>
      <c r="AC24" s="93">
        <f>[19]Março!$D$32</f>
        <v>22.1</v>
      </c>
      <c r="AD24" s="93">
        <f>[19]Março!$D$33</f>
        <v>20.5</v>
      </c>
      <c r="AE24" s="93">
        <f>[19]Março!$D$34</f>
        <v>21.8</v>
      </c>
      <c r="AF24" s="93">
        <f>[19]Março!$D$35</f>
        <v>22</v>
      </c>
      <c r="AG24" s="81">
        <f t="shared" si="1"/>
        <v>18.899999999999999</v>
      </c>
      <c r="AH24" s="92">
        <f t="shared" si="2"/>
        <v>21.254838709677415</v>
      </c>
      <c r="AJ24" t="s">
        <v>33</v>
      </c>
      <c r="AM24" t="s">
        <v>33</v>
      </c>
    </row>
    <row r="25" spans="1:39" x14ac:dyDescent="0.2">
      <c r="A25" s="50" t="s">
        <v>151</v>
      </c>
      <c r="B25" s="93">
        <f>[20]Março!$D5</f>
        <v>23.1</v>
      </c>
      <c r="C25" s="93">
        <f>[20]Março!$D6</f>
        <v>22.1</v>
      </c>
      <c r="D25" s="93">
        <f>[20]Março!$D7</f>
        <v>24</v>
      </c>
      <c r="E25" s="93">
        <f>[20]Março!$D8</f>
        <v>23.4</v>
      </c>
      <c r="F25" s="93">
        <f>[20]Março!$D9</f>
        <v>22</v>
      </c>
      <c r="G25" s="93">
        <f>[20]Março!$D10</f>
        <v>22</v>
      </c>
      <c r="H25" s="93">
        <f>[20]Março!$D11</f>
        <v>23.3</v>
      </c>
      <c r="I25" s="93">
        <f>[20]Março!$D12</f>
        <v>21</v>
      </c>
      <c r="J25" s="93">
        <f>[20]Março!$D13</f>
        <v>19.399999999999999</v>
      </c>
      <c r="K25" s="93">
        <f>[20]Março!$D14</f>
        <v>20.3</v>
      </c>
      <c r="L25" s="93">
        <f>[20]Março!$D15</f>
        <v>20.5</v>
      </c>
      <c r="M25" s="93">
        <f>[20]Março!$D16</f>
        <v>21.5</v>
      </c>
      <c r="N25" s="93">
        <f>[20]Março!$D17</f>
        <v>22.2</v>
      </c>
      <c r="O25" s="93">
        <f>[20]Março!$D18</f>
        <v>20.5</v>
      </c>
      <c r="P25" s="93">
        <f>[20]Março!$D19</f>
        <v>21.6</v>
      </c>
      <c r="Q25" s="93">
        <f>[20]Março!$D20</f>
        <v>15.6</v>
      </c>
      <c r="R25" s="93">
        <f>[20]Março!$D21</f>
        <v>19.899999999999999</v>
      </c>
      <c r="S25" s="93">
        <f>[20]Março!$D22</f>
        <v>19.8</v>
      </c>
      <c r="T25" s="93">
        <f>[20]Março!$D23</f>
        <v>17.899999999999999</v>
      </c>
      <c r="U25" s="93">
        <f>[20]Março!$D24</f>
        <v>17.899999999999999</v>
      </c>
      <c r="V25" s="93">
        <f>[20]Março!$D25</f>
        <v>18.600000000000001</v>
      </c>
      <c r="W25" s="93">
        <f>[20]Março!$D26</f>
        <v>18.100000000000001</v>
      </c>
      <c r="X25" s="93">
        <f>[20]Março!$D27</f>
        <v>20.100000000000001</v>
      </c>
      <c r="Y25" s="93">
        <f>[20]Março!$D28</f>
        <v>19.8</v>
      </c>
      <c r="Z25" s="93">
        <f>[20]Março!$D29</f>
        <v>21.2</v>
      </c>
      <c r="AA25" s="93">
        <f>[20]Março!$D30</f>
        <v>21</v>
      </c>
      <c r="AB25" s="93">
        <f>[20]Março!$D31</f>
        <v>22.2</v>
      </c>
      <c r="AC25" s="93">
        <f>[20]Março!$D32</f>
        <v>21.8</v>
      </c>
      <c r="AD25" s="93">
        <f>[20]Março!$D33</f>
        <v>21.3</v>
      </c>
      <c r="AE25" s="93">
        <f>[20]Março!$D34</f>
        <v>20</v>
      </c>
      <c r="AF25" s="93">
        <f>[20]Março!$D35</f>
        <v>21.6</v>
      </c>
      <c r="AG25" s="81">
        <f t="shared" si="1"/>
        <v>15.6</v>
      </c>
      <c r="AH25" s="92">
        <f t="shared" si="2"/>
        <v>20.764516129032259</v>
      </c>
      <c r="AI25" s="11" t="s">
        <v>33</v>
      </c>
      <c r="AJ25" t="s">
        <v>33</v>
      </c>
      <c r="AL25" t="s">
        <v>33</v>
      </c>
      <c r="AM25" t="s">
        <v>33</v>
      </c>
    </row>
    <row r="26" spans="1:39" x14ac:dyDescent="0.2">
      <c r="A26" s="50" t="s">
        <v>152</v>
      </c>
      <c r="B26" s="93">
        <f>[21]Março!$D$5</f>
        <v>22.6</v>
      </c>
      <c r="C26" s="93">
        <f>[21]Março!$D$6</f>
        <v>21.7</v>
      </c>
      <c r="D26" s="93">
        <f>[21]Março!$D$7</f>
        <v>22.9</v>
      </c>
      <c r="E26" s="93">
        <f>[21]Março!$D$8</f>
        <v>23</v>
      </c>
      <c r="F26" s="93">
        <f>[21]Março!$D$9</f>
        <v>20</v>
      </c>
      <c r="G26" s="93">
        <f>[21]Março!$D$10</f>
        <v>20.8</v>
      </c>
      <c r="H26" s="93">
        <f>[21]Março!$D$11</f>
        <v>22.1</v>
      </c>
      <c r="I26" s="93">
        <f>[21]Março!$D$12</f>
        <v>20.9</v>
      </c>
      <c r="J26" s="93">
        <f>[21]Março!$D$13</f>
        <v>21.5</v>
      </c>
      <c r="K26" s="93">
        <f>[21]Março!$D$14</f>
        <v>21.8</v>
      </c>
      <c r="L26" s="93">
        <f>[21]Março!$D$15</f>
        <v>20.9</v>
      </c>
      <c r="M26" s="93">
        <f>[21]Março!$D$16</f>
        <v>21.4</v>
      </c>
      <c r="N26" s="93">
        <f>[21]Março!$D$17</f>
        <v>21.8</v>
      </c>
      <c r="O26" s="93">
        <f>[21]Março!$D$18</f>
        <v>21</v>
      </c>
      <c r="P26" s="93">
        <f>[21]Março!$D$19</f>
        <v>21.5</v>
      </c>
      <c r="Q26" s="93">
        <f>[21]Março!$D$20</f>
        <v>18.8</v>
      </c>
      <c r="R26" s="93">
        <f>[21]Março!$D$21</f>
        <v>23.5</v>
      </c>
      <c r="S26" s="93">
        <f>[21]Março!$D$22</f>
        <v>21.6</v>
      </c>
      <c r="T26" s="93">
        <f>[21]Março!$D$23</f>
        <v>19.100000000000001</v>
      </c>
      <c r="U26" s="93">
        <f>[21]Março!$D$24</f>
        <v>22</v>
      </c>
      <c r="V26" s="93">
        <f>[21]Março!$D$25</f>
        <v>20.5</v>
      </c>
      <c r="W26" s="93">
        <f>[21]Março!$D$26</f>
        <v>18.899999999999999</v>
      </c>
      <c r="X26" s="93">
        <f>[21]Março!$D$27</f>
        <v>20.7</v>
      </c>
      <c r="Y26" s="93">
        <f>[21]Março!$D$28</f>
        <v>18.600000000000001</v>
      </c>
      <c r="Z26" s="93">
        <f>[21]Março!$D$29</f>
        <v>20.9</v>
      </c>
      <c r="AA26" s="93">
        <f>[21]Março!$D$30</f>
        <v>21.5</v>
      </c>
      <c r="AB26" s="93">
        <f>[21]Março!$D$31</f>
        <v>23.3</v>
      </c>
      <c r="AC26" s="93">
        <f>[21]Março!$D$32</f>
        <v>22.4</v>
      </c>
      <c r="AD26" s="93">
        <f>[21]Março!$D$33</f>
        <v>20.2</v>
      </c>
      <c r="AE26" s="93">
        <f>[21]Março!$D$34</f>
        <v>22.2</v>
      </c>
      <c r="AF26" s="93">
        <f>[21]Março!$D$35</f>
        <v>22.1</v>
      </c>
      <c r="AG26" s="81">
        <f t="shared" si="1"/>
        <v>18.600000000000001</v>
      </c>
      <c r="AH26" s="92">
        <f t="shared" si="2"/>
        <v>21.296774193548391</v>
      </c>
      <c r="AJ26" t="s">
        <v>33</v>
      </c>
      <c r="AM26" t="s">
        <v>33</v>
      </c>
    </row>
    <row r="27" spans="1:39" x14ac:dyDescent="0.2">
      <c r="A27" s="50" t="s">
        <v>8</v>
      </c>
      <c r="B27" s="93">
        <f>[22]Março!$D$5</f>
        <v>22.1</v>
      </c>
      <c r="C27" s="93">
        <f>[22]Março!$D$6</f>
        <v>23.2</v>
      </c>
      <c r="D27" s="93">
        <f>[22]Março!$D$7</f>
        <v>23.7</v>
      </c>
      <c r="E27" s="93">
        <f>[22]Março!$D$8</f>
        <v>22.7</v>
      </c>
      <c r="F27" s="93">
        <f>[22]Março!$D$9</f>
        <v>20.5</v>
      </c>
      <c r="G27" s="93">
        <f>[22]Março!$D$10</f>
        <v>22.9</v>
      </c>
      <c r="H27" s="93">
        <f>[22]Março!$D$11</f>
        <v>23</v>
      </c>
      <c r="I27" s="93">
        <f>[22]Março!$D$12</f>
        <v>22.1</v>
      </c>
      <c r="J27" s="93">
        <f>[22]Março!$D$13</f>
        <v>19.100000000000001</v>
      </c>
      <c r="K27" s="93">
        <f>[22]Março!$D$14</f>
        <v>21</v>
      </c>
      <c r="L27" s="93">
        <f>[22]Março!$D$15</f>
        <v>21.8</v>
      </c>
      <c r="M27" s="93">
        <f>[22]Março!$D$16</f>
        <v>21.2</v>
      </c>
      <c r="N27" s="93">
        <f>[22]Março!$D$17</f>
        <v>22.2</v>
      </c>
      <c r="O27" s="93">
        <f>[22]Março!$D$18</f>
        <v>20.5</v>
      </c>
      <c r="P27" s="93">
        <f>[22]Março!$D$19</f>
        <v>21.5</v>
      </c>
      <c r="Q27" s="93">
        <f>[22]Março!$D$20</f>
        <v>17.8</v>
      </c>
      <c r="R27" s="93">
        <f>[22]Março!$D$21</f>
        <v>21.4</v>
      </c>
      <c r="S27" s="93">
        <f>[22]Março!$D$22</f>
        <v>20</v>
      </c>
      <c r="T27" s="93">
        <f>[22]Março!$D$23</f>
        <v>19</v>
      </c>
      <c r="U27" s="93">
        <f>[22]Março!$D$24</f>
        <v>20.3</v>
      </c>
      <c r="V27" s="93">
        <f>[22]Março!$D$25</f>
        <v>19.100000000000001</v>
      </c>
      <c r="W27" s="93">
        <f>[22]Março!$D$26</f>
        <v>18.5</v>
      </c>
      <c r="X27" s="93">
        <f>[22]Março!$D$27</f>
        <v>20.9</v>
      </c>
      <c r="Y27" s="93">
        <f>[22]Março!$D$28</f>
        <v>20</v>
      </c>
      <c r="Z27" s="93">
        <f>[22]Março!$D$29</f>
        <v>20.100000000000001</v>
      </c>
      <c r="AA27" s="93">
        <f>[22]Março!$D$30</f>
        <v>20</v>
      </c>
      <c r="AB27" s="93">
        <f>[22]Março!$D$31</f>
        <v>22.7</v>
      </c>
      <c r="AC27" s="93">
        <f>[22]Março!$D$32</f>
        <v>21.8</v>
      </c>
      <c r="AD27" s="93">
        <f>[22]Março!$D$33</f>
        <v>20.8</v>
      </c>
      <c r="AE27" s="93">
        <f>[22]Março!$D$34</f>
        <v>20.100000000000001</v>
      </c>
      <c r="AF27" s="93">
        <f>[22]Março!$D$35</f>
        <v>21.5</v>
      </c>
      <c r="AG27" s="81">
        <f t="shared" si="1"/>
        <v>17.8</v>
      </c>
      <c r="AH27" s="92">
        <f t="shared" si="2"/>
        <v>21.016129032258064</v>
      </c>
      <c r="AJ27" t="s">
        <v>33</v>
      </c>
      <c r="AL27" t="s">
        <v>33</v>
      </c>
    </row>
    <row r="28" spans="1:39" x14ac:dyDescent="0.2">
      <c r="A28" s="50" t="s">
        <v>9</v>
      </c>
      <c r="B28" s="93">
        <f>[23]Março!$D5</f>
        <v>23.3</v>
      </c>
      <c r="C28" s="93">
        <f>[23]Março!$D6</f>
        <v>24</v>
      </c>
      <c r="D28" s="93">
        <f>[23]Março!$D7</f>
        <v>24.8</v>
      </c>
      <c r="E28" s="93">
        <f>[23]Março!$D8</f>
        <v>24.2</v>
      </c>
      <c r="F28" s="93">
        <f>[23]Março!$D9</f>
        <v>20.399999999999999</v>
      </c>
      <c r="G28" s="93">
        <f>[23]Março!$D10</f>
        <v>23.2</v>
      </c>
      <c r="H28" s="93">
        <f>[23]Março!$D11</f>
        <v>22.9</v>
      </c>
      <c r="I28" s="93">
        <f>[23]Março!$D12</f>
        <v>23.4</v>
      </c>
      <c r="J28" s="93">
        <f>[23]Março!$D13</f>
        <v>22.5</v>
      </c>
      <c r="K28" s="93">
        <f>[23]Março!$D14</f>
        <v>22.4</v>
      </c>
      <c r="L28" s="93">
        <f>[23]Março!$D15</f>
        <v>21.5</v>
      </c>
      <c r="M28" s="93">
        <f>[23]Março!$D16</f>
        <v>21.4</v>
      </c>
      <c r="N28" s="93">
        <f>[23]Março!$D17</f>
        <v>21.9</v>
      </c>
      <c r="O28" s="93">
        <f>[23]Março!$D18</f>
        <v>21.7</v>
      </c>
      <c r="P28" s="93">
        <f>[23]Março!$D19</f>
        <v>22.2</v>
      </c>
      <c r="Q28" s="93">
        <f>[23]Março!$D20</f>
        <v>20.5</v>
      </c>
      <c r="R28" s="93">
        <f>[23]Março!$D21</f>
        <v>23.2</v>
      </c>
      <c r="S28" s="93">
        <f>[23]Março!$D22</f>
        <v>21</v>
      </c>
      <c r="T28" s="93">
        <f>[23]Março!$D23</f>
        <v>21.4</v>
      </c>
      <c r="U28" s="93">
        <f>[23]Março!$D24</f>
        <v>22.1</v>
      </c>
      <c r="V28" s="93">
        <f>[23]Março!$D25</f>
        <v>20.100000000000001</v>
      </c>
      <c r="W28" s="93">
        <f>[23]Março!$D26</f>
        <v>21.3</v>
      </c>
      <c r="X28" s="93">
        <f>[23]Março!$D27</f>
        <v>23.1</v>
      </c>
      <c r="Y28" s="93">
        <f>[23]Março!$D28</f>
        <v>20.2</v>
      </c>
      <c r="Z28" s="93">
        <f>[23]Março!$D29</f>
        <v>22</v>
      </c>
      <c r="AA28" s="93">
        <f>[23]Março!$D30</f>
        <v>21.4</v>
      </c>
      <c r="AB28" s="93">
        <f>[23]Março!$D31</f>
        <v>23.4</v>
      </c>
      <c r="AC28" s="93">
        <f>[23]Março!$D32</f>
        <v>20.2</v>
      </c>
      <c r="AD28" s="93">
        <f>[23]Março!$D33</f>
        <v>20.399999999999999</v>
      </c>
      <c r="AE28" s="93">
        <f>[23]Março!$D34</f>
        <v>21.4</v>
      </c>
      <c r="AF28" s="93">
        <f>[23]Março!$D35</f>
        <v>22.3</v>
      </c>
      <c r="AG28" s="81">
        <f t="shared" si="1"/>
        <v>20.100000000000001</v>
      </c>
      <c r="AH28" s="92">
        <f t="shared" si="2"/>
        <v>22.058064516129029</v>
      </c>
      <c r="AL28" t="s">
        <v>33</v>
      </c>
      <c r="AM28" t="s">
        <v>33</v>
      </c>
    </row>
    <row r="29" spans="1:39" hidden="1" x14ac:dyDescent="0.2">
      <c r="A29" s="50" t="s">
        <v>30</v>
      </c>
      <c r="B29" s="93" t="str">
        <f>[24]Março!$D$5</f>
        <v>*</v>
      </c>
      <c r="C29" s="93" t="str">
        <f>[24]Março!$D$6</f>
        <v>*</v>
      </c>
      <c r="D29" s="93" t="str">
        <f>[24]Março!$D$7</f>
        <v>*</v>
      </c>
      <c r="E29" s="93" t="str">
        <f>[24]Março!$D$8</f>
        <v>*</v>
      </c>
      <c r="F29" s="93" t="str">
        <f>[24]Março!$D$9</f>
        <v>*</v>
      </c>
      <c r="G29" s="93" t="str">
        <f>[24]Março!$D$10</f>
        <v>*</v>
      </c>
      <c r="H29" s="93" t="str">
        <f>[24]Março!$D$11</f>
        <v>*</v>
      </c>
      <c r="I29" s="93" t="str">
        <f>[24]Março!$D$12</f>
        <v>*</v>
      </c>
      <c r="J29" s="93" t="str">
        <f>[24]Março!$D$13</f>
        <v>*</v>
      </c>
      <c r="K29" s="93" t="str">
        <f>[24]Março!$D$14</f>
        <v>*</v>
      </c>
      <c r="L29" s="93" t="str">
        <f>[24]Março!$D$15</f>
        <v>*</v>
      </c>
      <c r="M29" s="93" t="str">
        <f>[24]Março!$D$16</f>
        <v>*</v>
      </c>
      <c r="N29" s="93" t="str">
        <f>[24]Março!$D$17</f>
        <v>*</v>
      </c>
      <c r="O29" s="93" t="str">
        <f>[24]Março!$D$18</f>
        <v>*</v>
      </c>
      <c r="P29" s="93" t="str">
        <f>[24]Março!$D$19</f>
        <v>*</v>
      </c>
      <c r="Q29" s="93" t="str">
        <f>[24]Março!$D$20</f>
        <v>*</v>
      </c>
      <c r="R29" s="93" t="str">
        <f>[24]Março!$D$21</f>
        <v>*</v>
      </c>
      <c r="S29" s="93" t="str">
        <f>[24]Março!$D$22</f>
        <v>*</v>
      </c>
      <c r="T29" s="93" t="str">
        <f>[24]Março!$D$23</f>
        <v>*</v>
      </c>
      <c r="U29" s="93" t="str">
        <f>[24]Março!$D$24</f>
        <v>*</v>
      </c>
      <c r="V29" s="93" t="str">
        <f>[24]Março!$D$25</f>
        <v>*</v>
      </c>
      <c r="W29" s="93" t="str">
        <f>[24]Março!$D$26</f>
        <v>*</v>
      </c>
      <c r="X29" s="93" t="str">
        <f>[24]Março!$D$27</f>
        <v>*</v>
      </c>
      <c r="Y29" s="93" t="str">
        <f>[24]Março!$D$28</f>
        <v>*</v>
      </c>
      <c r="Z29" s="93" t="str">
        <f>[24]Março!$D$29</f>
        <v>*</v>
      </c>
      <c r="AA29" s="93" t="str">
        <f>[24]Março!$D$30</f>
        <v>*</v>
      </c>
      <c r="AB29" s="93" t="str">
        <f>[24]Março!$D$31</f>
        <v>*</v>
      </c>
      <c r="AC29" s="93" t="str">
        <f>[24]Março!$D$32</f>
        <v>*</v>
      </c>
      <c r="AD29" s="93" t="str">
        <f>[24]Março!$D$33</f>
        <v>*</v>
      </c>
      <c r="AE29" s="93" t="str">
        <f>[24]Março!$D$34</f>
        <v>*</v>
      </c>
      <c r="AF29" s="93" t="str">
        <f>[24]Março!$D$35</f>
        <v>*</v>
      </c>
      <c r="AG29" s="81">
        <f t="shared" si="1"/>
        <v>0</v>
      </c>
      <c r="AH29" s="92" t="e">
        <f t="shared" si="2"/>
        <v>#DIV/0!</v>
      </c>
      <c r="AM29" t="s">
        <v>33</v>
      </c>
    </row>
    <row r="30" spans="1:39" x14ac:dyDescent="0.2">
      <c r="A30" s="50" t="s">
        <v>10</v>
      </c>
      <c r="B30" s="93">
        <f>[25]Março!$D$5</f>
        <v>22.5</v>
      </c>
      <c r="C30" s="93">
        <f>[25]Março!$D$6</f>
        <v>22.3</v>
      </c>
      <c r="D30" s="93">
        <f>[25]Março!$D$7</f>
        <v>24.3</v>
      </c>
      <c r="E30" s="93">
        <f>[25]Março!$D$8</f>
        <v>23.4</v>
      </c>
      <c r="F30" s="93">
        <f>[25]Março!$D$9</f>
        <v>21.7</v>
      </c>
      <c r="G30" s="93">
        <f>[25]Março!$D$10</f>
        <v>21.9</v>
      </c>
      <c r="H30" s="93">
        <f>[25]Março!$D$11</f>
        <v>22.6</v>
      </c>
      <c r="I30" s="93">
        <f>[25]Março!$D$12</f>
        <v>22.1</v>
      </c>
      <c r="J30" s="93">
        <f>[25]Março!$D$13</f>
        <v>21.9</v>
      </c>
      <c r="K30" s="93">
        <f>[25]Março!$D$14</f>
        <v>21.6</v>
      </c>
      <c r="L30" s="93">
        <f>[25]Março!$D$15</f>
        <v>21.3</v>
      </c>
      <c r="M30" s="93">
        <f>[25]Março!$D$16</f>
        <v>21</v>
      </c>
      <c r="N30" s="93">
        <f>[25]Março!$D$17</f>
        <v>21.8</v>
      </c>
      <c r="O30" s="93">
        <f>[25]Março!$D$18</f>
        <v>20.7</v>
      </c>
      <c r="P30" s="93">
        <f>[25]Março!$D$19</f>
        <v>21.2</v>
      </c>
      <c r="Q30" s="93">
        <f>[25]Março!$D$20</f>
        <v>18.3</v>
      </c>
      <c r="R30" s="93">
        <f>[25]Março!$D$21</f>
        <v>22.6</v>
      </c>
      <c r="S30" s="93">
        <f>[25]Março!$D$22</f>
        <v>19.600000000000001</v>
      </c>
      <c r="T30" s="93">
        <f>[25]Março!$D$23</f>
        <v>19.399999999999999</v>
      </c>
      <c r="U30" s="93">
        <f>[25]Março!$D$24</f>
        <v>19.399999999999999</v>
      </c>
      <c r="V30" s="93">
        <f>[25]Março!$D$25</f>
        <v>19.600000000000001</v>
      </c>
      <c r="W30" s="93">
        <f>[25]Março!$D$26</f>
        <v>19.899999999999999</v>
      </c>
      <c r="X30" s="93">
        <f>[25]Março!$D$27</f>
        <v>20.7</v>
      </c>
      <c r="Y30" s="93">
        <f>[25]Março!$D$28</f>
        <v>19.899999999999999</v>
      </c>
      <c r="Z30" s="93">
        <f>[25]Março!$D$29</f>
        <v>22.2</v>
      </c>
      <c r="AA30" s="93">
        <f>[25]Março!$D$30</f>
        <v>21.1</v>
      </c>
      <c r="AB30" s="93">
        <f>[25]Março!$D$31</f>
        <v>23.1</v>
      </c>
      <c r="AC30" s="93">
        <f>[25]Março!$D$32</f>
        <v>21.7</v>
      </c>
      <c r="AD30" s="93">
        <f>[25]Março!$D$33</f>
        <v>20.9</v>
      </c>
      <c r="AE30" s="93">
        <f>[25]Março!$D$34</f>
        <v>21.3</v>
      </c>
      <c r="AF30" s="93">
        <f>[25]Março!$D$35</f>
        <v>21.8</v>
      </c>
      <c r="AG30" s="81">
        <f t="shared" si="1"/>
        <v>18.3</v>
      </c>
      <c r="AH30" s="92">
        <f t="shared" ref="AH30" si="3">AVERAGE(B30:AF30)</f>
        <v>21.348387096774193</v>
      </c>
      <c r="AL30" t="s">
        <v>33</v>
      </c>
    </row>
    <row r="31" spans="1:39" x14ac:dyDescent="0.2">
      <c r="A31" s="50" t="s">
        <v>153</v>
      </c>
      <c r="B31" s="93">
        <f>[26]Março!$D5</f>
        <v>21.8</v>
      </c>
      <c r="C31" s="93">
        <f>[26]Março!$D6</f>
        <v>21.6</v>
      </c>
      <c r="D31" s="93">
        <f>[26]Março!$D7</f>
        <v>22.4</v>
      </c>
      <c r="E31" s="93">
        <f>[26]Março!$D8</f>
        <v>23.7</v>
      </c>
      <c r="F31" s="93">
        <f>[26]Março!$D9</f>
        <v>20.100000000000001</v>
      </c>
      <c r="G31" s="93">
        <f>[26]Março!$D10</f>
        <v>20.399999999999999</v>
      </c>
      <c r="H31" s="93">
        <f>[26]Março!$D11</f>
        <v>20.5</v>
      </c>
      <c r="I31" s="93">
        <f>[26]Março!$D12</f>
        <v>21.5</v>
      </c>
      <c r="J31" s="93">
        <f>[26]Março!$D13</f>
        <v>21.9</v>
      </c>
      <c r="K31" s="93">
        <f>[26]Março!$D14</f>
        <v>21.8</v>
      </c>
      <c r="L31" s="93">
        <f>[26]Março!$D15</f>
        <v>21.8</v>
      </c>
      <c r="M31" s="93">
        <f>[26]Março!$D16</f>
        <v>20.399999999999999</v>
      </c>
      <c r="N31" s="93">
        <f>[26]Março!$D17</f>
        <v>21.4</v>
      </c>
      <c r="O31" s="93">
        <f>[26]Março!$D18</f>
        <v>20</v>
      </c>
      <c r="P31" s="93">
        <f>[26]Março!$D19</f>
        <v>20.8</v>
      </c>
      <c r="Q31" s="93">
        <f>[26]Março!$D20</f>
        <v>18.100000000000001</v>
      </c>
      <c r="R31" s="93">
        <f>[26]Março!$D21</f>
        <v>21.2</v>
      </c>
      <c r="S31" s="93">
        <f>[26]Março!$D22</f>
        <v>19.2</v>
      </c>
      <c r="T31" s="93">
        <f>[26]Março!$D23</f>
        <v>18.8</v>
      </c>
      <c r="U31" s="93">
        <f>[26]Março!$D24</f>
        <v>18.899999999999999</v>
      </c>
      <c r="V31" s="93">
        <f>[26]Março!$D25</f>
        <v>18.2</v>
      </c>
      <c r="W31" s="93">
        <f>[26]Março!$D26</f>
        <v>18.3</v>
      </c>
      <c r="X31" s="93">
        <f>[26]Março!$D27</f>
        <v>19.100000000000001</v>
      </c>
      <c r="Y31" s="93">
        <f>[26]Março!$D28</f>
        <v>18.2</v>
      </c>
      <c r="Z31" s="93">
        <f>[26]Março!$D29</f>
        <v>21.3</v>
      </c>
      <c r="AA31" s="93">
        <f>[26]Março!$D30</f>
        <v>19.5</v>
      </c>
      <c r="AB31" s="93">
        <f>[26]Março!$D31</f>
        <v>21.9</v>
      </c>
      <c r="AC31" s="93">
        <f>[26]Março!$D32</f>
        <v>21.6</v>
      </c>
      <c r="AD31" s="93">
        <f>[26]Março!$D33</f>
        <v>20.7</v>
      </c>
      <c r="AE31" s="93">
        <f>[26]Março!$D34</f>
        <v>21.3</v>
      </c>
      <c r="AF31" s="93">
        <f>[26]Março!$D35</f>
        <v>21.1</v>
      </c>
      <c r="AG31" s="81">
        <f t="shared" si="1"/>
        <v>18.100000000000001</v>
      </c>
      <c r="AH31" s="92">
        <f t="shared" si="2"/>
        <v>20.564516129032263</v>
      </c>
      <c r="AI31" s="11" t="s">
        <v>33</v>
      </c>
      <c r="AJ31" t="s">
        <v>33</v>
      </c>
      <c r="AL31" t="s">
        <v>33</v>
      </c>
      <c r="AM31" t="s">
        <v>33</v>
      </c>
    </row>
    <row r="32" spans="1:39" x14ac:dyDescent="0.2">
      <c r="A32" s="50" t="s">
        <v>11</v>
      </c>
      <c r="B32" s="93">
        <f>[27]Março!$D$5</f>
        <v>21</v>
      </c>
      <c r="C32" s="93">
        <f>[27]Março!$D$6</f>
        <v>19.7</v>
      </c>
      <c r="D32" s="93">
        <f>[27]Março!$D$7</f>
        <v>20.9</v>
      </c>
      <c r="E32" s="93">
        <f>[27]Março!$D$8</f>
        <v>21.2</v>
      </c>
      <c r="F32" s="93">
        <f>[27]Março!$D$9</f>
        <v>21.1</v>
      </c>
      <c r="G32" s="93">
        <f>[27]Março!$D$10</f>
        <v>19.8</v>
      </c>
      <c r="H32" s="93">
        <f>[27]Março!$D$11</f>
        <v>19.2</v>
      </c>
      <c r="I32" s="93">
        <f>[27]Março!$D$12</f>
        <v>19.600000000000001</v>
      </c>
      <c r="J32" s="93">
        <f>[27]Março!$D$13</f>
        <v>21.9</v>
      </c>
      <c r="K32" s="93">
        <f>[27]Março!$D$14</f>
        <v>21.1</v>
      </c>
      <c r="L32" s="93">
        <f>[27]Março!$D$15</f>
        <v>22.2</v>
      </c>
      <c r="M32" s="93">
        <f>[27]Março!$D$16</f>
        <v>20.9</v>
      </c>
      <c r="N32" s="93">
        <f>[27]Março!$D$17</f>
        <v>21.5</v>
      </c>
      <c r="O32" s="93">
        <f>[27]Março!$D$18</f>
        <v>21.1</v>
      </c>
      <c r="P32" s="93">
        <f>[27]Março!$D$19</f>
        <v>21.3</v>
      </c>
      <c r="Q32" s="93">
        <f>[27]Março!$D$20</f>
        <v>18.100000000000001</v>
      </c>
      <c r="R32" s="93">
        <f>[27]Março!$D$21</f>
        <v>20.6</v>
      </c>
      <c r="S32" s="93">
        <f>[27]Março!$D$22</f>
        <v>20.7</v>
      </c>
      <c r="T32" s="93">
        <f>[27]Março!$D$23</f>
        <v>17.5</v>
      </c>
      <c r="U32" s="93">
        <f>[27]Março!$D$24</f>
        <v>18.100000000000001</v>
      </c>
      <c r="V32" s="93">
        <f>[27]Março!$D$25</f>
        <v>17.8</v>
      </c>
      <c r="W32" s="93">
        <f>[27]Março!$D$26</f>
        <v>17</v>
      </c>
      <c r="X32" s="93">
        <f>[27]Março!$D$27</f>
        <v>20.3</v>
      </c>
      <c r="Y32" s="93">
        <f>[27]Março!$D$28</f>
        <v>17.8</v>
      </c>
      <c r="Z32" s="93">
        <f>[27]Março!$D$29</f>
        <v>20.399999999999999</v>
      </c>
      <c r="AA32" s="93">
        <f>[27]Março!$D$30</f>
        <v>20.399999999999999</v>
      </c>
      <c r="AB32" s="93">
        <f>[27]Março!$D$31</f>
        <v>21.8</v>
      </c>
      <c r="AC32" s="93">
        <f>[27]Março!$D$32</f>
        <v>22.2</v>
      </c>
      <c r="AD32" s="93">
        <f>[27]Março!$D$33</f>
        <v>21.3</v>
      </c>
      <c r="AE32" s="93">
        <f>[27]Março!$D$34</f>
        <v>22</v>
      </c>
      <c r="AF32" s="93">
        <f>[27]Março!$D$35</f>
        <v>21.4</v>
      </c>
      <c r="AG32" s="81">
        <f t="shared" si="1"/>
        <v>17</v>
      </c>
      <c r="AH32" s="92">
        <f t="shared" si="2"/>
        <v>20.319354838709682</v>
      </c>
    </row>
    <row r="33" spans="1:38" s="5" customFormat="1" x14ac:dyDescent="0.2">
      <c r="A33" s="50" t="s">
        <v>12</v>
      </c>
      <c r="B33" s="93">
        <f>[28]Março!$D$5</f>
        <v>23.2</v>
      </c>
      <c r="C33" s="93">
        <f>[28]Março!$D$6</f>
        <v>22.9</v>
      </c>
      <c r="D33" s="93">
        <f>[28]Março!$D$7</f>
        <v>22.2</v>
      </c>
      <c r="E33" s="93">
        <f>[28]Março!$D$8</f>
        <v>22.7</v>
      </c>
      <c r="F33" s="93">
        <f>[28]Março!$D$9</f>
        <v>21</v>
      </c>
      <c r="G33" s="93">
        <f>[28]Março!$D$10</f>
        <v>21.9</v>
      </c>
      <c r="H33" s="93">
        <f>[28]Março!$D$11</f>
        <v>23.3</v>
      </c>
      <c r="I33" s="93">
        <f>[28]Março!$D$12</f>
        <v>23.1</v>
      </c>
      <c r="J33" s="93">
        <f>[28]Março!$D$13</f>
        <v>22.1</v>
      </c>
      <c r="K33" s="93">
        <f>[28]Março!$D$14</f>
        <v>22.7</v>
      </c>
      <c r="L33" s="93">
        <f>[28]Março!$D$15</f>
        <v>24.1</v>
      </c>
      <c r="M33" s="93">
        <f>[28]Março!$D$16</f>
        <v>22.7</v>
      </c>
      <c r="N33" s="93">
        <f>[28]Março!$D$17</f>
        <v>22.8</v>
      </c>
      <c r="O33" s="93">
        <f>[28]Março!$D$18</f>
        <v>21.6</v>
      </c>
      <c r="P33" s="93">
        <f>[28]Março!$D$19</f>
        <v>23.1</v>
      </c>
      <c r="Q33" s="93">
        <f>[28]Março!$D$20</f>
        <v>22.8</v>
      </c>
      <c r="R33" s="93">
        <f>[28]Março!$D$21</f>
        <v>23</v>
      </c>
      <c r="S33" s="93">
        <f>[28]Março!$D$22</f>
        <v>23.9</v>
      </c>
      <c r="T33" s="93">
        <f>[28]Março!$D$23</f>
        <v>20.2</v>
      </c>
      <c r="U33" s="93">
        <f>[28]Março!$D$24</f>
        <v>21.2</v>
      </c>
      <c r="V33" s="93">
        <f>[28]Março!$D$25</f>
        <v>21.6</v>
      </c>
      <c r="W33" s="93">
        <f>[28]Março!$D$26</f>
        <v>22.3</v>
      </c>
      <c r="X33" s="93">
        <f>[28]Março!$D$27</f>
        <v>19.8</v>
      </c>
      <c r="Y33" s="93">
        <f>[28]Março!$D$28</f>
        <v>21.2</v>
      </c>
      <c r="Z33" s="93">
        <f>[28]Março!$D$29</f>
        <v>23.1</v>
      </c>
      <c r="AA33" s="93">
        <f>[28]Março!$D$30</f>
        <v>23.1</v>
      </c>
      <c r="AB33" s="93">
        <f>[28]Março!$D$31</f>
        <v>23.2</v>
      </c>
      <c r="AC33" s="93">
        <f>[28]Março!$D$32</f>
        <v>23.8</v>
      </c>
      <c r="AD33" s="93">
        <f>[28]Março!$D$33</f>
        <v>24.1</v>
      </c>
      <c r="AE33" s="93">
        <f>[28]Março!$D$34</f>
        <v>22.5</v>
      </c>
      <c r="AF33" s="93">
        <f>[28]Março!$D$35</f>
        <v>22.9</v>
      </c>
      <c r="AG33" s="81">
        <f t="shared" si="1"/>
        <v>19.8</v>
      </c>
      <c r="AH33" s="92">
        <f t="shared" si="2"/>
        <v>22.519354838709681</v>
      </c>
      <c r="AL33" s="5" t="s">
        <v>33</v>
      </c>
    </row>
    <row r="34" spans="1:38" x14ac:dyDescent="0.2">
      <c r="A34" s="50" t="s">
        <v>231</v>
      </c>
      <c r="B34" s="93">
        <f>[29]Março!$D$5</f>
        <v>22.7</v>
      </c>
      <c r="C34" s="93">
        <f>[29]Março!$D$6</f>
        <v>22.6</v>
      </c>
      <c r="D34" s="93">
        <f>[29]Março!$D$7</f>
        <v>21.7</v>
      </c>
      <c r="E34" s="93">
        <f>[29]Março!$D$8</f>
        <v>21.7</v>
      </c>
      <c r="F34" s="93">
        <f>[29]Março!$D$9</f>
        <v>22.4</v>
      </c>
      <c r="G34" s="93">
        <f>[29]Março!$D$10</f>
        <v>21.2</v>
      </c>
      <c r="H34" s="93">
        <f>[29]Março!$D$11</f>
        <v>23</v>
      </c>
      <c r="I34" s="93">
        <f>[29]Março!$D$12</f>
        <v>23.5</v>
      </c>
      <c r="J34" s="93">
        <f>[29]Março!$D$13</f>
        <v>22.2</v>
      </c>
      <c r="K34" s="93">
        <f>[29]Março!$D$14</f>
        <v>24.1</v>
      </c>
      <c r="L34" s="93">
        <f>[29]Março!$D$15</f>
        <v>22.7</v>
      </c>
      <c r="M34" s="93">
        <f>[29]Março!$D$16</f>
        <v>23.4</v>
      </c>
      <c r="N34" s="93">
        <f>[29]Março!$D$17</f>
        <v>23.5</v>
      </c>
      <c r="O34" s="93">
        <f>[29]Março!$D$18</f>
        <v>21.9</v>
      </c>
      <c r="P34" s="93">
        <f>[29]Março!$D$19</f>
        <v>23.7</v>
      </c>
      <c r="Q34" s="93">
        <f>[29]Março!$D$20</f>
        <v>23.1</v>
      </c>
      <c r="R34" s="93">
        <f>[29]Março!$D$21</f>
        <v>23.7</v>
      </c>
      <c r="S34" s="93">
        <f>[29]Março!$D$22</f>
        <v>23.2</v>
      </c>
      <c r="T34" s="93">
        <f>[29]Março!$D$23</f>
        <v>22</v>
      </c>
      <c r="U34" s="93">
        <f>[29]Março!$D$24</f>
        <v>21.7</v>
      </c>
      <c r="V34" s="93">
        <f>[29]Março!$D$25</f>
        <v>22.3</v>
      </c>
      <c r="W34" s="93">
        <f>[29]Março!$D$26</f>
        <v>22.3</v>
      </c>
      <c r="X34" s="93">
        <f>[29]Março!$D$27</f>
        <v>22.2</v>
      </c>
      <c r="Y34" s="93">
        <f>[29]Março!$D$28</f>
        <v>22.1</v>
      </c>
      <c r="Z34" s="93">
        <f>[29]Março!$D$29</f>
        <v>24</v>
      </c>
      <c r="AA34" s="93">
        <f>[29]Março!$D$30</f>
        <v>22.9</v>
      </c>
      <c r="AB34" s="93">
        <f>[29]Março!$D$31</f>
        <v>23.5</v>
      </c>
      <c r="AC34" s="93">
        <f>[29]Março!$D$32</f>
        <v>23.2</v>
      </c>
      <c r="AD34" s="93">
        <f>[29]Março!$D$33</f>
        <v>23.2</v>
      </c>
      <c r="AE34" s="93">
        <f>[29]Março!$D$34</f>
        <v>23.1</v>
      </c>
      <c r="AF34" s="93">
        <f>[29]Março!$D$35</f>
        <v>22.9</v>
      </c>
      <c r="AG34" s="81">
        <f t="shared" si="1"/>
        <v>21.2</v>
      </c>
      <c r="AH34" s="92">
        <f t="shared" si="2"/>
        <v>22.764516129032259</v>
      </c>
      <c r="AJ34" t="s">
        <v>33</v>
      </c>
      <c r="AK34" t="s">
        <v>33</v>
      </c>
    </row>
    <row r="35" spans="1:38" x14ac:dyDescent="0.2">
      <c r="A35" s="50" t="s">
        <v>230</v>
      </c>
      <c r="B35" s="93">
        <f>[30]Março!$D$5</f>
        <v>21.3</v>
      </c>
      <c r="C35" s="93">
        <f>[30]Março!$D$6</f>
        <v>19.8</v>
      </c>
      <c r="D35" s="93">
        <f>[30]Março!$D$7</f>
        <v>19.8</v>
      </c>
      <c r="E35" s="93">
        <f>[30]Março!$D$8</f>
        <v>20.8</v>
      </c>
      <c r="F35" s="93">
        <f>[30]Março!$D$9</f>
        <v>20.100000000000001</v>
      </c>
      <c r="G35" s="93">
        <f>[30]Março!$D$10</f>
        <v>20.2</v>
      </c>
      <c r="H35" s="93">
        <f>[30]Março!$D$11</f>
        <v>18.7</v>
      </c>
      <c r="I35" s="93">
        <f>[30]Março!$D$12</f>
        <v>19.7</v>
      </c>
      <c r="J35" s="93">
        <f>[30]Março!$D$13</f>
        <v>22.8</v>
      </c>
      <c r="K35" s="93">
        <f>[30]Março!$D$14</f>
        <v>22.1</v>
      </c>
      <c r="L35" s="93">
        <f>[30]Março!$D$15</f>
        <v>21.9</v>
      </c>
      <c r="M35" s="93">
        <f>[30]Março!$D$16</f>
        <v>21.3</v>
      </c>
      <c r="N35" s="93">
        <f>[30]Março!$D$17</f>
        <v>20.6</v>
      </c>
      <c r="O35" s="93">
        <f>[30]Março!$D$18</f>
        <v>19.5</v>
      </c>
      <c r="P35" s="93">
        <f>[30]Março!$D$19</f>
        <v>20</v>
      </c>
      <c r="Q35" s="93">
        <f>[30]Março!$D$20</f>
        <v>17.3</v>
      </c>
      <c r="R35" s="93">
        <f>[30]Março!$D$21</f>
        <v>20.2</v>
      </c>
      <c r="S35" s="93">
        <f>[30]Março!$D$22</f>
        <v>21</v>
      </c>
      <c r="T35" s="93">
        <f>[30]Março!$D$23</f>
        <v>18.8</v>
      </c>
      <c r="U35" s="93">
        <f>[30]Março!$D$24</f>
        <v>18.5</v>
      </c>
      <c r="V35" s="93">
        <f>[30]Março!$D$25</f>
        <v>19.600000000000001</v>
      </c>
      <c r="W35" s="93">
        <f>[30]Março!$D$26</f>
        <v>20</v>
      </c>
      <c r="X35" s="93">
        <f>[30]Março!$D$27</f>
        <v>20.7</v>
      </c>
      <c r="Y35" s="93">
        <f>[30]Março!$D$28</f>
        <v>19.100000000000001</v>
      </c>
      <c r="Z35" s="93">
        <f>[30]Março!$D$29</f>
        <v>21.4</v>
      </c>
      <c r="AA35" s="93">
        <f>[30]Março!$D$30</f>
        <v>21.7</v>
      </c>
      <c r="AB35" s="93">
        <f>[30]Março!$D$31</f>
        <v>21.8</v>
      </c>
      <c r="AC35" s="93">
        <f>[30]Março!$D$32</f>
        <v>23.2</v>
      </c>
      <c r="AD35" s="93">
        <f>[30]Março!$D$33</f>
        <v>21.2</v>
      </c>
      <c r="AE35" s="93">
        <f>[30]Março!$D$34</f>
        <v>20.2</v>
      </c>
      <c r="AF35" s="93">
        <f>[30]Março!$D$35</f>
        <v>21.9</v>
      </c>
      <c r="AG35" s="81">
        <f t="shared" si="1"/>
        <v>17.3</v>
      </c>
      <c r="AH35" s="92">
        <f t="shared" si="2"/>
        <v>20.490322580645167</v>
      </c>
      <c r="AK35" t="s">
        <v>33</v>
      </c>
    </row>
    <row r="36" spans="1:38" x14ac:dyDescent="0.2">
      <c r="A36" s="50" t="s">
        <v>126</v>
      </c>
      <c r="B36" s="93">
        <f>[31]Março!$D$5</f>
        <v>22.1</v>
      </c>
      <c r="C36" s="93">
        <f>[31]Março!$D$6</f>
        <v>21.6</v>
      </c>
      <c r="D36" s="93">
        <f>[31]Março!$D$7</f>
        <v>22.6</v>
      </c>
      <c r="E36" s="93">
        <f>[31]Março!$D$8</f>
        <v>21.5</v>
      </c>
      <c r="F36" s="93">
        <f>[31]Março!$D$9</f>
        <v>21.6</v>
      </c>
      <c r="G36" s="93">
        <f>[31]Março!$D$10</f>
        <v>21.4</v>
      </c>
      <c r="H36" s="93">
        <f>[31]Março!$D$11</f>
        <v>21.4</v>
      </c>
      <c r="I36" s="93">
        <f>[31]Março!$D$12</f>
        <v>21.6</v>
      </c>
      <c r="J36" s="93">
        <f>[31]Março!$D$13</f>
        <v>20.3</v>
      </c>
      <c r="K36" s="93">
        <f>[31]Março!$D$14</f>
        <v>20.9</v>
      </c>
      <c r="L36" s="93">
        <f>[31]Março!$D$15</f>
        <v>21.5</v>
      </c>
      <c r="M36" s="93">
        <f>[31]Março!$D$16</f>
        <v>20.9</v>
      </c>
      <c r="N36" s="93">
        <f>[31]Março!$D$17</f>
        <v>21.5</v>
      </c>
      <c r="O36" s="93">
        <f>[31]Março!$D$18</f>
        <v>20.6</v>
      </c>
      <c r="P36" s="93">
        <f>[31]Março!$D$19</f>
        <v>19.7</v>
      </c>
      <c r="Q36" s="93">
        <f>[31]Março!$D$20</f>
        <v>18.399999999999999</v>
      </c>
      <c r="R36" s="93">
        <f>[31]Março!$D$21</f>
        <v>23.1</v>
      </c>
      <c r="S36" s="93">
        <f>[31]Março!$D$22</f>
        <v>21.1</v>
      </c>
      <c r="T36" s="93">
        <f>[31]Março!$D$23</f>
        <v>19.600000000000001</v>
      </c>
      <c r="U36" s="93">
        <f>[31]Março!$D$24</f>
        <v>21.3</v>
      </c>
      <c r="V36" s="93">
        <f>[31]Março!$D$25</f>
        <v>20</v>
      </c>
      <c r="W36" s="93">
        <f>[31]Março!$D$26</f>
        <v>21.4</v>
      </c>
      <c r="X36" s="93">
        <f>[31]Março!$D$27</f>
        <v>22.4</v>
      </c>
      <c r="Y36" s="93">
        <f>[31]Março!$D$28</f>
        <v>19.399999999999999</v>
      </c>
      <c r="Z36" s="93">
        <f>[31]Março!$D$29</f>
        <v>21.1</v>
      </c>
      <c r="AA36" s="93">
        <f>[31]Março!$D$30</f>
        <v>21.5</v>
      </c>
      <c r="AB36" s="93">
        <f>[31]Março!$D$31</f>
        <v>22.4</v>
      </c>
      <c r="AC36" s="93">
        <f>[31]Março!$D$32</f>
        <v>22.2</v>
      </c>
      <c r="AD36" s="93">
        <f>[31]Março!$D$33</f>
        <v>21.4</v>
      </c>
      <c r="AE36" s="93">
        <f>[31]Março!$D$34</f>
        <v>20.399999999999999</v>
      </c>
      <c r="AF36" s="93">
        <f>[31]Março!$D$35</f>
        <v>21.2</v>
      </c>
      <c r="AG36" s="81">
        <f t="shared" si="1"/>
        <v>18.399999999999999</v>
      </c>
      <c r="AH36" s="92">
        <f t="shared" si="2"/>
        <v>21.164516129032258</v>
      </c>
      <c r="AJ36" t="s">
        <v>33</v>
      </c>
    </row>
    <row r="37" spans="1:38" x14ac:dyDescent="0.2">
      <c r="A37" s="50" t="s">
        <v>13</v>
      </c>
      <c r="B37" s="93">
        <f>[32]Março!$D$5</f>
        <v>22.4</v>
      </c>
      <c r="C37" s="93">
        <f>[32]Março!$D$6</f>
        <v>22.8</v>
      </c>
      <c r="D37" s="93">
        <f>[32]Março!$D$7</f>
        <v>23.1</v>
      </c>
      <c r="E37" s="93">
        <f>[32]Março!$D$8</f>
        <v>21.8</v>
      </c>
      <c r="F37" s="93">
        <f>[32]Março!$D$9</f>
        <v>21.9</v>
      </c>
      <c r="G37" s="93">
        <f>[32]Março!$D$10</f>
        <v>23.2</v>
      </c>
      <c r="H37" s="93">
        <f>[32]Março!$D$11</f>
        <v>21.9</v>
      </c>
      <c r="I37" s="93">
        <f>[32]Março!$D$12</f>
        <v>18.8</v>
      </c>
      <c r="J37" s="93">
        <f>[32]Março!$D$13</f>
        <v>20.2</v>
      </c>
      <c r="K37" s="93">
        <f>[32]Março!$D$14</f>
        <v>22.5</v>
      </c>
      <c r="L37" s="93">
        <f>[32]Março!$D$15</f>
        <v>22.4</v>
      </c>
      <c r="M37" s="93">
        <f>[32]Março!$D$16</f>
        <v>21.8</v>
      </c>
      <c r="N37" s="93">
        <f>[32]Março!$D$17</f>
        <v>22.7</v>
      </c>
      <c r="O37" s="93">
        <f>[32]Março!$D$18</f>
        <v>22.2</v>
      </c>
      <c r="P37" s="93">
        <f>[32]Março!$D$19</f>
        <v>22.2</v>
      </c>
      <c r="Q37" s="93">
        <f>[32]Março!$D$20</f>
        <v>22.4</v>
      </c>
      <c r="R37" s="93">
        <f>[32]Março!$D$21</f>
        <v>21.8</v>
      </c>
      <c r="S37" s="93">
        <f>[32]Março!$D$22</f>
        <v>23.4</v>
      </c>
      <c r="T37" s="93">
        <f>[32]Março!$D$23</f>
        <v>21.1</v>
      </c>
      <c r="U37" s="93">
        <f>[32]Março!$D$24</f>
        <v>21.9</v>
      </c>
      <c r="V37" s="93">
        <f>[32]Março!$D$25</f>
        <v>20.8</v>
      </c>
      <c r="W37" s="93">
        <f>[32]Março!$D$26</f>
        <v>21.7</v>
      </c>
      <c r="X37" s="93">
        <f>[32]Março!$D$27</f>
        <v>22.2</v>
      </c>
      <c r="Y37" s="93">
        <f>[32]Março!$D$28</f>
        <v>21</v>
      </c>
      <c r="Z37" s="93">
        <f>[32]Março!$D$29</f>
        <v>23.3</v>
      </c>
      <c r="AA37" s="93">
        <f>[32]Março!$D$30</f>
        <v>23.1</v>
      </c>
      <c r="AB37" s="93">
        <f>[32]Março!$D$31</f>
        <v>22.1</v>
      </c>
      <c r="AC37" s="93">
        <f>[32]Março!$D$32</f>
        <v>22.4</v>
      </c>
      <c r="AD37" s="93">
        <f>[32]Março!$D$33</f>
        <v>21.8</v>
      </c>
      <c r="AE37" s="93">
        <f>[32]Março!$D$34</f>
        <v>22.8</v>
      </c>
      <c r="AF37" s="93">
        <f>[32]Março!$D$35</f>
        <v>22.6</v>
      </c>
      <c r="AG37" s="81">
        <f t="shared" si="1"/>
        <v>18.8</v>
      </c>
      <c r="AH37" s="92">
        <f t="shared" si="2"/>
        <v>22.074193548387093</v>
      </c>
    </row>
    <row r="38" spans="1:38" x14ac:dyDescent="0.2">
      <c r="A38" s="50" t="s">
        <v>154</v>
      </c>
      <c r="B38" s="93">
        <f>[33]Março!$D5</f>
        <v>21.2</v>
      </c>
      <c r="C38" s="93">
        <f>[33]Março!$D6</f>
        <v>21.4</v>
      </c>
      <c r="D38" s="93">
        <f>[33]Março!$D7</f>
        <v>21</v>
      </c>
      <c r="E38" s="93">
        <f>[33]Março!$D8</f>
        <v>22.7</v>
      </c>
      <c r="F38" s="93">
        <f>[33]Março!$D9</f>
        <v>20.399999999999999</v>
      </c>
      <c r="G38" s="93">
        <f>[33]Março!$D10</f>
        <v>20.9</v>
      </c>
      <c r="H38" s="93">
        <f>[33]Março!$D11</f>
        <v>21.5</v>
      </c>
      <c r="I38" s="93">
        <f>[33]Março!$D12</f>
        <v>22.9</v>
      </c>
      <c r="J38" s="93">
        <f>[33]Março!$D13</f>
        <v>22.8</v>
      </c>
      <c r="K38" s="93">
        <f>[33]Março!$D14</f>
        <v>21.6</v>
      </c>
      <c r="L38" s="93">
        <f>[33]Março!$D15</f>
        <v>22.7</v>
      </c>
      <c r="M38" s="93">
        <f>[33]Março!$D16</f>
        <v>22.2</v>
      </c>
      <c r="N38" s="93">
        <f>[33]Março!$D17</f>
        <v>21.9</v>
      </c>
      <c r="O38" s="93">
        <f>[33]Março!$D18</f>
        <v>21.6</v>
      </c>
      <c r="P38" s="93">
        <f>[33]Março!$D19</f>
        <v>21.6</v>
      </c>
      <c r="Q38" s="93">
        <f>[33]Março!$D20</f>
        <v>22.8</v>
      </c>
      <c r="R38" s="93">
        <f>[33]Março!$D21</f>
        <v>23.2</v>
      </c>
      <c r="S38" s="93">
        <f>[33]Março!$D22</f>
        <v>22.6</v>
      </c>
      <c r="T38" s="93">
        <f>[33]Março!$D23</f>
        <v>21.7</v>
      </c>
      <c r="U38" s="93">
        <f>[33]Março!$D24</f>
        <v>21</v>
      </c>
      <c r="V38" s="93">
        <f>[33]Março!$D25</f>
        <v>21.5</v>
      </c>
      <c r="W38" s="93">
        <f>[33]Março!$D26</f>
        <v>21.1</v>
      </c>
      <c r="X38" s="93">
        <f>[33]Março!$D27</f>
        <v>22</v>
      </c>
      <c r="Y38" s="93">
        <f>[33]Março!$D28</f>
        <v>22.3</v>
      </c>
      <c r="Z38" s="93">
        <f>[33]Março!$D29</f>
        <v>23</v>
      </c>
      <c r="AA38" s="93">
        <f>[33]Março!$D30</f>
        <v>22.6</v>
      </c>
      <c r="AB38" s="93">
        <f>[33]Março!$D31</f>
        <v>21.9</v>
      </c>
      <c r="AC38" s="93">
        <f>[33]Março!$D32</f>
        <v>22.6</v>
      </c>
      <c r="AD38" s="93">
        <f>[33]Março!$D33</f>
        <v>22.4</v>
      </c>
      <c r="AE38" s="93">
        <f>[33]Março!$D34</f>
        <v>24.2</v>
      </c>
      <c r="AF38" s="93">
        <f>[33]Março!$D35</f>
        <v>21.9</v>
      </c>
      <c r="AG38" s="81">
        <f t="shared" si="1"/>
        <v>20.399999999999999</v>
      </c>
      <c r="AH38" s="92">
        <f t="shared" si="2"/>
        <v>22.038709677419355</v>
      </c>
      <c r="AJ38" t="s">
        <v>33</v>
      </c>
      <c r="AL38" t="s">
        <v>33</v>
      </c>
    </row>
    <row r="39" spans="1:38" x14ac:dyDescent="0.2">
      <c r="A39" s="50" t="s">
        <v>14</v>
      </c>
      <c r="B39" s="93">
        <f>[34]Março!$D$5</f>
        <v>21</v>
      </c>
      <c r="C39" s="93">
        <f>[34]Março!$D$6</f>
        <v>22.5</v>
      </c>
      <c r="D39" s="93">
        <f>[34]Março!$D$7</f>
        <v>22.5</v>
      </c>
      <c r="E39" s="93">
        <f>[34]Março!$D$8</f>
        <v>23.4</v>
      </c>
      <c r="F39" s="93">
        <f>[34]Março!$D$9</f>
        <v>20.2</v>
      </c>
      <c r="G39" s="93">
        <f>[34]Março!$D$10</f>
        <v>19.600000000000001</v>
      </c>
      <c r="H39" s="93">
        <f>[34]Março!$D$11</f>
        <v>20.7</v>
      </c>
      <c r="I39" s="93">
        <f>[34]Março!$D$12</f>
        <v>21.1</v>
      </c>
      <c r="J39" s="93">
        <f>[34]Março!$D$13</f>
        <v>20.3</v>
      </c>
      <c r="K39" s="93">
        <f>[34]Março!$D$14</f>
        <v>20.5</v>
      </c>
      <c r="L39" s="93">
        <f>[34]Março!$D$15</f>
        <v>21.2</v>
      </c>
      <c r="M39" s="93">
        <f>[34]Março!$D$16</f>
        <v>19.7</v>
      </c>
      <c r="N39" s="93">
        <f>[34]Março!$D$17</f>
        <v>20.100000000000001</v>
      </c>
      <c r="O39" s="93">
        <f>[34]Março!$D$18</f>
        <v>19.899999999999999</v>
      </c>
      <c r="P39" s="93">
        <f>[34]Março!$D$19</f>
        <v>20.100000000000001</v>
      </c>
      <c r="Q39" s="93">
        <f>[34]Março!$D$20</f>
        <v>18</v>
      </c>
      <c r="R39" s="93">
        <f>[34]Março!$D$21</f>
        <v>21.2</v>
      </c>
      <c r="S39" s="93">
        <f>[34]Março!$D$22</f>
        <v>18.8</v>
      </c>
      <c r="T39" s="93">
        <f>[34]Março!$D$23</f>
        <v>17.8</v>
      </c>
      <c r="U39" s="93">
        <f>[34]Março!$D$24</f>
        <v>20.3</v>
      </c>
      <c r="V39" s="93">
        <f>[34]Março!$D$25</f>
        <v>19.2</v>
      </c>
      <c r="W39" s="93">
        <f>[34]Março!$D$26</f>
        <v>18.3</v>
      </c>
      <c r="X39" s="93">
        <f>[34]Março!$D$27</f>
        <v>18.5</v>
      </c>
      <c r="Y39" s="93">
        <f>[34]Março!$D$28</f>
        <v>19.3</v>
      </c>
      <c r="Z39" s="93">
        <f>[34]Março!$D$29</f>
        <v>22.7</v>
      </c>
      <c r="AA39" s="93">
        <f>[34]Março!$D$30</f>
        <v>20.100000000000001</v>
      </c>
      <c r="AB39" s="93">
        <f>[34]Março!$D$31</f>
        <v>21.9</v>
      </c>
      <c r="AC39" s="93">
        <f>[34]Março!$D$32</f>
        <v>20.8</v>
      </c>
      <c r="AD39" s="93">
        <f>[34]Março!$D$33</f>
        <v>19.8</v>
      </c>
      <c r="AE39" s="93">
        <f>[34]Março!$D$34</f>
        <v>21.1</v>
      </c>
      <c r="AF39" s="93">
        <f>[34]Março!$D$35</f>
        <v>20.399999999999999</v>
      </c>
      <c r="AG39" s="81">
        <f t="shared" si="1"/>
        <v>17.8</v>
      </c>
      <c r="AH39" s="92">
        <f t="shared" si="2"/>
        <v>20.354838709677416</v>
      </c>
      <c r="AI39" s="11" t="s">
        <v>33</v>
      </c>
      <c r="AJ39" t="s">
        <v>33</v>
      </c>
      <c r="AL39" t="s">
        <v>33</v>
      </c>
    </row>
    <row r="40" spans="1:38" x14ac:dyDescent="0.2">
      <c r="A40" s="50" t="s">
        <v>15</v>
      </c>
      <c r="B40" s="93">
        <f>[35]Março!$D$5</f>
        <v>25</v>
      </c>
      <c r="C40" s="93">
        <f>[35]Março!$D$6</f>
        <v>25.1</v>
      </c>
      <c r="D40" s="93">
        <f>[35]Março!$D$7</f>
        <v>24.5</v>
      </c>
      <c r="E40" s="93">
        <f>[35]Março!$D$8</f>
        <v>24.2</v>
      </c>
      <c r="F40" s="93">
        <f>[35]Março!$D$9</f>
        <v>24.6</v>
      </c>
      <c r="G40" s="93">
        <f>[35]Março!$D$10</f>
        <v>22.5</v>
      </c>
      <c r="H40" s="93">
        <f>[35]Março!$D$11</f>
        <v>24.6</v>
      </c>
      <c r="I40" s="93">
        <f>[35]Março!$D$12</f>
        <v>24.5</v>
      </c>
      <c r="J40" s="93">
        <f>[35]Março!$D$13</f>
        <v>22.9</v>
      </c>
      <c r="K40" s="93">
        <f>[35]Março!$D$14</f>
        <v>22.6</v>
      </c>
      <c r="L40" s="93">
        <f>[35]Março!$D$15</f>
        <v>23.9</v>
      </c>
      <c r="M40" s="93">
        <f>[35]Março!$D$16</f>
        <v>22.8</v>
      </c>
      <c r="N40" s="93">
        <f>[35]Março!$D$17</f>
        <v>22.2</v>
      </c>
      <c r="O40" s="93">
        <f>[35]Março!$D$18</f>
        <v>23.2</v>
      </c>
      <c r="P40" s="93">
        <f>[35]Março!$D$19</f>
        <v>20.7</v>
      </c>
      <c r="Q40" s="93">
        <f>[35]Março!$D$20</f>
        <v>20.9</v>
      </c>
      <c r="R40" s="93">
        <f>[35]Março!$D$21</f>
        <v>23.5</v>
      </c>
      <c r="S40" s="93">
        <f>[35]Março!$D$22</f>
        <v>21.6</v>
      </c>
      <c r="T40" s="93">
        <f>[35]Março!$D$23</f>
        <v>20.399999999999999</v>
      </c>
      <c r="U40" s="93">
        <f>[35]Março!$D$24</f>
        <v>20.5</v>
      </c>
      <c r="V40" s="93">
        <f>[35]Março!$D$25</f>
        <v>21.2</v>
      </c>
      <c r="W40" s="93">
        <f>[35]Março!$D$26</f>
        <v>22.2</v>
      </c>
      <c r="X40" s="93">
        <f>[35]Março!$D$27</f>
        <v>21.5</v>
      </c>
      <c r="Y40" s="93">
        <f>[35]Março!$D$28</f>
        <v>22.2</v>
      </c>
      <c r="Z40" s="93">
        <f>[35]Março!$D$29</f>
        <v>23.6</v>
      </c>
      <c r="AA40" s="93">
        <f>[35]Março!$D$30</f>
        <v>24</v>
      </c>
      <c r="AB40" s="93">
        <f>[35]Março!$D$31</f>
        <v>24.2</v>
      </c>
      <c r="AC40" s="93">
        <f>[35]Março!$D$32</f>
        <v>25</v>
      </c>
      <c r="AD40" s="93">
        <f>[35]Março!$D$33</f>
        <v>22.7</v>
      </c>
      <c r="AE40" s="93">
        <f>[35]Março!$D$34</f>
        <v>22.4</v>
      </c>
      <c r="AF40" s="93">
        <f>[35]Março!$D$35</f>
        <v>23.7</v>
      </c>
      <c r="AG40" s="81">
        <f t="shared" si="1"/>
        <v>20.399999999999999</v>
      </c>
      <c r="AH40" s="92">
        <f t="shared" si="2"/>
        <v>22.99677419354839</v>
      </c>
      <c r="AJ40" t="s">
        <v>33</v>
      </c>
      <c r="AK40" t="s">
        <v>33</v>
      </c>
    </row>
    <row r="41" spans="1:38" x14ac:dyDescent="0.2">
      <c r="A41" s="50" t="s">
        <v>155</v>
      </c>
      <c r="B41" s="93">
        <f>[36]Março!$D$5</f>
        <v>21.6</v>
      </c>
      <c r="C41" s="93">
        <f>[36]Março!$D$6</f>
        <v>21.2</v>
      </c>
      <c r="D41" s="93">
        <f>[36]Março!$D$7</f>
        <v>22.1</v>
      </c>
      <c r="E41" s="93">
        <f>[36]Março!$D$8</f>
        <v>20.7</v>
      </c>
      <c r="F41" s="93">
        <f>[36]Março!$D$9</f>
        <v>21</v>
      </c>
      <c r="G41" s="93">
        <f>[36]Março!$D$10</f>
        <v>21.5</v>
      </c>
      <c r="H41" s="93">
        <f>[36]Março!$D$11</f>
        <v>20.7</v>
      </c>
      <c r="I41" s="93">
        <f>[36]Março!$D$12</f>
        <v>20.5</v>
      </c>
      <c r="J41" s="93">
        <f>[36]Março!$D$13</f>
        <v>21.8</v>
      </c>
      <c r="K41" s="93">
        <f>[36]Março!$D$14</f>
        <v>21.7</v>
      </c>
      <c r="L41" s="93">
        <f>[36]Março!$D$15</f>
        <v>22.4</v>
      </c>
      <c r="M41" s="93">
        <f>[36]Março!$D$16</f>
        <v>20.9</v>
      </c>
      <c r="N41" s="93">
        <f>[36]Março!$D$17</f>
        <v>22.2</v>
      </c>
      <c r="O41" s="93">
        <f>[36]Março!$D$18</f>
        <v>21.3</v>
      </c>
      <c r="P41" s="93">
        <f>[36]Março!$D$19</f>
        <v>21.5</v>
      </c>
      <c r="Q41" s="93">
        <f>[36]Março!$D$20</f>
        <v>20.7</v>
      </c>
      <c r="R41" s="93">
        <f>[36]Março!$D$21</f>
        <v>22.4</v>
      </c>
      <c r="S41" s="93">
        <f>[36]Março!$D$22</f>
        <v>21.1</v>
      </c>
      <c r="T41" s="93">
        <f>[36]Março!$D$23</f>
        <v>20.6</v>
      </c>
      <c r="U41" s="93">
        <f>[36]Março!$D$24</f>
        <v>19.899999999999999</v>
      </c>
      <c r="V41" s="93">
        <f>[36]Março!$D$25</f>
        <v>20.3</v>
      </c>
      <c r="W41" s="93">
        <f>[36]Março!$D$26</f>
        <v>19.7</v>
      </c>
      <c r="X41" s="93">
        <f>[36]Março!$D$27</f>
        <v>21.9</v>
      </c>
      <c r="Y41" s="93">
        <f>[36]Março!$D$28</f>
        <v>21.5</v>
      </c>
      <c r="Z41" s="93">
        <f>[36]Março!$D$29</f>
        <v>22.9</v>
      </c>
      <c r="AA41" s="93">
        <f>[36]Março!$D$30</f>
        <v>21.7</v>
      </c>
      <c r="AB41" s="93">
        <f>[36]Março!$D$31</f>
        <v>22.1</v>
      </c>
      <c r="AC41" s="93">
        <f>[36]Março!$D$32</f>
        <v>23.1</v>
      </c>
      <c r="AD41" s="93">
        <f>[36]Março!$D$33</f>
        <v>22.5</v>
      </c>
      <c r="AE41" s="93">
        <f>[36]Março!$D$34</f>
        <v>22</v>
      </c>
      <c r="AF41" s="93">
        <f>[36]Março!$D$35</f>
        <v>21</v>
      </c>
      <c r="AG41" s="81">
        <f t="shared" si="1"/>
        <v>19.7</v>
      </c>
      <c r="AH41" s="92">
        <f t="shared" si="2"/>
        <v>21.435483870967747</v>
      </c>
      <c r="AL41" t="s">
        <v>33</v>
      </c>
    </row>
    <row r="42" spans="1:38" x14ac:dyDescent="0.2">
      <c r="A42" s="50" t="s">
        <v>16</v>
      </c>
      <c r="B42" s="93">
        <f>[37]Março!$D$5</f>
        <v>21.5</v>
      </c>
      <c r="C42" s="93">
        <f>[37]Março!$D$6</f>
        <v>19.8</v>
      </c>
      <c r="D42" s="93">
        <f>[37]Março!$D$7</f>
        <v>20.6</v>
      </c>
      <c r="E42" s="93">
        <f>[37]Março!$D$8</f>
        <v>21</v>
      </c>
      <c r="F42" s="93">
        <f>[37]Março!$D$9</f>
        <v>19.8</v>
      </c>
      <c r="G42" s="93">
        <f>[37]Março!$D$10</f>
        <v>20.100000000000001</v>
      </c>
      <c r="H42" s="93">
        <f>[37]Março!$D$11</f>
        <v>20.2</v>
      </c>
      <c r="I42" s="93">
        <f>[37]Março!$D$12</f>
        <v>19.7</v>
      </c>
      <c r="J42" s="93">
        <f>[37]Março!$D$13</f>
        <v>21</v>
      </c>
      <c r="K42" s="93">
        <f>[37]Março!$D$14</f>
        <v>22.5</v>
      </c>
      <c r="L42" s="93">
        <f>[37]Março!$D$15</f>
        <v>20.5</v>
      </c>
      <c r="M42" s="93">
        <f>[37]Março!$D$16</f>
        <v>21.2</v>
      </c>
      <c r="N42" s="93">
        <f>[37]Março!$D$17</f>
        <v>21.4</v>
      </c>
      <c r="O42" s="93">
        <f>[37]Março!$D$18</f>
        <v>20.9</v>
      </c>
      <c r="P42" s="93">
        <f>[37]Março!$D$19</f>
        <v>20.8</v>
      </c>
      <c r="Q42" s="93">
        <f>[37]Março!$D$20</f>
        <v>18.2</v>
      </c>
      <c r="R42" s="93">
        <f>[37]Março!$D$21</f>
        <v>21.2</v>
      </c>
      <c r="S42" s="93">
        <f>[37]Março!$D$22</f>
        <v>20.9</v>
      </c>
      <c r="T42" s="93">
        <f>[37]Março!$D$23</f>
        <v>18.399999999999999</v>
      </c>
      <c r="U42" s="93">
        <f>[37]Março!$D$24</f>
        <v>18</v>
      </c>
      <c r="V42" s="93">
        <f>[37]Março!$D$25</f>
        <v>19</v>
      </c>
      <c r="W42" s="93">
        <f>[37]Março!$D$26</f>
        <v>17.600000000000001</v>
      </c>
      <c r="X42" s="93">
        <f>[37]Março!$D$27</f>
        <v>20.5</v>
      </c>
      <c r="Y42" s="93">
        <f>[37]Março!$D$28</f>
        <v>17.8</v>
      </c>
      <c r="Z42" s="93">
        <f>[37]Março!$D$29</f>
        <v>20.2</v>
      </c>
      <c r="AA42" s="93">
        <f>[37]Março!$D$30</f>
        <v>21.3</v>
      </c>
      <c r="AB42" s="93">
        <f>[37]Março!$D$31</f>
        <v>21.9</v>
      </c>
      <c r="AC42" s="93">
        <f>[37]Março!$D$32</f>
        <v>22.9</v>
      </c>
      <c r="AD42" s="93">
        <f>[37]Março!$D$33</f>
        <v>21.3</v>
      </c>
      <c r="AE42" s="93">
        <f>[37]Março!$D$34</f>
        <v>20.7</v>
      </c>
      <c r="AF42" s="93">
        <f>[37]Março!$D$35</f>
        <v>21.6</v>
      </c>
      <c r="AG42" s="81">
        <f t="shared" si="1"/>
        <v>17.600000000000001</v>
      </c>
      <c r="AH42" s="92">
        <f t="shared" si="2"/>
        <v>20.403225806451609</v>
      </c>
      <c r="AJ42" t="s">
        <v>33</v>
      </c>
      <c r="AK42" t="s">
        <v>33</v>
      </c>
      <c r="AL42" t="s">
        <v>33</v>
      </c>
    </row>
    <row r="43" spans="1:38" x14ac:dyDescent="0.2">
      <c r="A43" s="50" t="s">
        <v>139</v>
      </c>
      <c r="B43" s="93">
        <f>[38]Março!$D$5</f>
        <v>22</v>
      </c>
      <c r="C43" s="93">
        <f>[38]Março!$D$6</f>
        <v>19.7</v>
      </c>
      <c r="D43" s="93">
        <f>[38]Março!$D$7</f>
        <v>20.399999999999999</v>
      </c>
      <c r="E43" s="93">
        <f>[38]Março!$D$8</f>
        <v>19.7</v>
      </c>
      <c r="F43" s="93">
        <f>[38]Março!$D$9</f>
        <v>20.8</v>
      </c>
      <c r="G43" s="93">
        <f>[38]Março!$D$10</f>
        <v>21.3</v>
      </c>
      <c r="H43" s="93">
        <f>[38]Março!$D$11</f>
        <v>18.2</v>
      </c>
      <c r="I43" s="93">
        <f>[38]Março!$D$12</f>
        <v>18</v>
      </c>
      <c r="J43" s="93">
        <f>[38]Março!$D$13</f>
        <v>18.2</v>
      </c>
      <c r="K43" s="93">
        <f>[38]Março!$D$14</f>
        <v>20.7</v>
      </c>
      <c r="L43" s="93">
        <f>[38]Março!$D$15</f>
        <v>21.7</v>
      </c>
      <c r="M43" s="93">
        <f>[38]Março!$D$16</f>
        <v>21</v>
      </c>
      <c r="N43" s="93">
        <f>[38]Março!$D$17</f>
        <v>21.5</v>
      </c>
      <c r="O43" s="93">
        <f>[38]Março!$D$18</f>
        <v>20.7</v>
      </c>
      <c r="P43" s="93">
        <f>[38]Março!$D$19</f>
        <v>20.5</v>
      </c>
      <c r="Q43" s="93">
        <f>[38]Março!$D$20</f>
        <v>19.5</v>
      </c>
      <c r="R43" s="93">
        <f>[38]Março!$D$21</f>
        <v>22.9</v>
      </c>
      <c r="S43" s="93">
        <f>[38]Março!$D$22</f>
        <v>21.2</v>
      </c>
      <c r="T43" s="93">
        <f>[38]Março!$D$23</f>
        <v>20.6</v>
      </c>
      <c r="U43" s="93">
        <f>[38]Março!$D$24</f>
        <v>21.4</v>
      </c>
      <c r="V43" s="93">
        <f>[38]Março!$D$25</f>
        <v>19.600000000000001</v>
      </c>
      <c r="W43" s="93">
        <f>[38]Março!$D$26</f>
        <v>18.2</v>
      </c>
      <c r="X43" s="93">
        <f>[38]Março!$D$27</f>
        <v>22.5</v>
      </c>
      <c r="Y43" s="93">
        <f>[38]Março!$D$28</f>
        <v>20.5</v>
      </c>
      <c r="Z43" s="93">
        <f>[38]Março!$D$29</f>
        <v>21.3</v>
      </c>
      <c r="AA43" s="93">
        <f>[38]Março!$D$30</f>
        <v>22</v>
      </c>
      <c r="AB43" s="93">
        <f>[38]Março!$D$31</f>
        <v>21.7</v>
      </c>
      <c r="AC43" s="93">
        <f>[38]Março!$D$32</f>
        <v>22.3</v>
      </c>
      <c r="AD43" s="93">
        <f>[38]Março!$D$33</f>
        <v>23.2</v>
      </c>
      <c r="AE43" s="93">
        <f>[38]Março!$D$34</f>
        <v>20.5</v>
      </c>
      <c r="AF43" s="93">
        <f>[38]Março!$D$35</f>
        <v>22.3</v>
      </c>
      <c r="AG43" s="81">
        <f t="shared" si="1"/>
        <v>18</v>
      </c>
      <c r="AH43" s="92">
        <f t="shared" si="2"/>
        <v>20.777419354838706</v>
      </c>
      <c r="AJ43" t="s">
        <v>33</v>
      </c>
    </row>
    <row r="44" spans="1:38" x14ac:dyDescent="0.2">
      <c r="A44" s="50" t="s">
        <v>17</v>
      </c>
      <c r="B44" s="93">
        <f>[39]Março!$D$5</f>
        <v>20.100000000000001</v>
      </c>
      <c r="C44" s="93">
        <f>[39]Março!$D$6</f>
        <v>20.6</v>
      </c>
      <c r="D44" s="93">
        <f>[39]Março!$D$7</f>
        <v>20.9</v>
      </c>
      <c r="E44" s="93">
        <f>[39]Março!$D$8</f>
        <v>19.8</v>
      </c>
      <c r="F44" s="93">
        <f>[39]Março!$D$9</f>
        <v>19.7</v>
      </c>
      <c r="G44" s="93">
        <f>[39]Março!$D$10</f>
        <v>19.899999999999999</v>
      </c>
      <c r="H44" s="93">
        <f>[39]Março!$D$11</f>
        <v>20.399999999999999</v>
      </c>
      <c r="I44" s="93">
        <f>[39]Março!$D$12</f>
        <v>22.1</v>
      </c>
      <c r="J44" s="93">
        <f>[39]Março!$D$13</f>
        <v>20</v>
      </c>
      <c r="K44" s="93">
        <f>[39]Março!$D$14</f>
        <v>20.100000000000001</v>
      </c>
      <c r="L44" s="93">
        <f>[39]Março!$D$15</f>
        <v>21.2</v>
      </c>
      <c r="M44" s="93">
        <f>[39]Março!$D$16</f>
        <v>19.899999999999999</v>
      </c>
      <c r="N44" s="93">
        <f>[39]Março!$D$17</f>
        <v>22.2</v>
      </c>
      <c r="O44" s="93">
        <f>[39]Março!$D$18</f>
        <v>24.4</v>
      </c>
      <c r="P44" s="93">
        <f>[39]Março!$D$19</f>
        <v>25</v>
      </c>
      <c r="Q44" s="93">
        <f>[39]Março!$D$20</f>
        <v>22.9</v>
      </c>
      <c r="R44" s="93">
        <f>[39]Março!$D$21</f>
        <v>26.4</v>
      </c>
      <c r="S44" s="93">
        <f>[39]Março!$D$22</f>
        <v>20.100000000000001</v>
      </c>
      <c r="T44" s="93">
        <f>[39]Março!$D$23</f>
        <v>23.9</v>
      </c>
      <c r="U44" s="93">
        <f>[39]Março!$D$24</f>
        <v>23.3</v>
      </c>
      <c r="V44" s="93">
        <f>[39]Março!$D$25</f>
        <v>23.9</v>
      </c>
      <c r="W44" s="93">
        <f>[39]Março!$D$26</f>
        <v>25.4</v>
      </c>
      <c r="X44" s="93" t="str">
        <f>[39]Março!$D$27</f>
        <v>*</v>
      </c>
      <c r="Y44" s="93">
        <f>[39]Março!$D$28</f>
        <v>25</v>
      </c>
      <c r="Z44" s="93">
        <f>[39]Março!$D$29</f>
        <v>23.4</v>
      </c>
      <c r="AA44" s="93">
        <f>[39]Março!$D$30</f>
        <v>21.6</v>
      </c>
      <c r="AB44" s="93">
        <f>[39]Março!$D$31</f>
        <v>23.4</v>
      </c>
      <c r="AC44" s="93">
        <f>[39]Março!$D$32</f>
        <v>21.8</v>
      </c>
      <c r="AD44" s="93">
        <f>[39]Março!$D$33</f>
        <v>20.2</v>
      </c>
      <c r="AE44" s="93">
        <f>[39]Março!$D$34</f>
        <v>21</v>
      </c>
      <c r="AF44" s="93">
        <f>[39]Março!$D$35</f>
        <v>20.3</v>
      </c>
      <c r="AG44" s="81">
        <f t="shared" si="1"/>
        <v>19.7</v>
      </c>
      <c r="AH44" s="92">
        <f t="shared" si="2"/>
        <v>21.963333333333328</v>
      </c>
      <c r="AJ44" t="s">
        <v>33</v>
      </c>
      <c r="AL44" t="s">
        <v>33</v>
      </c>
    </row>
    <row r="45" spans="1:38" x14ac:dyDescent="0.2">
      <c r="A45" s="50" t="s">
        <v>18</v>
      </c>
      <c r="B45" s="93">
        <f>[40]Março!$D$5</f>
        <v>22.1</v>
      </c>
      <c r="C45" s="93">
        <f>[40]Março!$D$6</f>
        <v>22.7</v>
      </c>
      <c r="D45" s="93">
        <f>[40]Março!$D$7</f>
        <v>23.4</v>
      </c>
      <c r="E45" s="93">
        <f>[40]Março!$D$8</f>
        <v>21.4</v>
      </c>
      <c r="F45" s="93">
        <f>[40]Março!$D$9</f>
        <v>20.7</v>
      </c>
      <c r="G45" s="93">
        <f>[40]Março!$D$10</f>
        <v>21</v>
      </c>
      <c r="H45" s="93">
        <f>[40]Março!$D$11</f>
        <v>22.7</v>
      </c>
      <c r="I45" s="93">
        <f>[40]Março!$D$12</f>
        <v>21.3</v>
      </c>
      <c r="J45" s="93">
        <f>[40]Março!$D$13</f>
        <v>21.3</v>
      </c>
      <c r="K45" s="93">
        <f>[40]Março!$D$14</f>
        <v>19.899999999999999</v>
      </c>
      <c r="L45" s="93">
        <f>[40]Março!$D$15</f>
        <v>21.5</v>
      </c>
      <c r="M45" s="93">
        <f>[40]Março!$D$16</f>
        <v>20.399999999999999</v>
      </c>
      <c r="N45" s="93">
        <f>[40]Março!$D$17</f>
        <v>20.5</v>
      </c>
      <c r="O45" s="93">
        <f>[40]Março!$D$18</f>
        <v>19.100000000000001</v>
      </c>
      <c r="P45" s="93">
        <f>[40]Março!$D$19</f>
        <v>18.3</v>
      </c>
      <c r="Q45" s="93">
        <f>[40]Março!$D$20</f>
        <v>16.899999999999999</v>
      </c>
      <c r="R45" s="93">
        <f>[40]Março!$D$21</f>
        <v>20.100000000000001</v>
      </c>
      <c r="S45" s="93">
        <f>[40]Março!$D$22</f>
        <v>18.2</v>
      </c>
      <c r="T45" s="93">
        <f>[40]Março!$D$23</f>
        <v>19.899999999999999</v>
      </c>
      <c r="U45" s="93">
        <f>[40]Março!$D$24</f>
        <v>20.2</v>
      </c>
      <c r="V45" s="93">
        <f>[40]Março!$D$25</f>
        <v>19.899999999999999</v>
      </c>
      <c r="W45" s="93">
        <f>[40]Março!$D$26</f>
        <v>18.8</v>
      </c>
      <c r="X45" s="93">
        <f>[40]Março!$D$27</f>
        <v>18.3</v>
      </c>
      <c r="Y45" s="93">
        <f>[40]Março!$D$28</f>
        <v>19.3</v>
      </c>
      <c r="Z45" s="93">
        <f>[40]Março!$D$29</f>
        <v>20.8</v>
      </c>
      <c r="AA45" s="93">
        <f>[40]Março!$D$30</f>
        <v>19.399999999999999</v>
      </c>
      <c r="AB45" s="93">
        <f>[40]Março!$D$31</f>
        <v>22.2</v>
      </c>
      <c r="AC45" s="93">
        <f>[40]Março!$D$32</f>
        <v>19.899999999999999</v>
      </c>
      <c r="AD45" s="93">
        <f>[40]Março!$D$33</f>
        <v>19.5</v>
      </c>
      <c r="AE45" s="93">
        <f>[40]Março!$D$34</f>
        <v>19.5</v>
      </c>
      <c r="AF45" s="93">
        <f>[40]Março!$D$35</f>
        <v>21.2</v>
      </c>
      <c r="AG45" s="81">
        <f t="shared" si="1"/>
        <v>16.899999999999999</v>
      </c>
      <c r="AH45" s="92">
        <f t="shared" si="2"/>
        <v>20.335483870967746</v>
      </c>
      <c r="AI45" s="11" t="s">
        <v>33</v>
      </c>
      <c r="AJ45" t="s">
        <v>33</v>
      </c>
    </row>
    <row r="46" spans="1:38" x14ac:dyDescent="0.2">
      <c r="A46" s="50" t="s">
        <v>21</v>
      </c>
      <c r="B46" s="93" t="str">
        <f>[41]Março!$D$5</f>
        <v>*</v>
      </c>
      <c r="C46" s="93" t="str">
        <f>[41]Março!$D$6</f>
        <v>*</v>
      </c>
      <c r="D46" s="93" t="str">
        <f>[41]Março!$D$7</f>
        <v>*</v>
      </c>
      <c r="E46" s="93" t="str">
        <f>[41]Março!$D$8</f>
        <v>*</v>
      </c>
      <c r="F46" s="93" t="str">
        <f>[41]Março!$D$9</f>
        <v>*</v>
      </c>
      <c r="G46" s="93" t="str">
        <f>[41]Março!$D$10</f>
        <v>*</v>
      </c>
      <c r="H46" s="93" t="str">
        <f>[41]Março!$D$11</f>
        <v>*</v>
      </c>
      <c r="I46" s="93" t="str">
        <f>[41]Março!$D$12</f>
        <v>*</v>
      </c>
      <c r="J46" s="93" t="str">
        <f>[41]Março!$D$13</f>
        <v>*</v>
      </c>
      <c r="K46" s="93" t="str">
        <f>[41]Março!$D$14</f>
        <v>*</v>
      </c>
      <c r="L46" s="93" t="str">
        <f>[41]Março!$D$15</f>
        <v>*</v>
      </c>
      <c r="M46" s="93" t="str">
        <f>[41]Março!$D$16</f>
        <v>*</v>
      </c>
      <c r="N46" s="93" t="str">
        <f>[41]Março!$D$17</f>
        <v>*</v>
      </c>
      <c r="O46" s="93">
        <f>[41]Março!$D$18</f>
        <v>24.9</v>
      </c>
      <c r="P46" s="93">
        <f>[41]Março!$D$19</f>
        <v>21</v>
      </c>
      <c r="Q46" s="93">
        <f>[41]Março!$D$20</f>
        <v>18.5</v>
      </c>
      <c r="R46" s="93">
        <f>[41]Março!$D$21</f>
        <v>21.4</v>
      </c>
      <c r="S46" s="93">
        <f>[41]Março!$D$22</f>
        <v>21.1</v>
      </c>
      <c r="T46" s="93">
        <f>[41]Março!$D$23</f>
        <v>19.7</v>
      </c>
      <c r="U46" s="93">
        <f>[41]Março!$D$24</f>
        <v>19</v>
      </c>
      <c r="V46" s="93">
        <f>[41]Março!$D$25</f>
        <v>20.6</v>
      </c>
      <c r="W46" s="93">
        <f>[41]Março!$D$26</f>
        <v>21.8</v>
      </c>
      <c r="X46" s="93">
        <f>[41]Março!$D$27</f>
        <v>21.3</v>
      </c>
      <c r="Y46" s="93">
        <f>[41]Março!$D$28</f>
        <v>19.3</v>
      </c>
      <c r="Z46" s="93">
        <f>[41]Março!$D$29</f>
        <v>20.9</v>
      </c>
      <c r="AA46" s="93">
        <f>[41]Março!$D$30</f>
        <v>21.5</v>
      </c>
      <c r="AB46" s="93">
        <f>[41]Março!$D$31</f>
        <v>21.6</v>
      </c>
      <c r="AC46" s="93">
        <f>[41]Março!$D$32</f>
        <v>21.9</v>
      </c>
      <c r="AD46" s="93">
        <f>[41]Março!$D$33</f>
        <v>21.4</v>
      </c>
      <c r="AE46" s="93">
        <f>[41]Março!$D$34</f>
        <v>21.3</v>
      </c>
      <c r="AF46" s="93">
        <f>[41]Março!$D$35</f>
        <v>20.8</v>
      </c>
      <c r="AG46" s="81">
        <f t="shared" si="1"/>
        <v>18.5</v>
      </c>
      <c r="AH46" s="92">
        <f t="shared" si="2"/>
        <v>21.000000000000004</v>
      </c>
    </row>
    <row r="47" spans="1:38" x14ac:dyDescent="0.2">
      <c r="A47" s="50" t="s">
        <v>32</v>
      </c>
      <c r="B47" s="93">
        <f>[42]Março!$D$5</f>
        <v>21.2</v>
      </c>
      <c r="C47" s="93">
        <f>[42]Março!$D$6</f>
        <v>19.5</v>
      </c>
      <c r="D47" s="93">
        <f>[42]Março!$D$7</f>
        <v>20.5</v>
      </c>
      <c r="E47" s="93">
        <f>[42]Março!$D$8</f>
        <v>17.899999999999999</v>
      </c>
      <c r="F47" s="93">
        <f>[42]Março!$D$9</f>
        <v>20.2</v>
      </c>
      <c r="G47" s="93">
        <f>[42]Março!$D$10</f>
        <v>20.399999999999999</v>
      </c>
      <c r="H47" s="93">
        <f>[42]Março!$D$11</f>
        <v>21.6</v>
      </c>
      <c r="I47" s="93">
        <f>[42]Março!$D$12</f>
        <v>21.6</v>
      </c>
      <c r="J47" s="93">
        <f>[42]Março!$D$13</f>
        <v>21.3</v>
      </c>
      <c r="K47" s="93">
        <f>[42]Março!$D$14</f>
        <v>20.9</v>
      </c>
      <c r="L47" s="93">
        <f>[42]Março!$D$15</f>
        <v>20.7</v>
      </c>
      <c r="M47" s="93">
        <f>[42]Março!$D$16</f>
        <v>20.5</v>
      </c>
      <c r="N47" s="93">
        <f>[42]Março!$D$17</f>
        <v>21.4</v>
      </c>
      <c r="O47" s="93">
        <f>[42]Março!$D$18</f>
        <v>21.9</v>
      </c>
      <c r="P47" s="93">
        <f>[42]Março!$D$19</f>
        <v>22.2</v>
      </c>
      <c r="Q47" s="93">
        <f>[42]Março!$D$20</f>
        <v>21.8</v>
      </c>
      <c r="R47" s="93">
        <f>[42]Março!$D$21</f>
        <v>21.3</v>
      </c>
      <c r="S47" s="93">
        <f>[42]Março!$D$22</f>
        <v>21.6</v>
      </c>
      <c r="T47" s="93">
        <f>[42]Março!$D$23</f>
        <v>20</v>
      </c>
      <c r="U47" s="93">
        <f>[42]Março!$D$24</f>
        <v>21.1</v>
      </c>
      <c r="V47" s="93">
        <f>[42]Março!$D$25</f>
        <v>21.4</v>
      </c>
      <c r="W47" s="93">
        <f>[42]Março!$D$26</f>
        <v>22.3</v>
      </c>
      <c r="X47" s="93">
        <f>[42]Março!$D$27</f>
        <v>19.5</v>
      </c>
      <c r="Y47" s="93">
        <f>[42]Março!$D$28</f>
        <v>20.9</v>
      </c>
      <c r="Z47" s="93">
        <f>[42]Março!$D$29</f>
        <v>20.9</v>
      </c>
      <c r="AA47" s="93">
        <f>[42]Março!$D$30</f>
        <v>22</v>
      </c>
      <c r="AB47" s="93">
        <f>[42]Março!$D$31</f>
        <v>21.2</v>
      </c>
      <c r="AC47" s="93">
        <f>[42]Março!$D$32</f>
        <v>22.4</v>
      </c>
      <c r="AD47" s="93">
        <f>[42]Março!$D$33</f>
        <v>22.8</v>
      </c>
      <c r="AE47" s="93">
        <f>[42]Março!$D$34</f>
        <v>22</v>
      </c>
      <c r="AF47" s="93">
        <f>[42]Março!$D$35</f>
        <v>20.100000000000001</v>
      </c>
      <c r="AG47" s="81">
        <f t="shared" si="1"/>
        <v>17.899999999999999</v>
      </c>
      <c r="AH47" s="92">
        <f t="shared" si="2"/>
        <v>21.067741935483873</v>
      </c>
      <c r="AI47" s="11" t="s">
        <v>33</v>
      </c>
      <c r="AJ47" t="s">
        <v>33</v>
      </c>
      <c r="AL47" t="s">
        <v>33</v>
      </c>
    </row>
    <row r="48" spans="1:38" x14ac:dyDescent="0.2">
      <c r="A48" s="50" t="s">
        <v>19</v>
      </c>
      <c r="B48" s="93">
        <f>[43]Março!$D$5</f>
        <v>24.4</v>
      </c>
      <c r="C48" s="93">
        <f>[43]Março!$D$6</f>
        <v>23.7</v>
      </c>
      <c r="D48" s="93">
        <f>[43]Março!$D$7</f>
        <v>24</v>
      </c>
      <c r="E48" s="93">
        <f>[43]Março!$D$8</f>
        <v>23.3</v>
      </c>
      <c r="F48" s="93">
        <f>[43]Março!$D$9</f>
        <v>22.4</v>
      </c>
      <c r="G48" s="93">
        <f>[43]Março!$D$10</f>
        <v>25.8</v>
      </c>
      <c r="H48" s="93">
        <f>[43]Março!$D$11</f>
        <v>22.2</v>
      </c>
      <c r="I48" s="93">
        <f>[43]Março!$D$12</f>
        <v>21.9</v>
      </c>
      <c r="J48" s="93">
        <f>[43]Março!$D$13</f>
        <v>22.9</v>
      </c>
      <c r="K48" s="93">
        <f>[43]Março!$D$14</f>
        <v>23.8</v>
      </c>
      <c r="L48" s="93">
        <f>[43]Março!$D$15</f>
        <v>23.1</v>
      </c>
      <c r="M48" s="93">
        <f>[43]Março!$D$16</f>
        <v>21.4</v>
      </c>
      <c r="N48" s="93">
        <f>[43]Março!$D$17</f>
        <v>24.2</v>
      </c>
      <c r="O48" s="93">
        <f>[43]Março!$D$18</f>
        <v>23.2</v>
      </c>
      <c r="P48" s="93">
        <f>[43]Março!$D$19</f>
        <v>24.5</v>
      </c>
      <c r="Q48" s="93">
        <f>[43]Março!$D$20</f>
        <v>22.7</v>
      </c>
      <c r="R48" s="93">
        <f>[43]Março!$D$21</f>
        <v>23.5</v>
      </c>
      <c r="S48" s="93">
        <f>[43]Março!$D$22</f>
        <v>24.5</v>
      </c>
      <c r="T48" s="93">
        <f>[43]Março!$D$23</f>
        <v>21.7</v>
      </c>
      <c r="U48" s="93">
        <f>[43]Março!$D$24</f>
        <v>21.2</v>
      </c>
      <c r="V48" s="93">
        <f>[43]Março!$D$25</f>
        <v>19.7</v>
      </c>
      <c r="W48" s="93">
        <f>[43]Março!$D$26</f>
        <v>21.3</v>
      </c>
      <c r="X48" s="93">
        <f>[43]Março!$D$27</f>
        <v>24</v>
      </c>
      <c r="Y48" s="93">
        <f>[43]Março!$D$28</f>
        <v>23.8</v>
      </c>
      <c r="Z48" s="93">
        <f>[43]Março!$D$29</f>
        <v>24.3</v>
      </c>
      <c r="AA48" s="93">
        <f>[43]Março!$D$30</f>
        <v>23.6</v>
      </c>
      <c r="AB48" s="93">
        <f>[43]Março!$D$31</f>
        <v>23.4</v>
      </c>
      <c r="AC48" s="93">
        <f>[43]Março!$D$32</f>
        <v>24.6</v>
      </c>
      <c r="AD48" s="93">
        <f>[43]Março!$D$33</f>
        <v>25.4</v>
      </c>
      <c r="AE48" s="93">
        <f>[43]Março!$D$34</f>
        <v>23.7</v>
      </c>
      <c r="AF48" s="93">
        <f>[43]Março!$D$35</f>
        <v>20.8</v>
      </c>
      <c r="AG48" s="81">
        <f t="shared" si="1"/>
        <v>19.7</v>
      </c>
      <c r="AH48" s="92">
        <f t="shared" si="2"/>
        <v>23.193548387096765</v>
      </c>
    </row>
    <row r="49" spans="1:39" s="5" customFormat="1" ht="17.100000000000001" customHeight="1" x14ac:dyDescent="0.2">
      <c r="A49" s="51" t="s">
        <v>204</v>
      </c>
      <c r="B49" s="94">
        <f t="shared" ref="B49:AF49" si="4">MIN(B5:B48)</f>
        <v>19.8</v>
      </c>
      <c r="C49" s="94">
        <f t="shared" si="4"/>
        <v>19.5</v>
      </c>
      <c r="D49" s="94">
        <f t="shared" si="4"/>
        <v>19.8</v>
      </c>
      <c r="E49" s="94">
        <f t="shared" si="4"/>
        <v>17.899999999999999</v>
      </c>
      <c r="F49" s="94">
        <f t="shared" si="4"/>
        <v>17.3</v>
      </c>
      <c r="G49" s="94">
        <f t="shared" si="4"/>
        <v>19.600000000000001</v>
      </c>
      <c r="H49" s="94">
        <f t="shared" si="4"/>
        <v>18.2</v>
      </c>
      <c r="I49" s="94">
        <f t="shared" si="4"/>
        <v>18</v>
      </c>
      <c r="J49" s="94">
        <f t="shared" si="4"/>
        <v>18.2</v>
      </c>
      <c r="K49" s="94">
        <f t="shared" si="4"/>
        <v>19.2</v>
      </c>
      <c r="L49" s="94">
        <f t="shared" si="4"/>
        <v>20.5</v>
      </c>
      <c r="M49" s="94">
        <f t="shared" si="4"/>
        <v>18.8</v>
      </c>
      <c r="N49" s="94">
        <f t="shared" si="4"/>
        <v>20.100000000000001</v>
      </c>
      <c r="O49" s="94">
        <f t="shared" si="4"/>
        <v>18.8</v>
      </c>
      <c r="P49" s="94">
        <f t="shared" si="4"/>
        <v>18.3</v>
      </c>
      <c r="Q49" s="94">
        <f t="shared" si="4"/>
        <v>15.6</v>
      </c>
      <c r="R49" s="94">
        <f t="shared" si="4"/>
        <v>19.3</v>
      </c>
      <c r="S49" s="94">
        <f t="shared" si="4"/>
        <v>18.2</v>
      </c>
      <c r="T49" s="94">
        <f t="shared" si="4"/>
        <v>17.5</v>
      </c>
      <c r="U49" s="94">
        <f t="shared" si="4"/>
        <v>17.100000000000001</v>
      </c>
      <c r="V49" s="94">
        <f t="shared" si="4"/>
        <v>17.399999999999999</v>
      </c>
      <c r="W49" s="94">
        <f t="shared" si="4"/>
        <v>16.399999999999999</v>
      </c>
      <c r="X49" s="94">
        <f t="shared" si="4"/>
        <v>18</v>
      </c>
      <c r="Y49" s="94">
        <f t="shared" si="4"/>
        <v>17.100000000000001</v>
      </c>
      <c r="Z49" s="94">
        <f t="shared" si="4"/>
        <v>20.100000000000001</v>
      </c>
      <c r="AA49" s="94">
        <f t="shared" si="4"/>
        <v>19</v>
      </c>
      <c r="AB49" s="94">
        <f t="shared" si="4"/>
        <v>20.6</v>
      </c>
      <c r="AC49" s="94">
        <f t="shared" si="4"/>
        <v>19.899999999999999</v>
      </c>
      <c r="AD49" s="94">
        <f t="shared" si="4"/>
        <v>19.399999999999999</v>
      </c>
      <c r="AE49" s="94">
        <f t="shared" si="4"/>
        <v>19.5</v>
      </c>
      <c r="AF49" s="94">
        <f t="shared" si="4"/>
        <v>19.8</v>
      </c>
      <c r="AG49" s="81">
        <f t="shared" si="1"/>
        <v>15.6</v>
      </c>
      <c r="AH49" s="92">
        <f t="shared" si="2"/>
        <v>18.674193548387095</v>
      </c>
      <c r="AL49" s="5" t="s">
        <v>33</v>
      </c>
    </row>
    <row r="50" spans="1:39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48"/>
      <c r="AF50" s="52"/>
      <c r="AG50" s="46"/>
      <c r="AH50" s="47"/>
    </row>
    <row r="51" spans="1:39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46"/>
      <c r="AH51" s="45"/>
      <c r="AL51" t="s">
        <v>33</v>
      </c>
      <c r="AM51" t="s">
        <v>33</v>
      </c>
    </row>
    <row r="52" spans="1:39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46"/>
      <c r="AH52" s="45"/>
    </row>
    <row r="53" spans="1:39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46"/>
      <c r="AH53" s="72"/>
    </row>
    <row r="54" spans="1:39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48"/>
      <c r="AG54" s="46"/>
      <c r="AH54" s="47"/>
      <c r="AK54" t="s">
        <v>33</v>
      </c>
      <c r="AL54" t="s">
        <v>33</v>
      </c>
    </row>
    <row r="55" spans="1:39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49"/>
      <c r="AG55" s="46"/>
      <c r="AH55" s="47"/>
      <c r="AL55" t="s">
        <v>33</v>
      </c>
    </row>
    <row r="56" spans="1:39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  <c r="AH56" s="73"/>
      <c r="AL56" t="s">
        <v>33</v>
      </c>
    </row>
    <row r="57" spans="1:39" x14ac:dyDescent="0.2">
      <c r="AJ57" t="s">
        <v>33</v>
      </c>
    </row>
    <row r="59" spans="1:39" x14ac:dyDescent="0.2">
      <c r="AD59" s="2" t="s">
        <v>33</v>
      </c>
    </row>
    <row r="61" spans="1:39" x14ac:dyDescent="0.2">
      <c r="AI61" s="11" t="s">
        <v>33</v>
      </c>
      <c r="AJ61" t="s">
        <v>33</v>
      </c>
    </row>
    <row r="64" spans="1:39" x14ac:dyDescent="0.2">
      <c r="I64" s="2" t="s">
        <v>33</v>
      </c>
      <c r="Y64" s="2" t="s">
        <v>33</v>
      </c>
      <c r="AB64" s="2" t="s">
        <v>33</v>
      </c>
      <c r="AI64" t="s">
        <v>33</v>
      </c>
    </row>
    <row r="71" spans="35:35" x14ac:dyDescent="0.2">
      <c r="AI71" s="11" t="s">
        <v>33</v>
      </c>
    </row>
  </sheetData>
  <mergeCells count="36">
    <mergeCell ref="A1:AH1"/>
    <mergeCell ref="Y3:Y4"/>
    <mergeCell ref="R3:R4"/>
    <mergeCell ref="O3:O4"/>
    <mergeCell ref="P3:P4"/>
    <mergeCell ref="B2:AH2"/>
    <mergeCell ref="AE3:AE4"/>
    <mergeCell ref="A2:A4"/>
    <mergeCell ref="S3:S4"/>
    <mergeCell ref="AF3:AF4"/>
    <mergeCell ref="Z3:Z4"/>
    <mergeCell ref="U3:U4"/>
    <mergeCell ref="I3:I4"/>
    <mergeCell ref="T3:T4"/>
    <mergeCell ref="V3:V4"/>
    <mergeCell ref="AA3:AA4"/>
    <mergeCell ref="AB3:AB4"/>
    <mergeCell ref="AC3:AC4"/>
    <mergeCell ref="AD3:AD4"/>
    <mergeCell ref="W3:W4"/>
    <mergeCell ref="X3:X4"/>
    <mergeCell ref="T52:X52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T51:X51"/>
    <mergeCell ref="Q3:Q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zoomScale="90" zoomScaleNormal="90" workbookViewId="0">
      <selection activeCell="A29" sqref="A29:XFD29"/>
    </sheetView>
  </sheetViews>
  <sheetFormatPr defaultRowHeight="12.75" x14ac:dyDescent="0.2"/>
  <cols>
    <col min="1" max="1" width="28" style="2" customWidth="1"/>
    <col min="2" max="2" width="7" style="2" bestFit="1" customWidth="1"/>
    <col min="3" max="13" width="5.5703125" style="2" bestFit="1" customWidth="1"/>
    <col min="14" max="14" width="5.42578125" style="2" bestFit="1" customWidth="1"/>
    <col min="15" max="16" width="6.85546875" style="2" bestFit="1" customWidth="1"/>
    <col min="17" max="22" width="5.5703125" style="2" bestFit="1" customWidth="1"/>
    <col min="23" max="25" width="6.85546875" style="2" bestFit="1" customWidth="1"/>
    <col min="26" max="26" width="6" style="2" customWidth="1"/>
    <col min="27" max="30" width="6.85546875" style="2" bestFit="1" customWidth="1"/>
    <col min="31" max="31" width="7" style="2" bestFit="1" customWidth="1"/>
    <col min="32" max="32" width="6.85546875" style="2" customWidth="1"/>
    <col min="33" max="33" width="6.85546875" style="7" bestFit="1" customWidth="1"/>
  </cols>
  <sheetData>
    <row r="1" spans="1:37" ht="20.100000000000001" customHeight="1" x14ac:dyDescent="0.2">
      <c r="A1" s="123" t="s">
        <v>213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5"/>
    </row>
    <row r="2" spans="1:37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2"/>
    </row>
    <row r="3" spans="1:37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D3" si="0">SUM(C3+1)</f>
        <v>3</v>
      </c>
      <c r="E3" s="119">
        <f t="shared" si="0"/>
        <v>4</v>
      </c>
      <c r="F3" s="119">
        <f t="shared" si="0"/>
        <v>5</v>
      </c>
      <c r="G3" s="119">
        <f t="shared" si="0"/>
        <v>6</v>
      </c>
      <c r="H3" s="119">
        <f t="shared" si="0"/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 t="shared" si="0"/>
        <v>28</v>
      </c>
      <c r="AD3" s="119">
        <f t="shared" si="0"/>
        <v>29</v>
      </c>
      <c r="AE3" s="119">
        <v>30</v>
      </c>
      <c r="AF3" s="119">
        <v>31</v>
      </c>
      <c r="AG3" s="135" t="s">
        <v>24</v>
      </c>
    </row>
    <row r="4" spans="1:37" s="5" customFormat="1" ht="20.100000000000001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35"/>
    </row>
    <row r="5" spans="1:37" s="5" customFormat="1" x14ac:dyDescent="0.2">
      <c r="A5" s="50" t="s">
        <v>28</v>
      </c>
      <c r="B5" s="90">
        <f>[1]Março!$E$5</f>
        <v>68.666666666666671</v>
      </c>
      <c r="C5" s="90">
        <f>[1]Março!$E$6</f>
        <v>67.666666666666671</v>
      </c>
      <c r="D5" s="90">
        <f>[1]Março!$E$7</f>
        <v>67.041666666666671</v>
      </c>
      <c r="E5" s="90">
        <f>[1]Março!$E$8</f>
        <v>69.541666666666671</v>
      </c>
      <c r="F5" s="90">
        <f>[1]Março!$E$9</f>
        <v>65.583333333333329</v>
      </c>
      <c r="G5" s="90">
        <f>[1]Março!$E$10</f>
        <v>65.208333333333329</v>
      </c>
      <c r="H5" s="90">
        <f>[1]Março!$E$11</f>
        <v>63.875</v>
      </c>
      <c r="I5" s="90">
        <f>[1]Março!$E$12</f>
        <v>64.291666666666671</v>
      </c>
      <c r="J5" s="90">
        <f>[1]Março!$E$13</f>
        <v>64.25</v>
      </c>
      <c r="K5" s="90">
        <f>[1]Março!$E$14</f>
        <v>68.333333333333329</v>
      </c>
      <c r="L5" s="90">
        <f>[1]Março!$E$15</f>
        <v>76.25</v>
      </c>
      <c r="M5" s="90">
        <f>[1]Março!$E$16</f>
        <v>81.125</v>
      </c>
      <c r="N5" s="90">
        <f>[1]Março!$E$17</f>
        <v>79.25</v>
      </c>
      <c r="O5" s="90">
        <f>[1]Março!$E$18</f>
        <v>79.708333333333329</v>
      </c>
      <c r="P5" s="90">
        <f>[1]Março!$E$19</f>
        <v>71.625</v>
      </c>
      <c r="Q5" s="90">
        <f>[1]Março!$E$20</f>
        <v>65.375</v>
      </c>
      <c r="R5" s="90">
        <f>[1]Março!$E$21</f>
        <v>73.208333333333329</v>
      </c>
      <c r="S5" s="90">
        <f>[1]Março!$E$22</f>
        <v>74.833333333333329</v>
      </c>
      <c r="T5" s="90">
        <f>[1]Março!$E$23</f>
        <v>84.333333333333329</v>
      </c>
      <c r="U5" s="90">
        <f>[1]Março!$E$24</f>
        <v>78.708333333333329</v>
      </c>
      <c r="V5" s="90">
        <f>[1]Março!$E$25</f>
        <v>72.083333333333329</v>
      </c>
      <c r="W5" s="90">
        <f>[1]Março!$E$26</f>
        <v>69.583333333333329</v>
      </c>
      <c r="X5" s="90">
        <f>[1]Março!$E$27</f>
        <v>77.833333333333329</v>
      </c>
      <c r="Y5" s="90">
        <f>[1]Março!$E$28</f>
        <v>74.791666666666671</v>
      </c>
      <c r="Z5" s="90">
        <f>[1]Março!$E$29</f>
        <v>72.875</v>
      </c>
      <c r="AA5" s="90">
        <f>[1]Março!$E$30</f>
        <v>74.958333333333329</v>
      </c>
      <c r="AB5" s="90">
        <f>[1]Março!$E$31</f>
        <v>73.208333333333329</v>
      </c>
      <c r="AC5" s="90">
        <f>[1]Março!$E$32</f>
        <v>70.333333333333329</v>
      </c>
      <c r="AD5" s="90">
        <f>[1]Março!$E$33</f>
        <v>74.833333333333329</v>
      </c>
      <c r="AE5" s="90">
        <f>[1]Março!$E$34</f>
        <v>78.708333333333329</v>
      </c>
      <c r="AF5" s="90">
        <f>[1]Março!$E$35</f>
        <v>91.083333333333329</v>
      </c>
      <c r="AG5" s="100">
        <f t="shared" ref="AG5:AG49" si="1">AVERAGE(B5:AF5)</f>
        <v>72.876344086021504</v>
      </c>
    </row>
    <row r="6" spans="1:37" x14ac:dyDescent="0.2">
      <c r="A6" s="50" t="s">
        <v>0</v>
      </c>
      <c r="B6" s="93">
        <f>[2]Março!$E$5</f>
        <v>70</v>
      </c>
      <c r="C6" s="93">
        <f>[2]Março!$E$6</f>
        <v>61.958333333333336</v>
      </c>
      <c r="D6" s="93">
        <f>[2]Março!$E$7</f>
        <v>58.666666666666664</v>
      </c>
      <c r="E6" s="93">
        <f>[2]Março!$E$8</f>
        <v>62.875</v>
      </c>
      <c r="F6" s="93">
        <f>[2]Março!$E$9</f>
        <v>61.875</v>
      </c>
      <c r="G6" s="93">
        <f>[2]Março!$E$10</f>
        <v>69.375</v>
      </c>
      <c r="H6" s="93">
        <f>[2]Março!$E$11</f>
        <v>64.291666666666671</v>
      </c>
      <c r="I6" s="93">
        <f>[2]Março!$E$12</f>
        <v>53.833333333333336</v>
      </c>
      <c r="J6" s="93">
        <f>[2]Março!$E$13</f>
        <v>57.708333333333336</v>
      </c>
      <c r="K6" s="93">
        <f>[2]Março!$E$14</f>
        <v>70.625</v>
      </c>
      <c r="L6" s="93">
        <f>[2]Março!$E$15</f>
        <v>84.625</v>
      </c>
      <c r="M6" s="93">
        <f>[2]Março!$E$16</f>
        <v>82.785714285714292</v>
      </c>
      <c r="N6" s="93">
        <f>[2]Março!$E$17</f>
        <v>78.045454545454547</v>
      </c>
      <c r="O6" s="93">
        <f>[2]Março!$E$18</f>
        <v>71.083333333333329</v>
      </c>
      <c r="P6" s="93">
        <f>[2]Março!$E$19</f>
        <v>58.041666666666664</v>
      </c>
      <c r="Q6" s="93">
        <f>[2]Março!$E$20</f>
        <v>65.375</v>
      </c>
      <c r="R6" s="93">
        <f>[2]Março!$E$21</f>
        <v>69.041666666666671</v>
      </c>
      <c r="S6" s="93">
        <f>[2]Março!$E$22</f>
        <v>77.61904761904762</v>
      </c>
      <c r="T6" s="93">
        <f>[2]Março!$E$23</f>
        <v>71.913043478260875</v>
      </c>
      <c r="U6" s="93">
        <f>[2]Março!$E$24</f>
        <v>68.25</v>
      </c>
      <c r="V6" s="93">
        <f>[2]Março!$E$25</f>
        <v>66.875</v>
      </c>
      <c r="W6" s="93">
        <f>[2]Março!$E$26</f>
        <v>73.875</v>
      </c>
      <c r="X6" s="93">
        <f>[2]Março!$E$27</f>
        <v>78.166666666666671</v>
      </c>
      <c r="Y6" s="93">
        <f>[2]Março!$E$28</f>
        <v>77.333333333333329</v>
      </c>
      <c r="Z6" s="93">
        <f>[2]Março!$E$29</f>
        <v>73.952380952380949</v>
      </c>
      <c r="AA6" s="93">
        <f>[2]Março!$E$30</f>
        <v>69.384615384615387</v>
      </c>
      <c r="AB6" s="93">
        <f>[2]Março!$E$31</f>
        <v>75.571428571428569</v>
      </c>
      <c r="AC6" s="93">
        <f>[2]Março!$E$32</f>
        <v>73.791666666666671</v>
      </c>
      <c r="AD6" s="93">
        <f>[2]Março!$E$33</f>
        <v>85.15789473684211</v>
      </c>
      <c r="AE6" s="93">
        <f>[2]Março!$E$34</f>
        <v>80.739130434782609</v>
      </c>
      <c r="AF6" s="93">
        <f>[2]Março!$E$35</f>
        <v>83.263157894736835</v>
      </c>
      <c r="AG6" s="100">
        <f t="shared" si="1"/>
        <v>70.841888211933238</v>
      </c>
    </row>
    <row r="7" spans="1:37" x14ac:dyDescent="0.2">
      <c r="A7" s="50" t="s">
        <v>86</v>
      </c>
      <c r="B7" s="93">
        <f>[3]Março!$E$5</f>
        <v>69.291666666666671</v>
      </c>
      <c r="C7" s="93">
        <f>[3]Março!$E$6</f>
        <v>58.875</v>
      </c>
      <c r="D7" s="93">
        <f>[3]Março!$E$7</f>
        <v>58.25</v>
      </c>
      <c r="E7" s="93">
        <f>[3]Março!$E$8</f>
        <v>58.458333333333336</v>
      </c>
      <c r="F7" s="93">
        <f>[3]Março!$E$9</f>
        <v>76.125</v>
      </c>
      <c r="G7" s="93">
        <f>[3]Março!$E$10</f>
        <v>77.75</v>
      </c>
      <c r="H7" s="93">
        <f>[3]Março!$E$11</f>
        <v>67.916666666666671</v>
      </c>
      <c r="I7" s="93">
        <f>[3]Março!$E$12</f>
        <v>52.25</v>
      </c>
      <c r="J7" s="93">
        <f>[3]Março!$E$13</f>
        <v>51.958333333333336</v>
      </c>
      <c r="K7" s="93">
        <f>[3]Março!$E$14</f>
        <v>64.791666666666671</v>
      </c>
      <c r="L7" s="93">
        <f>[3]Março!$E$15</f>
        <v>76.708333333333329</v>
      </c>
      <c r="M7" s="93">
        <f>[3]Março!$E$16</f>
        <v>87.083333333333329</v>
      </c>
      <c r="N7" s="93">
        <f>[3]Março!$E$17</f>
        <v>81.625</v>
      </c>
      <c r="O7" s="93">
        <f>[3]Março!$E$18</f>
        <v>71.916666666666671</v>
      </c>
      <c r="P7" s="93">
        <f>[3]Março!$E$19</f>
        <v>59.125</v>
      </c>
      <c r="Q7" s="93">
        <f>[3]Março!$E$20</f>
        <v>63.25</v>
      </c>
      <c r="R7" s="93">
        <f>[3]Março!$E$21</f>
        <v>66.125</v>
      </c>
      <c r="S7" s="93">
        <f>[3]Março!$E$22</f>
        <v>82.25</v>
      </c>
      <c r="T7" s="93">
        <f>[3]Março!$E$23</f>
        <v>70.75</v>
      </c>
      <c r="U7" s="93">
        <f>[3]Março!$E$24</f>
        <v>62.625</v>
      </c>
      <c r="V7" s="93">
        <f>[3]Março!$E$25</f>
        <v>55.956521739130437</v>
      </c>
      <c r="W7" s="93">
        <f>[3]Março!$E$26</f>
        <v>51.25</v>
      </c>
      <c r="X7" s="93">
        <f>[3]Março!$E$27</f>
        <v>69.666666666666671</v>
      </c>
      <c r="Y7" s="93">
        <f>[3]Março!$E$28</f>
        <v>71.958333333333329</v>
      </c>
      <c r="Z7" s="93">
        <f>[3]Março!$E$29</f>
        <v>73.666666666666671</v>
      </c>
      <c r="AA7" s="93">
        <f>[3]Março!$E$30</f>
        <v>73.875</v>
      </c>
      <c r="AB7" s="93">
        <f>[3]Março!$E$31</f>
        <v>64.416666666666671</v>
      </c>
      <c r="AC7" s="93">
        <f>[3]Março!$E$32</f>
        <v>76.166666666666671</v>
      </c>
      <c r="AD7" s="93">
        <f>[3]Março!$E$33</f>
        <v>88.041666666666671</v>
      </c>
      <c r="AE7" s="93">
        <f>[3]Março!$E$34</f>
        <v>84.25</v>
      </c>
      <c r="AF7" s="93">
        <f>[3]Março!$E$35</f>
        <v>87.666666666666671</v>
      </c>
      <c r="AG7" s="100">
        <f t="shared" si="1"/>
        <v>69.485156615240768</v>
      </c>
    </row>
    <row r="8" spans="1:37" x14ac:dyDescent="0.2">
      <c r="A8" s="50" t="s">
        <v>1</v>
      </c>
      <c r="B8" s="93">
        <f>[4]Março!$E$5</f>
        <v>72.166666666666671</v>
      </c>
      <c r="C8" s="93">
        <f>[4]Março!$E$6</f>
        <v>72.833333333333329</v>
      </c>
      <c r="D8" s="93">
        <f>[4]Março!$E$7</f>
        <v>73.166666666666671</v>
      </c>
      <c r="E8" s="93">
        <f>[4]Março!$E$8</f>
        <v>70.541666666666671</v>
      </c>
      <c r="F8" s="93">
        <f>[4]Março!$E$9</f>
        <v>74.166666666666671</v>
      </c>
      <c r="G8" s="93">
        <f>[4]Março!$E$10</f>
        <v>65.583333333333329</v>
      </c>
      <c r="H8" s="93">
        <f>[4]Março!$E$11</f>
        <v>67.583333333333329</v>
      </c>
      <c r="I8" s="93">
        <f>[4]Março!$E$12</f>
        <v>66.041666666666671</v>
      </c>
      <c r="J8" s="93">
        <f>[4]Março!$E$13</f>
        <v>67.125</v>
      </c>
      <c r="K8" s="93">
        <f>[4]Março!$E$14</f>
        <v>68.916666666666671</v>
      </c>
      <c r="L8" s="93">
        <f>[4]Março!$E$15</f>
        <v>72.208333333333329</v>
      </c>
      <c r="M8" s="93">
        <f>[4]Março!$E$16</f>
        <v>78.166666666666671</v>
      </c>
      <c r="N8" s="93">
        <f>[4]Março!$E$17</f>
        <v>76.791666666666671</v>
      </c>
      <c r="O8" s="93">
        <f>[4]Março!$E$18</f>
        <v>73.916666666666671</v>
      </c>
      <c r="P8" s="93">
        <f>[4]Março!$E$19</f>
        <v>71.416666666666671</v>
      </c>
      <c r="Q8" s="93">
        <f>[4]Março!$E$20</f>
        <v>56.125</v>
      </c>
      <c r="R8" s="93">
        <f>[4]Março!$E$21</f>
        <v>66.875</v>
      </c>
      <c r="S8" s="93">
        <f>[4]Março!$E$22</f>
        <v>69.916666666666671</v>
      </c>
      <c r="T8" s="93">
        <f>[4]Março!$E$23</f>
        <v>64.916666666666671</v>
      </c>
      <c r="U8" s="93">
        <f>[4]Março!$E$24</f>
        <v>58.916666666666664</v>
      </c>
      <c r="V8" s="93">
        <f>[4]Março!$E$25</f>
        <v>55.541666666666664</v>
      </c>
      <c r="W8" s="93">
        <f>[4]Março!$E$26</f>
        <v>62.25</v>
      </c>
      <c r="X8" s="93">
        <f>[4]Março!$E$27</f>
        <v>84.083333333333329</v>
      </c>
      <c r="Y8" s="93">
        <f>[4]Março!$E$28</f>
        <v>86.916666666666671</v>
      </c>
      <c r="Z8" s="93">
        <f>[4]Março!$E$29</f>
        <v>80.25</v>
      </c>
      <c r="AA8" s="93">
        <f>[4]Março!$E$30</f>
        <v>76.416666666666671</v>
      </c>
      <c r="AB8" s="93">
        <f>[4]Março!$E$31</f>
        <v>76.791666666666671</v>
      </c>
      <c r="AC8" s="93">
        <f>[4]Março!$E$32</f>
        <v>73.666666666666671</v>
      </c>
      <c r="AD8" s="93">
        <f>[4]Março!$E$33</f>
        <v>83.833333333333329</v>
      </c>
      <c r="AE8" s="93">
        <f>[4]Março!$E$34</f>
        <v>75.375</v>
      </c>
      <c r="AF8" s="93">
        <f>[4]Março!$E$35</f>
        <v>85.916666666666671</v>
      </c>
      <c r="AG8" s="100">
        <f t="shared" si="1"/>
        <v>71.884408602150543</v>
      </c>
    </row>
    <row r="9" spans="1:37" x14ac:dyDescent="0.2">
      <c r="A9" s="50" t="s">
        <v>148</v>
      </c>
      <c r="B9" s="93">
        <f>[5]Março!$E$5</f>
        <v>68.5</v>
      </c>
      <c r="C9" s="93">
        <f>[5]Março!$E$6</f>
        <v>60.444444444444443</v>
      </c>
      <c r="D9" s="93">
        <f>[5]Março!$E$7</f>
        <v>58.083333333333336</v>
      </c>
      <c r="E9" s="93">
        <f>[5]Março!$E$8</f>
        <v>59.545454545454547</v>
      </c>
      <c r="F9" s="93">
        <f>[5]Março!$E$9</f>
        <v>60.125</v>
      </c>
      <c r="G9" s="93">
        <f>[5]Março!$E$10</f>
        <v>75.333333333333329</v>
      </c>
      <c r="H9" s="93">
        <f>[5]Março!$E$11</f>
        <v>62.208333333333336</v>
      </c>
      <c r="I9" s="93">
        <f>[5]Março!$E$12</f>
        <v>54.541666666666664</v>
      </c>
      <c r="J9" s="93">
        <f>[5]Março!$E$13</f>
        <v>61.208333333333336</v>
      </c>
      <c r="K9" s="93">
        <f>[5]Março!$E$14</f>
        <v>77.416666666666671</v>
      </c>
      <c r="L9" s="93">
        <f>[5]Março!$E$15</f>
        <v>83.208333333333329</v>
      </c>
      <c r="M9" s="93">
        <f>[5]Março!$E$16</f>
        <v>92.083333333333329</v>
      </c>
      <c r="N9" s="93">
        <f>[5]Março!$E$17</f>
        <v>83.708333333333329</v>
      </c>
      <c r="O9" s="93">
        <f>[5]Março!$E$18</f>
        <v>73.791666666666671</v>
      </c>
      <c r="P9" s="93">
        <f>[5]Março!$E$19</f>
        <v>62.333333333333336</v>
      </c>
      <c r="Q9" s="93">
        <f>[5]Março!$E$20</f>
        <v>69.75</v>
      </c>
      <c r="R9" s="93">
        <f>[5]Março!$E$21</f>
        <v>67.75</v>
      </c>
      <c r="S9" s="93">
        <f>[5]Março!$E$22</f>
        <v>84.708333333333329</v>
      </c>
      <c r="T9" s="93">
        <f>[5]Março!$E$23</f>
        <v>79.541666666666671</v>
      </c>
      <c r="U9" s="93">
        <f>[5]Março!$E$24</f>
        <v>64.166666666666671</v>
      </c>
      <c r="V9" s="93">
        <f>[5]Março!$E$25</f>
        <v>62.416666666666664</v>
      </c>
      <c r="W9" s="93">
        <f>[5]Março!$E$26</f>
        <v>65.916666666666671</v>
      </c>
      <c r="X9" s="93">
        <f>[5]Março!$E$27</f>
        <v>71</v>
      </c>
      <c r="Y9" s="93">
        <f>[5]Março!$E$28</f>
        <v>68.958333333333329</v>
      </c>
      <c r="Z9" s="93">
        <f>[5]Março!$E$29</f>
        <v>69.625</v>
      </c>
      <c r="AA9" s="93">
        <f>[5]Março!$E$30</f>
        <v>85.25</v>
      </c>
      <c r="AB9" s="93">
        <f>[5]Março!$E$31</f>
        <v>75.208333333333329</v>
      </c>
      <c r="AC9" s="93">
        <f>[5]Março!$E$32</f>
        <v>75.125</v>
      </c>
      <c r="AD9" s="93">
        <f>[5]Março!$E$33</f>
        <v>88.5</v>
      </c>
      <c r="AE9" s="93">
        <f>[5]Março!$E$34</f>
        <v>83.166666666666671</v>
      </c>
      <c r="AF9" s="93">
        <f>[5]Março!$E$35</f>
        <v>83.916666666666671</v>
      </c>
      <c r="AG9" s="100">
        <f t="shared" si="1"/>
        <v>71.855856956663402</v>
      </c>
    </row>
    <row r="10" spans="1:37" x14ac:dyDescent="0.2">
      <c r="A10" s="50" t="s">
        <v>93</v>
      </c>
      <c r="B10" s="93">
        <f>[6]Março!$E$5</f>
        <v>78.5</v>
      </c>
      <c r="C10" s="93">
        <f>[6]Março!$E$6</f>
        <v>76.25</v>
      </c>
      <c r="D10" s="93">
        <f>[6]Março!$E$7</f>
        <v>82.25</v>
      </c>
      <c r="E10" s="93">
        <f>[6]Março!$E$8</f>
        <v>71.75</v>
      </c>
      <c r="F10" s="93">
        <f>[6]Março!$E$9</f>
        <v>81.791666666666671</v>
      </c>
      <c r="G10" s="93">
        <f>[6]Março!$E$10</f>
        <v>74.125</v>
      </c>
      <c r="H10" s="93">
        <f>[6]Março!$E$11</f>
        <v>71.458333333333329</v>
      </c>
      <c r="I10" s="93">
        <f>[6]Março!$E$12</f>
        <v>67.75</v>
      </c>
      <c r="J10" s="93">
        <f>[6]Março!$E$13</f>
        <v>78.333333333333329</v>
      </c>
      <c r="K10" s="93">
        <f>[6]Março!$E$14</f>
        <v>83.083333333333329</v>
      </c>
      <c r="L10" s="93">
        <f>[6]Março!$E$15</f>
        <v>84.833333333333329</v>
      </c>
      <c r="M10" s="93">
        <f>[6]Março!$E$16</f>
        <v>83.083333333333329</v>
      </c>
      <c r="N10" s="93">
        <f>[6]Março!$E$17</f>
        <v>86.291666666666671</v>
      </c>
      <c r="O10" s="93">
        <f>[6]Março!$E$18</f>
        <v>79.833333333333329</v>
      </c>
      <c r="P10" s="93">
        <f>[6]Março!$E$19</f>
        <v>76.458333333333329</v>
      </c>
      <c r="Q10" s="93">
        <f>[6]Março!$E$20</f>
        <v>72.75</v>
      </c>
      <c r="R10" s="93">
        <f>[6]Março!$E$21</f>
        <v>80.083333333333329</v>
      </c>
      <c r="S10" s="93">
        <f>[6]Março!$E$22</f>
        <v>88.916666666666671</v>
      </c>
      <c r="T10" s="93">
        <f>[6]Março!$E$23</f>
        <v>83.083333333333329</v>
      </c>
      <c r="U10" s="93">
        <f>[6]Março!$E$24</f>
        <v>76.708333333333329</v>
      </c>
      <c r="V10" s="93">
        <f>[6]Março!$E$25</f>
        <v>78.333333333333329</v>
      </c>
      <c r="W10" s="93">
        <f>[6]Março!$E$26</f>
        <v>77.916666666666671</v>
      </c>
      <c r="X10" s="93">
        <f>[6]Março!$E$27</f>
        <v>83.666666666666671</v>
      </c>
      <c r="Y10" s="93">
        <f>[6]Março!$E$28</f>
        <v>87.916666666666671</v>
      </c>
      <c r="Z10" s="93">
        <f>[6]Março!$E$29</f>
        <v>85.916666666666671</v>
      </c>
      <c r="AA10" s="93">
        <f>[6]Março!$E$30</f>
        <v>87</v>
      </c>
      <c r="AB10" s="93">
        <f>[6]Março!$E$31</f>
        <v>77</v>
      </c>
      <c r="AC10" s="93">
        <f>[6]Março!$E$32</f>
        <v>79.041666666666671</v>
      </c>
      <c r="AD10" s="93">
        <f>[6]Março!$E$33</f>
        <v>81.333333333333329</v>
      </c>
      <c r="AE10" s="93">
        <f>[6]Março!$E$34</f>
        <v>79.333333333333329</v>
      </c>
      <c r="AF10" s="93">
        <f>[6]Março!$E$35</f>
        <v>92.75</v>
      </c>
      <c r="AG10" s="100">
        <f t="shared" si="1"/>
        <v>80.243279569892479</v>
      </c>
    </row>
    <row r="11" spans="1:37" x14ac:dyDescent="0.2">
      <c r="A11" s="50" t="s">
        <v>50</v>
      </c>
      <c r="B11" s="93">
        <f>[7]Março!$E$5</f>
        <v>58.333333333333336</v>
      </c>
      <c r="C11" s="93">
        <f>[7]Março!$E$6</f>
        <v>53.666666666666664</v>
      </c>
      <c r="D11" s="93">
        <f>[7]Março!$E$7</f>
        <v>52.875</v>
      </c>
      <c r="E11" s="93">
        <f>[7]Março!$E$8</f>
        <v>55.541666666666664</v>
      </c>
      <c r="F11" s="93">
        <f>[7]Março!$E$9</f>
        <v>65.913043478260875</v>
      </c>
      <c r="G11" s="93">
        <f>[7]Março!$E$10</f>
        <v>61.166666666666664</v>
      </c>
      <c r="H11" s="93">
        <f>[7]Março!$E$11</f>
        <v>55.083333333333336</v>
      </c>
      <c r="I11" s="93">
        <f>[7]Março!$E$12</f>
        <v>52.916666666666664</v>
      </c>
      <c r="J11" s="93">
        <f>[7]Março!$E$13</f>
        <v>47.958333333333336</v>
      </c>
      <c r="K11" s="93">
        <f>[7]Março!$E$14</f>
        <v>55.916666666666664</v>
      </c>
      <c r="L11" s="93">
        <f>[7]Março!$E$15</f>
        <v>69.083333333333329</v>
      </c>
      <c r="M11" s="93">
        <f>[7]Março!$E$16</f>
        <v>70.357142857142861</v>
      </c>
      <c r="N11" s="93">
        <f>[7]Março!$E$17</f>
        <v>63.615384615384613</v>
      </c>
      <c r="O11" s="93">
        <f>[7]Março!$E$18</f>
        <v>63.714285714285715</v>
      </c>
      <c r="P11" s="93">
        <f>[7]Março!$E$19</f>
        <v>58.25</v>
      </c>
      <c r="Q11" s="93">
        <f>[7]Março!$E$20</f>
        <v>61.272727272727273</v>
      </c>
      <c r="R11" s="93">
        <f>[7]Março!$E$21</f>
        <v>63</v>
      </c>
      <c r="S11" s="93">
        <f>[7]Março!$E$22</f>
        <v>67.529411764705884</v>
      </c>
      <c r="T11" s="93">
        <f>[7]Março!$E$23</f>
        <v>62.647058823529413</v>
      </c>
      <c r="U11" s="93">
        <f>[7]Março!$E$24</f>
        <v>56.708333333333336</v>
      </c>
      <c r="V11" s="93">
        <f>[7]Março!$E$25</f>
        <v>44.125</v>
      </c>
      <c r="W11" s="93">
        <f>[7]Março!$E$26</f>
        <v>50</v>
      </c>
      <c r="X11" s="93">
        <f>[7]Março!$E$27</f>
        <v>67.291666666666671</v>
      </c>
      <c r="Y11" s="93">
        <f>[7]Março!$E$28</f>
        <v>64.428571428571431</v>
      </c>
      <c r="Z11" s="93">
        <f>[7]Março!$E$29</f>
        <v>57.05</v>
      </c>
      <c r="AA11" s="93">
        <f>[7]Março!$E$30</f>
        <v>58</v>
      </c>
      <c r="AB11" s="93">
        <f>[6]Março!$E$31</f>
        <v>77</v>
      </c>
      <c r="AC11" s="93">
        <f>[7]Março!$E$32</f>
        <v>62.625</v>
      </c>
      <c r="AD11" s="93">
        <f>[7]Março!$E$33</f>
        <v>65.782608695652172</v>
      </c>
      <c r="AE11" s="93">
        <f>[7]Março!$E$34</f>
        <v>64.347826086956516</v>
      </c>
      <c r="AF11" s="93">
        <f>[7]Março!$E$35</f>
        <v>77.222222222222229</v>
      </c>
      <c r="AG11" s="100">
        <f t="shared" si="1"/>
        <v>60.755546762132433</v>
      </c>
    </row>
    <row r="12" spans="1:37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100" t="e">
        <f t="shared" si="1"/>
        <v>#DIV/0!</v>
      </c>
    </row>
    <row r="13" spans="1:37" x14ac:dyDescent="0.2">
      <c r="A13" s="50" t="s">
        <v>96</v>
      </c>
      <c r="B13" s="93">
        <f>[8]Março!$E$5</f>
        <v>74.416666666666671</v>
      </c>
      <c r="C13" s="93">
        <f>[8]Março!$E$6</f>
        <v>70.791666666666671</v>
      </c>
      <c r="D13" s="93">
        <f>[8]Março!$E$7</f>
        <v>75.041666666666671</v>
      </c>
      <c r="E13" s="93">
        <f>[8]Março!$E$8</f>
        <v>65.166666666666671</v>
      </c>
      <c r="F13" s="93">
        <f>[8]Março!$E$9</f>
        <v>69.875</v>
      </c>
      <c r="G13" s="93">
        <f>[8]Março!$E$10</f>
        <v>68.541666666666671</v>
      </c>
      <c r="H13" s="93">
        <f>[8]Março!$E$11</f>
        <v>64.583333333333329</v>
      </c>
      <c r="I13" s="93">
        <f>[8]Março!$E$12</f>
        <v>64.375</v>
      </c>
      <c r="J13" s="93">
        <f>[8]Março!$E$13</f>
        <v>74.75</v>
      </c>
      <c r="K13" s="93">
        <f>[8]Março!$E$14</f>
        <v>86.75</v>
      </c>
      <c r="L13" s="93">
        <f>[8]Março!$E$15</f>
        <v>89.583333333333329</v>
      </c>
      <c r="M13" s="93">
        <f>[8]Março!$E$16</f>
        <v>91.958333333333329</v>
      </c>
      <c r="N13" s="93">
        <f>[8]Março!$E$17</f>
        <v>87.583333333333329</v>
      </c>
      <c r="O13" s="93">
        <f>[8]Março!$E$18</f>
        <v>84.333333333333329</v>
      </c>
      <c r="P13" s="93">
        <f>[8]Março!$E$19</f>
        <v>78.791666666666671</v>
      </c>
      <c r="Q13" s="93">
        <f>[8]Março!$E$20</f>
        <v>67.375</v>
      </c>
      <c r="R13" s="93">
        <f>[8]Março!$E$21</f>
        <v>69.541666666666671</v>
      </c>
      <c r="S13" s="93">
        <f>[8]Março!$E$22</f>
        <v>86.291666666666671</v>
      </c>
      <c r="T13" s="93">
        <f>[8]Março!$E$23</f>
        <v>81.958333333333329</v>
      </c>
      <c r="U13" s="93">
        <f>[8]Março!$E$24</f>
        <v>64.875</v>
      </c>
      <c r="V13" s="93">
        <f>[8]Março!$E$25</f>
        <v>64.333333333333329</v>
      </c>
      <c r="W13" s="93">
        <f>[8]Março!$E$26</f>
        <v>74.416666666666671</v>
      </c>
      <c r="X13" s="93">
        <f>[8]Março!$E$27</f>
        <v>89.458333333333329</v>
      </c>
      <c r="Y13" s="93">
        <f>[8]Março!$E$28</f>
        <v>88.958333333333329</v>
      </c>
      <c r="Z13" s="93">
        <f>[8]Março!$E$29</f>
        <v>90.541666666666671</v>
      </c>
      <c r="AA13" s="93">
        <f>[8]Março!$E$30</f>
        <v>88.75</v>
      </c>
      <c r="AB13" s="93">
        <f>[8]Março!$E$31</f>
        <v>82.708333333333329</v>
      </c>
      <c r="AC13" s="93">
        <f>[8]Março!$E$32</f>
        <v>79.25</v>
      </c>
      <c r="AD13" s="93">
        <f>[8]Março!$E$33</f>
        <v>87.75</v>
      </c>
      <c r="AE13" s="93">
        <f>[8]Março!$E$34</f>
        <v>80.541666666666671</v>
      </c>
      <c r="AF13" s="93">
        <f>[8]Março!$E$35</f>
        <v>89.875</v>
      </c>
      <c r="AG13" s="100">
        <f t="shared" si="1"/>
        <v>78.489247311827967</v>
      </c>
    </row>
    <row r="14" spans="1:37" hidden="1" x14ac:dyDescent="0.2">
      <c r="A14" s="50" t="s">
        <v>100</v>
      </c>
      <c r="B14" s="93" t="str">
        <f>[9]Março!$E$5</f>
        <v>*</v>
      </c>
      <c r="C14" s="93" t="str">
        <f>[9]Março!$E$6</f>
        <v>*</v>
      </c>
      <c r="D14" s="93" t="str">
        <f>[9]Março!$E$7</f>
        <v>*</v>
      </c>
      <c r="E14" s="93" t="str">
        <f>[9]Março!$E$8</f>
        <v>*</v>
      </c>
      <c r="F14" s="93" t="str">
        <f>[9]Março!$E$9</f>
        <v>*</v>
      </c>
      <c r="G14" s="93" t="str">
        <f>[9]Março!$E$10</f>
        <v>*</v>
      </c>
      <c r="H14" s="93" t="str">
        <f>[9]Março!$E$11</f>
        <v>*</v>
      </c>
      <c r="I14" s="93" t="str">
        <f>[9]Março!$E$12</f>
        <v>*</v>
      </c>
      <c r="J14" s="93" t="str">
        <f>[9]Março!$E$13</f>
        <v>*</v>
      </c>
      <c r="K14" s="93" t="str">
        <f>[9]Março!$E$14</f>
        <v>*</v>
      </c>
      <c r="L14" s="93" t="str">
        <f>[9]Março!$E$15</f>
        <v>*</v>
      </c>
      <c r="M14" s="93" t="str">
        <f>[9]Março!$E$16</f>
        <v>*</v>
      </c>
      <c r="N14" s="93" t="str">
        <f>[9]Março!$E$17</f>
        <v>*</v>
      </c>
      <c r="O14" s="93" t="str">
        <f>[9]Março!$E$18</f>
        <v>*</v>
      </c>
      <c r="P14" s="93" t="str">
        <f>[9]Março!$E$19</f>
        <v>*</v>
      </c>
      <c r="Q14" s="93" t="str">
        <f>[9]Março!$E$20</f>
        <v>*</v>
      </c>
      <c r="R14" s="93" t="str">
        <f>[9]Março!$E$21</f>
        <v>*</v>
      </c>
      <c r="S14" s="93" t="str">
        <f>[9]Março!$E$22</f>
        <v>*</v>
      </c>
      <c r="T14" s="93" t="str">
        <f>[9]Março!$E$23</f>
        <v>*</v>
      </c>
      <c r="U14" s="93" t="str">
        <f>[9]Março!$E$24</f>
        <v>*</v>
      </c>
      <c r="V14" s="93" t="str">
        <f>[9]Março!$E$25</f>
        <v>*</v>
      </c>
      <c r="W14" s="93" t="str">
        <f>[9]Março!$E$26</f>
        <v>*</v>
      </c>
      <c r="X14" s="93" t="str">
        <f>[9]Março!$E$27</f>
        <v>*</v>
      </c>
      <c r="Y14" s="93" t="str">
        <f>[9]Março!$E$28</f>
        <v>*</v>
      </c>
      <c r="Z14" s="93" t="str">
        <f>[9]Março!$E$29</f>
        <v>*</v>
      </c>
      <c r="AA14" s="93" t="str">
        <f>[9]Março!$E$30</f>
        <v>*</v>
      </c>
      <c r="AB14" s="93" t="str">
        <f>[9]Março!$E$31</f>
        <v>*</v>
      </c>
      <c r="AC14" s="93" t="str">
        <f>[9]Março!$E$32</f>
        <v>*</v>
      </c>
      <c r="AD14" s="93" t="str">
        <f>[9]Março!$E$33</f>
        <v>*</v>
      </c>
      <c r="AE14" s="93" t="str">
        <f>[9]Março!$E$34</f>
        <v>*</v>
      </c>
      <c r="AF14" s="93" t="str">
        <f>[9]Março!$E$35</f>
        <v>*</v>
      </c>
      <c r="AG14" s="100" t="s">
        <v>202</v>
      </c>
      <c r="AK14" t="s">
        <v>33</v>
      </c>
    </row>
    <row r="15" spans="1:37" x14ac:dyDescent="0.2">
      <c r="A15" s="50" t="s">
        <v>103</v>
      </c>
      <c r="B15" s="93">
        <f>[10]Março!$E$5</f>
        <v>67.791666666666671</v>
      </c>
      <c r="C15" s="93">
        <f>[10]Março!$E$6</f>
        <v>63.25</v>
      </c>
      <c r="D15" s="93">
        <f>[10]Março!$E$7</f>
        <v>58.25</v>
      </c>
      <c r="E15" s="93">
        <f>[10]Março!$E$8</f>
        <v>59.875</v>
      </c>
      <c r="F15" s="93">
        <f>[10]Março!$E$9</f>
        <v>64.458333333333329</v>
      </c>
      <c r="G15" s="93">
        <f>[10]Março!$E$10</f>
        <v>69.375</v>
      </c>
      <c r="H15" s="93">
        <f>[10]Março!$E$11</f>
        <v>60.625</v>
      </c>
      <c r="I15" s="93">
        <f>[10]Março!$E$12</f>
        <v>51</v>
      </c>
      <c r="J15" s="93">
        <f>[10]Março!$E$13</f>
        <v>57.708333333333336</v>
      </c>
      <c r="K15" s="93">
        <f>[10]Março!$E$14</f>
        <v>70.75</v>
      </c>
      <c r="L15" s="93">
        <f>[10]Março!$E$15</f>
        <v>83.625</v>
      </c>
      <c r="M15" s="93">
        <f>[10]Março!$E$16</f>
        <v>88.666666666666671</v>
      </c>
      <c r="N15" s="93">
        <f>[10]Março!$E$17</f>
        <v>82.833333333333329</v>
      </c>
      <c r="O15" s="93">
        <f>[10]Março!$E$18</f>
        <v>78.208333333333329</v>
      </c>
      <c r="P15" s="93">
        <f>[10]Março!$E$19</f>
        <v>66.875</v>
      </c>
      <c r="Q15" s="93">
        <f>[10]Março!$E$20</f>
        <v>72.833333333333329</v>
      </c>
      <c r="R15" s="93">
        <f>[10]Março!$E$21</f>
        <v>71.166666666666671</v>
      </c>
      <c r="S15" s="93">
        <f>[10]Março!$E$22</f>
        <v>79.375</v>
      </c>
      <c r="T15" s="93">
        <f>[10]Março!$E$23</f>
        <v>75.375</v>
      </c>
      <c r="U15" s="93">
        <f>[10]Março!$E$24</f>
        <v>68.708333333333329</v>
      </c>
      <c r="V15" s="93">
        <f>[10]Março!$E$25</f>
        <v>56.833333333333336</v>
      </c>
      <c r="W15" s="93">
        <f>[10]Março!$E$26</f>
        <v>52.958333333333336</v>
      </c>
      <c r="X15" s="93">
        <f>[10]Março!$E$27</f>
        <v>76.125</v>
      </c>
      <c r="Y15" s="93">
        <f>[10]Março!$E$28</f>
        <v>69.041666666666671</v>
      </c>
      <c r="Z15" s="93">
        <f>[10]Março!$E$29</f>
        <v>69.5</v>
      </c>
      <c r="AA15" s="93">
        <f>[10]Março!$E$30</f>
        <v>81.125</v>
      </c>
      <c r="AB15" s="93">
        <f>[10]Março!$E$31</f>
        <v>69.666666666666671</v>
      </c>
      <c r="AC15" s="93">
        <f>[10]Março!$E$32</f>
        <v>75.25</v>
      </c>
      <c r="AD15" s="93">
        <f>[10]Março!$E$33</f>
        <v>87.375</v>
      </c>
      <c r="AE15" s="93">
        <f>[10]Março!$E$34</f>
        <v>82.958333333333329</v>
      </c>
      <c r="AF15" s="93">
        <f>[10]Março!$E$35</f>
        <v>79.791666666666671</v>
      </c>
      <c r="AG15" s="100">
        <f t="shared" si="1"/>
        <v>70.689516129032256</v>
      </c>
      <c r="AK15" t="s">
        <v>33</v>
      </c>
    </row>
    <row r="16" spans="1:37" x14ac:dyDescent="0.2">
      <c r="A16" s="50" t="s">
        <v>149</v>
      </c>
      <c r="B16" s="93">
        <f>[11]Março!$E$5</f>
        <v>77.125</v>
      </c>
      <c r="C16" s="93">
        <f>[11]Março!$E$6</f>
        <v>68.217391304347828</v>
      </c>
      <c r="D16" s="93">
        <f>[11]Março!$E$7</f>
        <v>76.181818181818187</v>
      </c>
      <c r="E16" s="93">
        <f>[11]Março!$E$8</f>
        <v>68.5</v>
      </c>
      <c r="F16" s="93">
        <f>[11]Março!$E$9</f>
        <v>74.833333333333329</v>
      </c>
      <c r="G16" s="93">
        <f>[11]Março!$E$10</f>
        <v>76.913043478260875</v>
      </c>
      <c r="H16" s="93">
        <f>[11]Março!$E$11</f>
        <v>69.304347826086953</v>
      </c>
      <c r="I16" s="93">
        <f>[11]Março!$E$12</f>
        <v>60.727272727272727</v>
      </c>
      <c r="J16" s="93">
        <f>[11]Março!$E$13</f>
        <v>76.375</v>
      </c>
      <c r="K16" s="93">
        <f>[11]Março!$E$14</f>
        <v>76.409090909090907</v>
      </c>
      <c r="L16" s="93">
        <f>[11]Março!$E$15</f>
        <v>80.125</v>
      </c>
      <c r="M16" s="93">
        <f>[11]Março!$E$16</f>
        <v>76.913043478260875</v>
      </c>
      <c r="N16" s="93">
        <f>[11]Março!$E$17</f>
        <v>80</v>
      </c>
      <c r="O16" s="93">
        <f>[11]Março!$E$18</f>
        <v>74.38095238095238</v>
      </c>
      <c r="P16" s="93">
        <f>[11]Março!$E$19</f>
        <v>77.583333333333329</v>
      </c>
      <c r="Q16" s="93">
        <f>[11]Março!$E$20</f>
        <v>72.826086956521735</v>
      </c>
      <c r="R16" s="93">
        <f>[11]Março!$E$21</f>
        <v>73.666666666666671</v>
      </c>
      <c r="S16" s="93">
        <f>[11]Março!$E$22</f>
        <v>79.791666666666671</v>
      </c>
      <c r="T16" s="93">
        <f>[11]Março!$E$23</f>
        <v>78.5</v>
      </c>
      <c r="U16" s="93">
        <f>[11]Março!$E$24</f>
        <v>73.833333333333329</v>
      </c>
      <c r="V16" s="93">
        <f>[11]Março!$E$25</f>
        <v>65.166666666666671</v>
      </c>
      <c r="W16" s="93">
        <f>[11]Março!$E$26</f>
        <v>69.125</v>
      </c>
      <c r="X16" s="93">
        <f>[11]Março!$E$27</f>
        <v>75.833333333333329</v>
      </c>
      <c r="Y16" s="93">
        <f>[11]Março!$E$28</f>
        <v>76.318181818181813</v>
      </c>
      <c r="Z16" s="93">
        <f>[11]Março!$E$29</f>
        <v>79.916666666666671</v>
      </c>
      <c r="AA16" s="93">
        <f>[11]Março!$E$30</f>
        <v>82</v>
      </c>
      <c r="AB16" s="93">
        <f>[11]Março!$E$31</f>
        <v>73.708333333333329</v>
      </c>
      <c r="AC16" s="93">
        <f>[11]Março!$E$32</f>
        <v>74.166666666666671</v>
      </c>
      <c r="AD16" s="93">
        <f>[11]Março!$E$33</f>
        <v>78</v>
      </c>
      <c r="AE16" s="93">
        <f>[11]Março!$E$34</f>
        <v>77.695652173913047</v>
      </c>
      <c r="AF16" s="93">
        <f>[11]Março!$E$35</f>
        <v>87.916666666666671</v>
      </c>
      <c r="AG16" s="100">
        <f t="shared" si="1"/>
        <v>75.22753380327012</v>
      </c>
    </row>
    <row r="17" spans="1:37" x14ac:dyDescent="0.2">
      <c r="A17" s="50" t="s">
        <v>2</v>
      </c>
      <c r="B17" s="93">
        <f>[12]Março!$E$5</f>
        <v>72.708333333333329</v>
      </c>
      <c r="C17" s="93">
        <f>[12]Março!$E$6</f>
        <v>65.333333333333329</v>
      </c>
      <c r="D17" s="93">
        <f>[12]Março!$E$7</f>
        <v>68.333333333333329</v>
      </c>
      <c r="E17" s="93">
        <f>[12]Março!$E$8</f>
        <v>64.125</v>
      </c>
      <c r="F17" s="93">
        <f>[12]Março!$E$9</f>
        <v>73.791666666666671</v>
      </c>
      <c r="G17" s="93">
        <f>[12]Março!$E$10</f>
        <v>68.541666666666671</v>
      </c>
      <c r="H17" s="93">
        <f>[12]Março!$E$11</f>
        <v>65.083333333333329</v>
      </c>
      <c r="I17" s="93">
        <f>[12]Março!$E$12</f>
        <v>51.791666666666664</v>
      </c>
      <c r="J17" s="93">
        <f>[12]Março!$E$13</f>
        <v>69.666666666666671</v>
      </c>
      <c r="K17" s="93">
        <f>[12]Março!$E$14</f>
        <v>67.625</v>
      </c>
      <c r="L17" s="93">
        <f>[12]Março!$E$15</f>
        <v>69.375</v>
      </c>
      <c r="M17" s="93">
        <f>[12]Março!$E$16</f>
        <v>74.583333333333329</v>
      </c>
      <c r="N17" s="93">
        <f>[12]Março!$E$17</f>
        <v>78.208333333333329</v>
      </c>
      <c r="O17" s="93">
        <f>[12]Março!$E$18</f>
        <v>73.083333333333329</v>
      </c>
      <c r="P17" s="93">
        <f>[12]Março!$E$19</f>
        <v>68.041666666666671</v>
      </c>
      <c r="Q17" s="93">
        <f>[12]Março!$E$20</f>
        <v>57.041666666666664</v>
      </c>
      <c r="R17" s="93">
        <f>[12]Março!$E$21</f>
        <v>63.541666666666664</v>
      </c>
      <c r="S17" s="93">
        <f>[12]Março!$E$22</f>
        <v>81.625</v>
      </c>
      <c r="T17" s="93">
        <f>[12]Março!$E$23</f>
        <v>71.416666666666671</v>
      </c>
      <c r="U17" s="93">
        <f>[12]Março!$E$24</f>
        <v>63.916666666666664</v>
      </c>
      <c r="V17" s="93">
        <f>[12]Março!$E$25</f>
        <v>59.916666666666664</v>
      </c>
      <c r="W17" s="93">
        <f>[12]Março!$E$26</f>
        <v>58.791666666666664</v>
      </c>
      <c r="X17" s="93">
        <f>[12]Março!$E$27</f>
        <v>78.291666666666671</v>
      </c>
      <c r="Y17" s="93">
        <f>[12]Março!$E$28</f>
        <v>81.5</v>
      </c>
      <c r="Z17" s="93">
        <f>[12]Março!$E$29</f>
        <v>75.75</v>
      </c>
      <c r="AA17" s="93">
        <f>[12]Março!$E$30</f>
        <v>79.625</v>
      </c>
      <c r="AB17" s="93">
        <f>[12]Março!$E$31</f>
        <v>74.541666666666671</v>
      </c>
      <c r="AC17" s="93">
        <f>[12]Março!$E$32</f>
        <v>73.583333333333329</v>
      </c>
      <c r="AD17" s="93">
        <f>[12]Março!$E$33</f>
        <v>77.916666666666671</v>
      </c>
      <c r="AE17" s="93">
        <f>[12]Março!$E$34</f>
        <v>71.291666666666671</v>
      </c>
      <c r="AF17" s="93">
        <f>[12]Março!$E$35</f>
        <v>84.916666666666671</v>
      </c>
      <c r="AG17" s="100">
        <f t="shared" si="1"/>
        <v>70.450268817204318</v>
      </c>
      <c r="AI17" s="11" t="s">
        <v>33</v>
      </c>
    </row>
    <row r="18" spans="1:37" x14ac:dyDescent="0.2">
      <c r="A18" s="50" t="s">
        <v>3</v>
      </c>
      <c r="B18" s="93">
        <f>[13]Março!$E5</f>
        <v>58.2</v>
      </c>
      <c r="C18" s="93">
        <f>[13]Março!$E6</f>
        <v>72.208333333333329</v>
      </c>
      <c r="D18" s="93">
        <f>[13]Março!$E7</f>
        <v>68.047619047619051</v>
      </c>
      <c r="E18" s="93">
        <f>[13]Março!$E8</f>
        <v>76.909090909090907</v>
      </c>
      <c r="F18" s="93">
        <f>[13]Março!$E9</f>
        <v>62.941176470588232</v>
      </c>
      <c r="G18" s="93">
        <f>[13]Março!$E10</f>
        <v>65.285714285714292</v>
      </c>
      <c r="H18" s="93">
        <f>[13]Março!$E11</f>
        <v>63.761904761904759</v>
      </c>
      <c r="I18" s="93">
        <f>[13]Março!$E12</f>
        <v>60.458333333333336</v>
      </c>
      <c r="J18" s="93">
        <f>[13]Março!$E13</f>
        <v>66</v>
      </c>
      <c r="K18" s="93">
        <f>[13]Março!$E14</f>
        <v>67.375</v>
      </c>
      <c r="L18" s="93">
        <f>[13]Março!$E15</f>
        <v>70.5</v>
      </c>
      <c r="M18" s="93">
        <f>[13]Março!$E16</f>
        <v>69.277777777777771</v>
      </c>
      <c r="N18" s="93">
        <f>[13]Março!$E17</f>
        <v>76.444444444444443</v>
      </c>
      <c r="O18" s="93">
        <f>[13]Março!$E18</f>
        <v>62.153846153846153</v>
      </c>
      <c r="P18" s="93">
        <f>[13]Março!$E19</f>
        <v>70.5625</v>
      </c>
      <c r="Q18" s="93">
        <f>[13]Março!$E20</f>
        <v>65.666666666666671</v>
      </c>
      <c r="R18" s="93">
        <f>[13]Março!$E21</f>
        <v>68.1875</v>
      </c>
      <c r="S18" s="93">
        <f>[13]Março!$E22</f>
        <v>75.285714285714292</v>
      </c>
      <c r="T18" s="93">
        <f>[13]Março!$E23</f>
        <v>71.230769230769226</v>
      </c>
      <c r="U18" s="93">
        <f>[13]Março!$E24</f>
        <v>62.25</v>
      </c>
      <c r="V18" s="93">
        <f>[13]Março!$E25</f>
        <v>71</v>
      </c>
      <c r="W18" s="93">
        <f>[13]Março!$E26</f>
        <v>77.650000000000006</v>
      </c>
      <c r="X18" s="93">
        <f>[13]Março!$E27</f>
        <v>58.8</v>
      </c>
      <c r="Y18" s="93">
        <f>[13]Março!$E28</f>
        <v>70.090909090909093</v>
      </c>
      <c r="Z18" s="93">
        <f>[13]Março!$E29</f>
        <v>61.166666666666664</v>
      </c>
      <c r="AA18" s="93">
        <f>[13]Março!$E30</f>
        <v>76.86666666666666</v>
      </c>
      <c r="AB18" s="93">
        <f>[13]Março!$E31</f>
        <v>57.333333333333336</v>
      </c>
      <c r="AC18" s="93">
        <f>[13]Março!$E32</f>
        <v>64.875</v>
      </c>
      <c r="AD18" s="93">
        <f>[13]Março!$E33</f>
        <v>69.84210526315789</v>
      </c>
      <c r="AE18" s="93">
        <f>[13]Março!$E34</f>
        <v>72.5</v>
      </c>
      <c r="AF18" s="93">
        <f>[13]Março!$E35</f>
        <v>82.681818181818187</v>
      </c>
      <c r="AG18" s="100">
        <f t="shared" si="1"/>
        <v>68.243641609785627</v>
      </c>
      <c r="AH18" s="11" t="s">
        <v>33</v>
      </c>
      <c r="AI18" s="11" t="s">
        <v>33</v>
      </c>
    </row>
    <row r="19" spans="1:37" hidden="1" x14ac:dyDescent="0.2">
      <c r="A19" s="50" t="s">
        <v>4</v>
      </c>
      <c r="B19" s="93" t="str">
        <f>[14]Março!$E$5</f>
        <v>*</v>
      </c>
      <c r="C19" s="93" t="str">
        <f>[14]Março!$E$6</f>
        <v>*</v>
      </c>
      <c r="D19" s="93" t="str">
        <f>[14]Março!$E$7</f>
        <v>*</v>
      </c>
      <c r="E19" s="93" t="str">
        <f>[14]Março!$E$8</f>
        <v>*</v>
      </c>
      <c r="F19" s="93" t="str">
        <f>[14]Março!$E$9</f>
        <v>*</v>
      </c>
      <c r="G19" s="93" t="str">
        <f>[14]Março!$E$10</f>
        <v>*</v>
      </c>
      <c r="H19" s="93" t="str">
        <f>[14]Março!$E$11</f>
        <v>*</v>
      </c>
      <c r="I19" s="93" t="str">
        <f>[14]Março!$E$12</f>
        <v>*</v>
      </c>
      <c r="J19" s="93" t="str">
        <f>[14]Março!$E$13</f>
        <v>*</v>
      </c>
      <c r="K19" s="93" t="str">
        <f>[14]Março!$E$14</f>
        <v>*</v>
      </c>
      <c r="L19" s="93" t="str">
        <f>[14]Março!$E$15</f>
        <v>*</v>
      </c>
      <c r="M19" s="93" t="str">
        <f>[14]Março!$E$16</f>
        <v>*</v>
      </c>
      <c r="N19" s="93" t="str">
        <f>[14]Março!$E$17</f>
        <v>*</v>
      </c>
      <c r="O19" s="93" t="str">
        <f>[14]Março!$E$18</f>
        <v>*</v>
      </c>
      <c r="P19" s="93" t="str">
        <f>[14]Março!$E$19</f>
        <v>*</v>
      </c>
      <c r="Q19" s="93" t="str">
        <f>[14]Março!$E$20</f>
        <v>*</v>
      </c>
      <c r="R19" s="93" t="str">
        <f>[14]Março!$E$21</f>
        <v>*</v>
      </c>
      <c r="S19" s="93" t="str">
        <f>[14]Março!$E$22</f>
        <v>*</v>
      </c>
      <c r="T19" s="93" t="str">
        <f>[14]Março!$E$23</f>
        <v>*</v>
      </c>
      <c r="U19" s="93" t="str">
        <f>[14]Março!$E$24</f>
        <v>*</v>
      </c>
      <c r="V19" s="93" t="str">
        <f>[14]Março!$E$25</f>
        <v>*</v>
      </c>
      <c r="W19" s="93" t="str">
        <f>[14]Março!$E$26</f>
        <v>*</v>
      </c>
      <c r="X19" s="93" t="str">
        <f>[14]Março!$E$27</f>
        <v>*</v>
      </c>
      <c r="Y19" s="93" t="str">
        <f>[14]Março!$E$28</f>
        <v>*</v>
      </c>
      <c r="Z19" s="93" t="str">
        <f>[14]Março!$E$29</f>
        <v>*</v>
      </c>
      <c r="AA19" s="93" t="str">
        <f>[14]Março!$E$30</f>
        <v>*</v>
      </c>
      <c r="AB19" s="93" t="str">
        <f>[14]Março!$E$31</f>
        <v>*</v>
      </c>
      <c r="AC19" s="93" t="str">
        <f>[14]Março!$E$32</f>
        <v>*</v>
      </c>
      <c r="AD19" s="93" t="str">
        <f>[14]Março!$E$33</f>
        <v>*</v>
      </c>
      <c r="AE19" s="93" t="str">
        <f>[14]Março!$E$34</f>
        <v>*</v>
      </c>
      <c r="AF19" s="93" t="str">
        <f>[14]Março!$E$35</f>
        <v>*</v>
      </c>
      <c r="AG19" s="100" t="e">
        <f t="shared" si="1"/>
        <v>#DIV/0!</v>
      </c>
      <c r="AI19" t="s">
        <v>33</v>
      </c>
    </row>
    <row r="20" spans="1:37" x14ac:dyDescent="0.2">
      <c r="A20" s="50" t="s">
        <v>5</v>
      </c>
      <c r="B20" s="93">
        <f>[15]Março!$E$5</f>
        <v>68.25</v>
      </c>
      <c r="C20" s="93">
        <f>[15]Março!$E$6</f>
        <v>69.666666666666671</v>
      </c>
      <c r="D20" s="93">
        <f>[15]Março!$E$7</f>
        <v>67.333333333333329</v>
      </c>
      <c r="E20" s="93">
        <f>[15]Março!$E$8</f>
        <v>67.5</v>
      </c>
      <c r="F20" s="93">
        <f>[15]Março!$E$9</f>
        <v>71.125</v>
      </c>
      <c r="G20" s="93">
        <f>[15]Março!$E$10</f>
        <v>63.541666666666664</v>
      </c>
      <c r="H20" s="93">
        <f>[15]Março!$E$11</f>
        <v>64.291666666666671</v>
      </c>
      <c r="I20" s="93">
        <f>[15]Março!$E$12</f>
        <v>74.166666666666671</v>
      </c>
      <c r="J20" s="93">
        <f>[15]Março!$E$13</f>
        <v>70.333333333333329</v>
      </c>
      <c r="K20" s="93">
        <f>[15]Março!$E$14</f>
        <v>70.958333333333329</v>
      </c>
      <c r="L20" s="93">
        <f>[15]Março!$E$15</f>
        <v>77.291666666666671</v>
      </c>
      <c r="M20" s="93">
        <f>[15]Março!$E$16</f>
        <v>74.083333333333329</v>
      </c>
      <c r="N20" s="93">
        <f>[15]Março!$E$17</f>
        <v>78.833333333333329</v>
      </c>
      <c r="O20" s="93">
        <f>[15]Março!$E$18</f>
        <v>70.708333333333329</v>
      </c>
      <c r="P20" s="93">
        <f>[15]Março!$E$19</f>
        <v>69.625</v>
      </c>
      <c r="Q20" s="93">
        <f>[15]Março!$E$20</f>
        <v>68.833333333333329</v>
      </c>
      <c r="R20" s="93">
        <f>[15]Março!$E$21</f>
        <v>65.208333333333329</v>
      </c>
      <c r="S20" s="93">
        <f>[15]Março!$E$22</f>
        <v>72.833333333333329</v>
      </c>
      <c r="T20" s="93">
        <f>[15]Março!$E$23</f>
        <v>70.791666666666671</v>
      </c>
      <c r="U20" s="93">
        <f>[15]Março!$E$24</f>
        <v>62.958333333333336</v>
      </c>
      <c r="V20" s="93">
        <f>[15]Março!$E$25</f>
        <v>59.041666666666664</v>
      </c>
      <c r="W20" s="93">
        <f>[15]Março!$E$26</f>
        <v>62.833333333333336</v>
      </c>
      <c r="X20" s="93">
        <f>[15]Março!$E$27</f>
        <v>77.625</v>
      </c>
      <c r="Y20" s="93">
        <f>[15]Março!$E$28</f>
        <v>81.416666666666671</v>
      </c>
      <c r="Z20" s="93">
        <f>[15]Março!$E$29</f>
        <v>76.75</v>
      </c>
      <c r="AA20" s="93">
        <f>[15]Março!$E$30</f>
        <v>75.708333333333329</v>
      </c>
      <c r="AB20" s="93">
        <f>[15]Março!$E$31</f>
        <v>71.333333333333329</v>
      </c>
      <c r="AC20" s="93">
        <f>[15]Março!$E$32</f>
        <v>71.375</v>
      </c>
      <c r="AD20" s="93">
        <f>[15]Março!$E$33</f>
        <v>76.166666666666671</v>
      </c>
      <c r="AE20" s="93">
        <f>[15]Março!$E$34</f>
        <v>83.083333333333329</v>
      </c>
      <c r="AF20" s="93">
        <f>[15]Março!$E$35</f>
        <v>83.125</v>
      </c>
      <c r="AG20" s="100">
        <f t="shared" si="1"/>
        <v>71.509408602150529</v>
      </c>
      <c r="AH20" s="11" t="s">
        <v>33</v>
      </c>
    </row>
    <row r="21" spans="1:37" hidden="1" x14ac:dyDescent="0.2">
      <c r="A21" s="50" t="s">
        <v>31</v>
      </c>
      <c r="B21" s="93" t="str">
        <f>[16]Março!$E$5</f>
        <v>*</v>
      </c>
      <c r="C21" s="93" t="str">
        <f>[16]Março!$E$6</f>
        <v>*</v>
      </c>
      <c r="D21" s="93" t="str">
        <f>[16]Março!$E$7</f>
        <v>*</v>
      </c>
      <c r="E21" s="93" t="str">
        <f>[16]Março!$E$8</f>
        <v>*</v>
      </c>
      <c r="F21" s="93" t="str">
        <f>[16]Março!$E$9</f>
        <v>*</v>
      </c>
      <c r="G21" s="93" t="str">
        <f>[16]Março!$E$10</f>
        <v>*</v>
      </c>
      <c r="H21" s="93" t="str">
        <f>[16]Março!$E$11</f>
        <v>*</v>
      </c>
      <c r="I21" s="93" t="str">
        <f>[16]Março!$E$12</f>
        <v>*</v>
      </c>
      <c r="J21" s="93" t="str">
        <f>[16]Março!$E$13</f>
        <v>*</v>
      </c>
      <c r="K21" s="93" t="str">
        <f>[16]Março!$E$14</f>
        <v>*</v>
      </c>
      <c r="L21" s="93" t="str">
        <f>[16]Março!$E$15</f>
        <v>*</v>
      </c>
      <c r="M21" s="93" t="str">
        <f>[16]Março!$E$16</f>
        <v>*</v>
      </c>
      <c r="N21" s="93" t="str">
        <f>[16]Março!$E$17</f>
        <v>*</v>
      </c>
      <c r="O21" s="93" t="str">
        <f>[16]Março!$E$18</f>
        <v>*</v>
      </c>
      <c r="P21" s="93" t="str">
        <f>[16]Março!$E$19</f>
        <v>*</v>
      </c>
      <c r="Q21" s="93" t="str">
        <f>[16]Março!$E$20</f>
        <v>*</v>
      </c>
      <c r="R21" s="93" t="str">
        <f>[16]Março!$E$21</f>
        <v>*</v>
      </c>
      <c r="S21" s="93" t="str">
        <f>[16]Março!$E$22</f>
        <v>*</v>
      </c>
      <c r="T21" s="93" t="str">
        <f>[16]Março!$E$23</f>
        <v>*</v>
      </c>
      <c r="U21" s="93" t="str">
        <f>[16]Março!$E$24</f>
        <v>*</v>
      </c>
      <c r="V21" s="93" t="str">
        <f>[16]Março!$E$25</f>
        <v>*</v>
      </c>
      <c r="W21" s="93" t="str">
        <f>[16]Março!$E$26</f>
        <v>*</v>
      </c>
      <c r="X21" s="93" t="str">
        <f>[16]Março!$E$27</f>
        <v>*</v>
      </c>
      <c r="Y21" s="93" t="str">
        <f>[16]Março!$E$28</f>
        <v>*</v>
      </c>
      <c r="Z21" s="93" t="str">
        <f>[16]Março!$E$29</f>
        <v>*</v>
      </c>
      <c r="AA21" s="93" t="str">
        <f>[16]Março!$E$30</f>
        <v>*</v>
      </c>
      <c r="AB21" s="93" t="str">
        <f>[16]Março!$E$31</f>
        <v>*</v>
      </c>
      <c r="AC21" s="93" t="str">
        <f>[16]Março!$E$32</f>
        <v>*</v>
      </c>
      <c r="AD21" s="93" t="str">
        <f>[16]Março!$E$33</f>
        <v>*</v>
      </c>
      <c r="AE21" s="93" t="str">
        <f>[16]Março!$E$34</f>
        <v>*</v>
      </c>
      <c r="AF21" s="93" t="str">
        <f>[16]Março!$E$35</f>
        <v>*</v>
      </c>
      <c r="AG21" s="100" t="e">
        <f t="shared" si="1"/>
        <v>#DIV/0!</v>
      </c>
      <c r="AI21" t="s">
        <v>33</v>
      </c>
      <c r="AJ21" t="s">
        <v>33</v>
      </c>
    </row>
    <row r="22" spans="1:37" x14ac:dyDescent="0.2">
      <c r="A22" s="50" t="s">
        <v>6</v>
      </c>
      <c r="B22" s="93">
        <f>[17]Março!$E$5</f>
        <v>78.083333333333329</v>
      </c>
      <c r="C22" s="93">
        <f>[17]Março!$E$6</f>
        <v>74</v>
      </c>
      <c r="D22" s="93">
        <f>[17]Março!$E$7</f>
        <v>83.913043478260875</v>
      </c>
      <c r="E22" s="93">
        <f>[17]Março!$E$8</f>
        <v>73.150000000000006</v>
      </c>
      <c r="F22" s="93">
        <f>[17]Março!$E$9</f>
        <v>74.333333333333329</v>
      </c>
      <c r="G22" s="93">
        <f>[17]Março!$E$10</f>
        <v>78.458333333333329</v>
      </c>
      <c r="H22" s="93">
        <f>[17]Março!$E$11</f>
        <v>71.727272727272734</v>
      </c>
      <c r="I22" s="93">
        <f>[17]Março!$E$12</f>
        <v>76.761904761904759</v>
      </c>
      <c r="J22" s="93">
        <f>[17]Março!$E$13</f>
        <v>76.625</v>
      </c>
      <c r="K22" s="93">
        <f>[17]Março!$E$14</f>
        <v>78.954545454545453</v>
      </c>
      <c r="L22" s="93">
        <f>[17]Março!$E$15</f>
        <v>83</v>
      </c>
      <c r="M22" s="93">
        <f>[17]Março!$E$16</f>
        <v>76.13636363636364</v>
      </c>
      <c r="N22" s="93">
        <f>[17]Março!$E$17</f>
        <v>79.761904761904759</v>
      </c>
      <c r="O22" s="93">
        <f>[17]Março!$E$18</f>
        <v>73.05263157894737</v>
      </c>
      <c r="P22" s="93">
        <f>[17]Março!$E$19</f>
        <v>77.333333333333329</v>
      </c>
      <c r="Q22" s="93">
        <f>[17]Março!$E$20</f>
        <v>74.173913043478265</v>
      </c>
      <c r="R22" s="93">
        <f>[17]Março!$E$21</f>
        <v>73.045454545454547</v>
      </c>
      <c r="S22" s="93">
        <f>[17]Março!$E$22</f>
        <v>73.916666666666671</v>
      </c>
      <c r="T22" s="93">
        <f>[17]Março!$E$23</f>
        <v>76.25</v>
      </c>
      <c r="U22" s="93">
        <f>[17]Março!$E$24</f>
        <v>74.541666666666671</v>
      </c>
      <c r="V22" s="93">
        <f>[17]Março!$E$25</f>
        <v>68.875</v>
      </c>
      <c r="W22" s="93">
        <f>[17]Março!$E$26</f>
        <v>73.25</v>
      </c>
      <c r="X22" s="93">
        <f>[17]Março!$E$27</f>
        <v>84.25</v>
      </c>
      <c r="Y22" s="93">
        <f>[17]Março!$E$28</f>
        <v>87.227272727272734</v>
      </c>
      <c r="Z22" s="93">
        <f>[17]Março!$E$29</f>
        <v>82.416666666666671</v>
      </c>
      <c r="AA22" s="93">
        <f>[17]Março!$E$30</f>
        <v>83.391304347826093</v>
      </c>
      <c r="AB22" s="93">
        <f>[17]Março!$E$31</f>
        <v>76.083333333333329</v>
      </c>
      <c r="AC22" s="93">
        <f>[17]Março!$E$32</f>
        <v>77</v>
      </c>
      <c r="AD22" s="93">
        <f>[17]Março!$E$33</f>
        <v>79.083333333333329</v>
      </c>
      <c r="AE22" s="93">
        <f>[17]Março!$E$34</f>
        <v>78.681818181818187</v>
      </c>
      <c r="AF22" s="93">
        <f>[17]Março!$E$35</f>
        <v>86.956521739130437</v>
      </c>
      <c r="AG22" s="100">
        <f t="shared" si="1"/>
        <v>77.562385515618701</v>
      </c>
      <c r="AK22" t="s">
        <v>33</v>
      </c>
    </row>
    <row r="23" spans="1:37" x14ac:dyDescent="0.2">
      <c r="A23" s="50" t="s">
        <v>7</v>
      </c>
      <c r="B23" s="93" t="str">
        <f>[18]Março!$E$5</f>
        <v>*</v>
      </c>
      <c r="C23" s="93" t="str">
        <f>[18]Março!$E$6</f>
        <v>*</v>
      </c>
      <c r="D23" s="93" t="str">
        <f>[18]Março!$E$7</f>
        <v>*</v>
      </c>
      <c r="E23" s="93" t="str">
        <f>[18]Março!$E$8</f>
        <v>*</v>
      </c>
      <c r="F23" s="93" t="str">
        <f>[18]Março!$E$9</f>
        <v>*</v>
      </c>
      <c r="G23" s="93" t="str">
        <f>[18]Março!$E$10</f>
        <v>*</v>
      </c>
      <c r="H23" s="93" t="str">
        <f>[18]Março!$E$11</f>
        <v>*</v>
      </c>
      <c r="I23" s="93" t="str">
        <f>[18]Março!$E$12</f>
        <v>*</v>
      </c>
      <c r="J23" s="93" t="str">
        <f>[18]Março!$E$13</f>
        <v>*</v>
      </c>
      <c r="K23" s="93" t="str">
        <f>[18]Março!$E$14</f>
        <v>*</v>
      </c>
      <c r="L23" s="93" t="str">
        <f>[18]Março!$E$15</f>
        <v>*</v>
      </c>
      <c r="M23" s="93" t="str">
        <f>[18]Março!$E$16</f>
        <v>*</v>
      </c>
      <c r="N23" s="93" t="str">
        <f>[18]Março!$E$17</f>
        <v>*</v>
      </c>
      <c r="O23" s="93" t="str">
        <f>[18]Março!$E$18</f>
        <v>*</v>
      </c>
      <c r="P23" s="93" t="str">
        <f>[18]Março!$E$19</f>
        <v>*</v>
      </c>
      <c r="Q23" s="93" t="str">
        <f>[18]Março!$E$20</f>
        <v>*</v>
      </c>
      <c r="R23" s="93" t="str">
        <f>[18]Março!$E$21</f>
        <v>*</v>
      </c>
      <c r="S23" s="93" t="str">
        <f>[18]Março!$E$22</f>
        <v>*</v>
      </c>
      <c r="T23" s="93" t="str">
        <f>[18]Março!$E$23</f>
        <v>*</v>
      </c>
      <c r="U23" s="93" t="str">
        <f>[18]Março!$E$24</f>
        <v>*</v>
      </c>
      <c r="V23" s="93" t="str">
        <f>[18]Março!$E$25</f>
        <v>*</v>
      </c>
      <c r="W23" s="93" t="str">
        <f>[18]Março!$E$26</f>
        <v>*</v>
      </c>
      <c r="X23" s="93" t="str">
        <f>[18]Março!$E$27</f>
        <v>*</v>
      </c>
      <c r="Y23" s="93" t="str">
        <f>[18]Março!$E$28</f>
        <v>*</v>
      </c>
      <c r="Z23" s="93" t="str">
        <f>[18]Março!$E$29</f>
        <v>*</v>
      </c>
      <c r="AA23" s="93" t="str">
        <f>[18]Março!$E$30</f>
        <v>*</v>
      </c>
      <c r="AB23" s="93">
        <f>[18]Março!$E$31</f>
        <v>60.833333333333336</v>
      </c>
      <c r="AC23" s="93">
        <f>[18]Março!$E$32</f>
        <v>68.708333333333329</v>
      </c>
      <c r="AD23" s="93">
        <f>[18]Março!$E$33</f>
        <v>83.791666666666671</v>
      </c>
      <c r="AE23" s="93">
        <f>[18]Março!$E$34</f>
        <v>82.916666666666671</v>
      </c>
      <c r="AF23" s="93">
        <f>[18]Março!$E$35</f>
        <v>84.416666666666671</v>
      </c>
      <c r="AG23" s="100">
        <f t="shared" si="1"/>
        <v>76.13333333333334</v>
      </c>
    </row>
    <row r="24" spans="1:37" x14ac:dyDescent="0.2">
      <c r="A24" s="50" t="s">
        <v>150</v>
      </c>
      <c r="B24" s="93">
        <f>[19]Março!$E$5</f>
        <v>68.75</v>
      </c>
      <c r="C24" s="93">
        <f>[19]Março!$E$6</f>
        <v>63.166666666666664</v>
      </c>
      <c r="D24" s="93">
        <f>[19]Março!$E$7</f>
        <v>60.541666666666664</v>
      </c>
      <c r="E24" s="93">
        <f>[19]Março!$E$8</f>
        <v>63.666666666666664</v>
      </c>
      <c r="F24" s="93">
        <f>[19]Março!$E$9</f>
        <v>76.75</v>
      </c>
      <c r="G24" s="93">
        <f>[19]Março!$E$10</f>
        <v>75.083333333333329</v>
      </c>
      <c r="H24" s="93">
        <f>[19]Março!$E$11</f>
        <v>65.583333333333329</v>
      </c>
      <c r="I24" s="93">
        <f>[19]Março!$E$12</f>
        <v>54.958333333333336</v>
      </c>
      <c r="J24" s="93">
        <f>[19]Março!$E$13</f>
        <v>61.5</v>
      </c>
      <c r="K24" s="93">
        <f>[19]Março!$E$14</f>
        <v>70.083333333333329</v>
      </c>
      <c r="L24" s="93">
        <f>[19]Março!$E$15</f>
        <v>85.458333333333329</v>
      </c>
      <c r="M24" s="93">
        <f>[19]Março!$E$16</f>
        <v>86.083333333333329</v>
      </c>
      <c r="N24" s="93">
        <f>[19]Março!$E$17</f>
        <v>80.5</v>
      </c>
      <c r="O24" s="93">
        <f>[19]Março!$E$18</f>
        <v>74.291666666666671</v>
      </c>
      <c r="P24" s="93">
        <f>[19]Março!$E$19</f>
        <v>62.5</v>
      </c>
      <c r="Q24" s="93">
        <f>[19]Março!$E$20</f>
        <v>65.583333333333329</v>
      </c>
      <c r="R24" s="93">
        <f>[19]Março!$E$21</f>
        <v>68.291666666666671</v>
      </c>
      <c r="S24" s="93">
        <f>[19]Março!$E$22</f>
        <v>79.125</v>
      </c>
      <c r="T24" s="93">
        <f>[19]Março!$E$23</f>
        <v>72.695652173913047</v>
      </c>
      <c r="U24" s="93">
        <f>[19]Março!$E$24</f>
        <v>66.208333333333329</v>
      </c>
      <c r="V24" s="93">
        <f>[19]Março!$E$25</f>
        <v>57.208333333333336</v>
      </c>
      <c r="W24" s="93">
        <f>[19]Março!$E$26</f>
        <v>53.583333333333336</v>
      </c>
      <c r="X24" s="93">
        <f>[19]Março!$E$27</f>
        <v>74.458333333333329</v>
      </c>
      <c r="Y24" s="93">
        <f>[19]Março!$E$28</f>
        <v>76.125</v>
      </c>
      <c r="Z24" s="93">
        <f>[19]Março!$E$29</f>
        <v>79.434782608695656</v>
      </c>
      <c r="AA24" s="93">
        <f>[19]Março!$E$30</f>
        <v>69.714285714285708</v>
      </c>
      <c r="AB24" s="93">
        <f>[19]Março!$E$31</f>
        <v>72.333333333333329</v>
      </c>
      <c r="AC24" s="93">
        <f>[19]Março!$E$32</f>
        <v>73.041666666666671</v>
      </c>
      <c r="AD24" s="93">
        <f>[19]Março!$E$33</f>
        <v>79.958333333333329</v>
      </c>
      <c r="AE24" s="93">
        <f>[19]Março!$E$34</f>
        <v>79.916666666666671</v>
      </c>
      <c r="AF24" s="93">
        <f>[19]Março!$E$35</f>
        <v>83.125</v>
      </c>
      <c r="AG24" s="100">
        <f t="shared" si="1"/>
        <v>70.958700661190136</v>
      </c>
      <c r="AI24" t="s">
        <v>33</v>
      </c>
      <c r="AK24" t="s">
        <v>33</v>
      </c>
    </row>
    <row r="25" spans="1:37" x14ac:dyDescent="0.2">
      <c r="A25" s="50" t="s">
        <v>151</v>
      </c>
      <c r="B25" s="93">
        <f>[20]Março!$E5</f>
        <v>58.391304347826086</v>
      </c>
      <c r="C25" s="93">
        <f>[20]Março!$E6</f>
        <v>56.583333333333336</v>
      </c>
      <c r="D25" s="93">
        <f>[20]Março!$E7</f>
        <v>49.708333333333336</v>
      </c>
      <c r="E25" s="93">
        <f>[20]Março!$E8</f>
        <v>54.583333333333336</v>
      </c>
      <c r="F25" s="93">
        <f>[20]Março!$E9</f>
        <v>57.375</v>
      </c>
      <c r="G25" s="93">
        <f>[20]Março!$E10</f>
        <v>67.956521739130437</v>
      </c>
      <c r="H25" s="93">
        <f>[20]Março!$E11</f>
        <v>65.125</v>
      </c>
      <c r="I25" s="93">
        <f>[20]Março!$E12</f>
        <v>51.958333333333336</v>
      </c>
      <c r="J25" s="93">
        <f>[20]Março!$E13</f>
        <v>58.5</v>
      </c>
      <c r="K25" s="93">
        <f>[20]Março!$E14</f>
        <v>75.833333333333329</v>
      </c>
      <c r="L25" s="93">
        <f>[20]Março!$E15</f>
        <v>84.208333333333329</v>
      </c>
      <c r="M25" s="93">
        <f>[20]Março!$E16</f>
        <v>85.434782608695656</v>
      </c>
      <c r="N25" s="93">
        <f>[20]Março!$E17</f>
        <v>81.208333333333329</v>
      </c>
      <c r="O25" s="93">
        <f>[20]Março!$E18</f>
        <v>67.708333333333329</v>
      </c>
      <c r="P25" s="93">
        <f>[20]Março!$E19</f>
        <v>61.652173913043477</v>
      </c>
      <c r="Q25" s="93">
        <f>[20]Março!$E20</f>
        <v>70.454545454545453</v>
      </c>
      <c r="R25" s="93">
        <f>[20]Março!$E21</f>
        <v>68.583333333333329</v>
      </c>
      <c r="S25" s="93">
        <f>[20]Março!$E22</f>
        <v>80.75</v>
      </c>
      <c r="T25" s="93">
        <f>[20]Março!$E23</f>
        <v>71.826086956521735</v>
      </c>
      <c r="U25" s="93">
        <f>[20]Março!$E24</f>
        <v>65.708333333333329</v>
      </c>
      <c r="V25" s="93">
        <f>[20]Março!$E25</f>
        <v>59.375</v>
      </c>
      <c r="W25" s="93">
        <f>[20]Março!$E26</f>
        <v>55.791666666666664</v>
      </c>
      <c r="X25" s="93">
        <f>[20]Março!$E27</f>
        <v>70.958333333333329</v>
      </c>
      <c r="Y25" s="93">
        <f>[20]Março!$E28</f>
        <v>66.083333333333329</v>
      </c>
      <c r="Z25" s="93">
        <f>[20]Março!$E29</f>
        <v>71.666666666666671</v>
      </c>
      <c r="AA25" s="93">
        <f>[20]Março!$E30</f>
        <v>76.625</v>
      </c>
      <c r="AB25" s="93">
        <f>[20]Março!$E31</f>
        <v>73.083333333333329</v>
      </c>
      <c r="AC25" s="93">
        <f>[20]Março!$E32</f>
        <v>77.125</v>
      </c>
      <c r="AD25" s="93">
        <f>[20]Março!$E33</f>
        <v>85.434782608695656</v>
      </c>
      <c r="AE25" s="93">
        <f>[20]Março!$E34</f>
        <v>76.333333333333329</v>
      </c>
      <c r="AF25" s="93">
        <f>[20]Março!$E35</f>
        <v>78.25</v>
      </c>
      <c r="AG25" s="100">
        <f t="shared" si="1"/>
        <v>68.525006375111559</v>
      </c>
      <c r="AH25" s="11" t="s">
        <v>33</v>
      </c>
      <c r="AK25" t="s">
        <v>33</v>
      </c>
    </row>
    <row r="26" spans="1:37" x14ac:dyDescent="0.2">
      <c r="A26" s="50" t="s">
        <v>152</v>
      </c>
      <c r="B26" s="93">
        <f>[21]Março!$E$5</f>
        <v>72.5</v>
      </c>
      <c r="C26" s="93">
        <f>[21]Março!$E$6</f>
        <v>64.125</v>
      </c>
      <c r="D26" s="93">
        <f>[21]Março!$E$7</f>
        <v>61</v>
      </c>
      <c r="E26" s="93">
        <f>[21]Março!$E$8</f>
        <v>58.125</v>
      </c>
      <c r="F26" s="93">
        <f>[21]Março!$E$9</f>
        <v>78.333333333333329</v>
      </c>
      <c r="G26" s="93">
        <f>[21]Março!$E$10</f>
        <v>79.333333333333329</v>
      </c>
      <c r="H26" s="93">
        <f>[21]Março!$E$11</f>
        <v>69.375</v>
      </c>
      <c r="I26" s="93">
        <f>[21]Março!$E$12</f>
        <v>55.875</v>
      </c>
      <c r="J26" s="93">
        <f>[21]Março!$E$13</f>
        <v>64</v>
      </c>
      <c r="K26" s="93">
        <f>[21]Março!$E$14</f>
        <v>81.291666666666671</v>
      </c>
      <c r="L26" s="93">
        <f>[21]Março!$E$15</f>
        <v>91.458333333333329</v>
      </c>
      <c r="M26" s="93">
        <f>[21]Março!$E$16</f>
        <v>88</v>
      </c>
      <c r="N26" s="93">
        <f>[21]Março!$E$17</f>
        <v>83.375</v>
      </c>
      <c r="O26" s="93">
        <f>[21]Março!$E$18</f>
        <v>77.875</v>
      </c>
      <c r="P26" s="93">
        <f>[21]Março!$E$19</f>
        <v>61.625</v>
      </c>
      <c r="Q26" s="93">
        <f>[21]Março!$E$20</f>
        <v>65.25</v>
      </c>
      <c r="R26" s="93">
        <f>[21]Março!$E$21</f>
        <v>64.541666666666671</v>
      </c>
      <c r="S26" s="93">
        <f>[21]Março!$E$22</f>
        <v>80.416666666666671</v>
      </c>
      <c r="T26" s="93">
        <f>[21]Março!$E$23</f>
        <v>70.208333333333329</v>
      </c>
      <c r="U26" s="93">
        <f>[21]Março!$E$24</f>
        <v>56.083333333333336</v>
      </c>
      <c r="V26" s="93">
        <f>[21]Março!$E$25</f>
        <v>60.041666666666664</v>
      </c>
      <c r="W26" s="93">
        <f>[21]Março!$E$26</f>
        <v>55.291666666666664</v>
      </c>
      <c r="X26" s="93">
        <f>[21]Março!$E$27</f>
        <v>78.416666666666671</v>
      </c>
      <c r="Y26" s="93">
        <f>[21]Março!$E$28</f>
        <v>81.333333333333329</v>
      </c>
      <c r="Z26" s="93">
        <f>[21]Março!$E$29</f>
        <v>79.25</v>
      </c>
      <c r="AA26" s="93">
        <f>[21]Março!$E$30</f>
        <v>77.166666666666671</v>
      </c>
      <c r="AB26" s="93">
        <f>[21]Março!$E$31</f>
        <v>72.291666666666671</v>
      </c>
      <c r="AC26" s="93">
        <f>[21]Março!$E$32</f>
        <v>78.583333333333329</v>
      </c>
      <c r="AD26" s="93">
        <f>[21]Março!$E$33</f>
        <v>85.666666666666671</v>
      </c>
      <c r="AE26" s="93">
        <f>[21]Março!$E$34</f>
        <v>90.666666666666671</v>
      </c>
      <c r="AF26" s="93">
        <f>[21]Março!$E$35</f>
        <v>88.208333333333329</v>
      </c>
      <c r="AG26" s="100">
        <f t="shared" si="1"/>
        <v>73.216397849462368</v>
      </c>
      <c r="AJ26" t="s">
        <v>33</v>
      </c>
      <c r="AK26" t="s">
        <v>33</v>
      </c>
    </row>
    <row r="27" spans="1:37" x14ac:dyDescent="0.2">
      <c r="A27" s="50" t="s">
        <v>8</v>
      </c>
      <c r="B27" s="93">
        <f>[22]Março!$E$5</f>
        <v>65.260869565217391</v>
      </c>
      <c r="C27" s="93">
        <f>[22]Março!$E$6</f>
        <v>57.5</v>
      </c>
      <c r="D27" s="93">
        <f>[22]Março!$E$7</f>
        <v>53.791666666666664</v>
      </c>
      <c r="E27" s="93">
        <f>[22]Março!$E$8</f>
        <v>58.5</v>
      </c>
      <c r="F27" s="93">
        <f>[22]Março!$E$9</f>
        <v>64.695652173913047</v>
      </c>
      <c r="G27" s="93">
        <f>[22]Março!$E$10</f>
        <v>63.75</v>
      </c>
      <c r="H27" s="93">
        <f>[22]Março!$E$11</f>
        <v>61.541666666666664</v>
      </c>
      <c r="I27" s="93">
        <f>[22]Março!$E$12</f>
        <v>50.375</v>
      </c>
      <c r="J27" s="93">
        <f>[22]Março!$E$13</f>
        <v>51.5</v>
      </c>
      <c r="K27" s="93">
        <f>[22]Março!$E$14</f>
        <v>66.681818181818187</v>
      </c>
      <c r="L27" s="93">
        <f>[22]Março!$E$15</f>
        <v>74.611111111111114</v>
      </c>
      <c r="M27" s="93">
        <f>[22]Março!$E$16</f>
        <v>79.7</v>
      </c>
      <c r="N27" s="93">
        <f>[22]Março!$E$17</f>
        <v>75.86666666666666</v>
      </c>
      <c r="O27" s="93">
        <f>[22]Março!$E$18</f>
        <v>67.875</v>
      </c>
      <c r="P27" s="93">
        <f>[22]Março!$E$19</f>
        <v>64.041666666666671</v>
      </c>
      <c r="Q27" s="93">
        <f>[22]Março!$E$20</f>
        <v>73.63636363636364</v>
      </c>
      <c r="R27" s="93">
        <f>[22]Março!$E$21</f>
        <v>69.083333333333329</v>
      </c>
      <c r="S27" s="93">
        <f>[22]Março!$E$22</f>
        <v>73.89473684210526</v>
      </c>
      <c r="T27" s="93">
        <f>[22]Março!$E$23</f>
        <v>66</v>
      </c>
      <c r="U27" s="93">
        <f>[22]Março!$E$24</f>
        <v>63.416666666666664</v>
      </c>
      <c r="V27" s="93">
        <f>[22]Março!$E$25</f>
        <v>62.25</v>
      </c>
      <c r="W27" s="93">
        <f>[22]Março!$E$26</f>
        <v>59.208333333333336</v>
      </c>
      <c r="X27" s="93">
        <f>[22]Março!$E$27</f>
        <v>71.875</v>
      </c>
      <c r="Y27" s="93">
        <f>[22]Março!$E$28</f>
        <v>65.666666666666671</v>
      </c>
      <c r="Z27" s="93">
        <f>[22]Março!$E$29</f>
        <v>67.388888888888886</v>
      </c>
      <c r="AA27" s="93">
        <f>[22]Março!$E$30</f>
        <v>66.166666666666671</v>
      </c>
      <c r="AB27" s="93">
        <f>[22]Março!$E$31</f>
        <v>74.541666666666671</v>
      </c>
      <c r="AC27" s="93">
        <f>[22]Março!$E$32</f>
        <v>71.294117647058826</v>
      </c>
      <c r="AD27" s="93">
        <f>[22]Março!$E$33</f>
        <v>87.272727272727266</v>
      </c>
      <c r="AE27" s="93">
        <f>[22]Março!$E$34</f>
        <v>74.89473684210526</v>
      </c>
      <c r="AF27" s="93">
        <f>[22]Março!$E$35</f>
        <v>76.555555555555557</v>
      </c>
      <c r="AG27" s="100">
        <f t="shared" si="1"/>
        <v>67.05924444247951</v>
      </c>
    </row>
    <row r="28" spans="1:37" x14ac:dyDescent="0.2">
      <c r="A28" s="50" t="s">
        <v>9</v>
      </c>
      <c r="B28" s="93">
        <f>[23]Março!$E5</f>
        <v>66.083333333333329</v>
      </c>
      <c r="C28" s="93">
        <f>[23]Março!$E6</f>
        <v>54.291666666666664</v>
      </c>
      <c r="D28" s="93">
        <f>[23]Março!$E7</f>
        <v>56.833333333333336</v>
      </c>
      <c r="E28" s="93">
        <f>[23]Março!$E8</f>
        <v>54.208333333333336</v>
      </c>
      <c r="F28" s="93">
        <f>[23]Março!$E9</f>
        <v>75.166666666666671</v>
      </c>
      <c r="G28" s="93">
        <f>[23]Março!$E10</f>
        <v>73.583333333333329</v>
      </c>
      <c r="H28" s="93">
        <f>[23]Março!$E11</f>
        <v>66</v>
      </c>
      <c r="I28" s="93">
        <f>[23]Março!$E12</f>
        <v>53.583333333333336</v>
      </c>
      <c r="J28" s="93">
        <f>[23]Março!$E13</f>
        <v>46.583333333333336</v>
      </c>
      <c r="K28" s="93">
        <f>[23]Março!$E14</f>
        <v>64.75</v>
      </c>
      <c r="L28" s="93">
        <f>[23]Março!$E15</f>
        <v>75.875</v>
      </c>
      <c r="M28" s="93">
        <f>[23]Março!$E16</f>
        <v>83.739130434782609</v>
      </c>
      <c r="N28" s="93">
        <f>[23]Março!$E17</f>
        <v>76.166666666666671</v>
      </c>
      <c r="O28" s="93">
        <f>[23]Março!$E18</f>
        <v>67.583333333333329</v>
      </c>
      <c r="P28" s="93">
        <f>[23]Março!$E19</f>
        <v>55.5</v>
      </c>
      <c r="Q28" s="93">
        <f>[23]Março!$E20</f>
        <v>62.583333333333336</v>
      </c>
      <c r="R28" s="93">
        <f>[23]Março!$E21</f>
        <v>63.416666666666664</v>
      </c>
      <c r="S28" s="93">
        <f>[23]Março!$E22</f>
        <v>79.5</v>
      </c>
      <c r="T28" s="93">
        <f>[23]Março!$E23</f>
        <v>66.958333333333329</v>
      </c>
      <c r="U28" s="93">
        <f>[23]Março!$E24</f>
        <v>60.458333333333336</v>
      </c>
      <c r="V28" s="93">
        <f>[23]Março!$E25</f>
        <v>52.416666666666664</v>
      </c>
      <c r="W28" s="93">
        <f>[23]Março!$E26</f>
        <v>46.782608695652172</v>
      </c>
      <c r="X28" s="93">
        <f>[23]Março!$E27</f>
        <v>67.083333333333329</v>
      </c>
      <c r="Y28" s="93">
        <f>[23]Março!$E28</f>
        <v>67.652173913043484</v>
      </c>
      <c r="Z28" s="93">
        <f>[23]Março!$E29</f>
        <v>71.208333333333329</v>
      </c>
      <c r="AA28" s="93">
        <f>[23]Março!$E30</f>
        <v>72.833333333333329</v>
      </c>
      <c r="AB28" s="93">
        <f>[23]Março!$E31</f>
        <v>65.375</v>
      </c>
      <c r="AC28" s="93">
        <f>[23]Março!$E32</f>
        <v>64.833333333333329</v>
      </c>
      <c r="AD28" s="93">
        <f>[23]Março!$E33</f>
        <v>83.541666666666671</v>
      </c>
      <c r="AE28" s="93">
        <f>[23]Março!$E34</f>
        <v>80.25</v>
      </c>
      <c r="AF28" s="93">
        <f>[23]Março!$E35</f>
        <v>83.333333333333329</v>
      </c>
      <c r="AG28" s="100">
        <f t="shared" si="1"/>
        <v>66.392706872370255</v>
      </c>
      <c r="AJ28" t="s">
        <v>33</v>
      </c>
      <c r="AK28" t="s">
        <v>33</v>
      </c>
    </row>
    <row r="29" spans="1:37" hidden="1" x14ac:dyDescent="0.2">
      <c r="A29" s="50" t="s">
        <v>30</v>
      </c>
      <c r="B29" s="93" t="str">
        <f>[24]Março!$E$5</f>
        <v>*</v>
      </c>
      <c r="C29" s="93" t="str">
        <f>[24]Março!$E$6</f>
        <v>*</v>
      </c>
      <c r="D29" s="93" t="str">
        <f>[24]Março!$E$7</f>
        <v>*</v>
      </c>
      <c r="E29" s="93" t="str">
        <f>[24]Março!$E$8</f>
        <v>*</v>
      </c>
      <c r="F29" s="93" t="str">
        <f>[24]Março!$E$9</f>
        <v>*</v>
      </c>
      <c r="G29" s="93" t="str">
        <f>[24]Março!$E$10</f>
        <v>*</v>
      </c>
      <c r="H29" s="93" t="str">
        <f>[24]Março!$E$11</f>
        <v>*</v>
      </c>
      <c r="I29" s="93" t="str">
        <f>[24]Março!$E$12</f>
        <v>*</v>
      </c>
      <c r="J29" s="93" t="str">
        <f>[24]Março!$E$13</f>
        <v>*</v>
      </c>
      <c r="K29" s="93" t="str">
        <f>[24]Março!$E$14</f>
        <v>*</v>
      </c>
      <c r="L29" s="93" t="str">
        <f>[24]Março!$E$15</f>
        <v>*</v>
      </c>
      <c r="M29" s="93" t="str">
        <f>[24]Março!$E$16</f>
        <v>*</v>
      </c>
      <c r="N29" s="93" t="str">
        <f>[24]Março!$E$17</f>
        <v>*</v>
      </c>
      <c r="O29" s="93" t="str">
        <f>[24]Março!$E$18</f>
        <v>*</v>
      </c>
      <c r="P29" s="93" t="str">
        <f>[24]Março!$E$19</f>
        <v>*</v>
      </c>
      <c r="Q29" s="93" t="str">
        <f>[24]Março!$E$20</f>
        <v>*</v>
      </c>
      <c r="R29" s="93" t="str">
        <f>[24]Março!$E$21</f>
        <v>*</v>
      </c>
      <c r="S29" s="93" t="str">
        <f>[24]Março!$E$22</f>
        <v>*</v>
      </c>
      <c r="T29" s="93" t="str">
        <f>[24]Março!$E$23</f>
        <v>*</v>
      </c>
      <c r="U29" s="93" t="str">
        <f>[24]Março!$E$24</f>
        <v>*</v>
      </c>
      <c r="V29" s="93" t="str">
        <f>[24]Março!$E$25</f>
        <v>*</v>
      </c>
      <c r="W29" s="93" t="str">
        <f>[24]Março!$E$26</f>
        <v>*</v>
      </c>
      <c r="X29" s="93" t="str">
        <f>[24]Março!$E$27</f>
        <v>*</v>
      </c>
      <c r="Y29" s="93" t="str">
        <f>[24]Março!$E$28</f>
        <v>*</v>
      </c>
      <c r="Z29" s="93" t="str">
        <f>[24]Março!$E$29</f>
        <v>*</v>
      </c>
      <c r="AA29" s="93" t="str">
        <f>[24]Março!$E$30</f>
        <v>*</v>
      </c>
      <c r="AB29" s="93" t="str">
        <f>[24]Março!$E$31</f>
        <v>*</v>
      </c>
      <c r="AC29" s="93" t="str">
        <f>[24]Março!$E$32</f>
        <v>*</v>
      </c>
      <c r="AD29" s="93" t="str">
        <f>[24]Março!$E$33</f>
        <v>*</v>
      </c>
      <c r="AE29" s="93" t="str">
        <f>[24]Março!$E$34</f>
        <v>*</v>
      </c>
      <c r="AF29" s="93" t="str">
        <f>[24]Março!$E$35</f>
        <v>*</v>
      </c>
      <c r="AG29" s="100" t="e">
        <f t="shared" si="1"/>
        <v>#DIV/0!</v>
      </c>
      <c r="AK29" t="s">
        <v>33</v>
      </c>
    </row>
    <row r="30" spans="1:37" x14ac:dyDescent="0.2">
      <c r="A30" s="50" t="s">
        <v>10</v>
      </c>
      <c r="B30" s="93">
        <f>[25]Março!$E$5</f>
        <v>65.416666666666671</v>
      </c>
      <c r="C30" s="93">
        <f>[25]Março!$E$6</f>
        <v>60.041666666666664</v>
      </c>
      <c r="D30" s="93">
        <f>[25]Março!$E$7</f>
        <v>57.708333333333336</v>
      </c>
      <c r="E30" s="93">
        <f>[25]Março!$E$8</f>
        <v>63.5</v>
      </c>
      <c r="F30" s="93">
        <f>[25]Março!$E$9</f>
        <v>65.791666666666671</v>
      </c>
      <c r="G30" s="93">
        <f>[25]Março!$E$10</f>
        <v>67.041666666666671</v>
      </c>
      <c r="H30" s="93">
        <f>[25]Março!$E$11</f>
        <v>60.416666666666664</v>
      </c>
      <c r="I30" s="93">
        <f>[25]Março!$E$12</f>
        <v>51.75</v>
      </c>
      <c r="J30" s="93">
        <f>[25]Março!$E$13</f>
        <v>56.583333333333336</v>
      </c>
      <c r="K30" s="93">
        <f>[25]Março!$E$14</f>
        <v>69.416666666666671</v>
      </c>
      <c r="L30" s="93">
        <f>[25]Março!$E$15</f>
        <v>90.166666666666671</v>
      </c>
      <c r="M30" s="93">
        <f>[25]Março!$E$16</f>
        <v>88.75</v>
      </c>
      <c r="N30" s="93">
        <f>[25]Março!$E$17</f>
        <v>83.583333333333329</v>
      </c>
      <c r="O30" s="93">
        <f>[25]Março!$E$18</f>
        <v>75.75</v>
      </c>
      <c r="P30" s="93">
        <f>[25]Março!$E$19</f>
        <v>65.583333333333329</v>
      </c>
      <c r="Q30" s="93">
        <f>[25]Março!$E$20</f>
        <v>71.916666666666671</v>
      </c>
      <c r="R30" s="93">
        <f>[25]Março!$E$21</f>
        <v>68.666666666666671</v>
      </c>
      <c r="S30" s="93">
        <f>[25]Março!$E$22</f>
        <v>81.25</v>
      </c>
      <c r="T30" s="93">
        <f>[25]Março!$E$23</f>
        <v>73.583333333333329</v>
      </c>
      <c r="U30" s="93">
        <f>[25]Março!$E$24</f>
        <v>67.333333333333329</v>
      </c>
      <c r="V30" s="93">
        <f>[25]Março!$E$25</f>
        <v>58.083333333333336</v>
      </c>
      <c r="W30" s="93">
        <f>[25]Março!$E$26</f>
        <v>52.916666666666664</v>
      </c>
      <c r="X30" s="93">
        <f>[25]Março!$E$27</f>
        <v>72.125</v>
      </c>
      <c r="Y30" s="93">
        <f>[25]Março!$E$28</f>
        <v>69.208333333333329</v>
      </c>
      <c r="Z30" s="93">
        <f>[25]Março!$E$29</f>
        <v>69.458333333333329</v>
      </c>
      <c r="AA30" s="93">
        <f>[25]Março!$E$30</f>
        <v>79.208333333333329</v>
      </c>
      <c r="AB30" s="93">
        <f>[25]Março!$E$31</f>
        <v>70.625</v>
      </c>
      <c r="AC30" s="93">
        <f>[25]Março!$E$32</f>
        <v>75.958333333333329</v>
      </c>
      <c r="AD30" s="93">
        <f>[25]Março!$E$33</f>
        <v>89.5</v>
      </c>
      <c r="AE30" s="93">
        <f>[25]Março!$E$34</f>
        <v>80.833333333333329</v>
      </c>
      <c r="AF30" s="93">
        <f>[25]Março!$E$35</f>
        <v>80.041666666666671</v>
      </c>
      <c r="AG30" s="100">
        <f t="shared" si="1"/>
        <v>70.393817204301072</v>
      </c>
      <c r="AJ30" t="s">
        <v>33</v>
      </c>
      <c r="AK30" t="s">
        <v>33</v>
      </c>
    </row>
    <row r="31" spans="1:37" x14ac:dyDescent="0.2">
      <c r="A31" s="50" t="s">
        <v>153</v>
      </c>
      <c r="B31" s="93">
        <f>[26]Março!$E5</f>
        <v>71.25</v>
      </c>
      <c r="C31" s="93">
        <f>[26]Março!$E6</f>
        <v>62.75</v>
      </c>
      <c r="D31" s="93">
        <f>[26]Março!$E7</f>
        <v>60.666666666666664</v>
      </c>
      <c r="E31" s="93">
        <f>[26]Março!$E8</f>
        <v>58.166666666666664</v>
      </c>
      <c r="F31" s="93">
        <f>[26]Março!$E9</f>
        <v>70.75</v>
      </c>
      <c r="G31" s="93">
        <f>[26]Março!$E10</f>
        <v>75.916666666666671</v>
      </c>
      <c r="H31" s="93">
        <f>[26]Março!$E11</f>
        <v>64.375</v>
      </c>
      <c r="I31" s="93">
        <f>[26]Março!$E12</f>
        <v>55.208333333333336</v>
      </c>
      <c r="J31" s="93">
        <f>[26]Março!$E13</f>
        <v>60.25</v>
      </c>
      <c r="K31" s="93">
        <f>[26]Março!$E14</f>
        <v>79.333333333333329</v>
      </c>
      <c r="L31" s="93">
        <f>[26]Março!$E15</f>
        <v>86.458333333333329</v>
      </c>
      <c r="M31" s="93">
        <f>[26]Março!$E16</f>
        <v>90.833333333333329</v>
      </c>
      <c r="N31" s="93">
        <f>[26]Março!$E17</f>
        <v>82.666666666666671</v>
      </c>
      <c r="O31" s="93">
        <f>[26]Março!$E18</f>
        <v>73.583333333333329</v>
      </c>
      <c r="P31" s="93">
        <f>[26]Março!$E19</f>
        <v>61.75</v>
      </c>
      <c r="Q31" s="93">
        <f>[26]Março!$E20</f>
        <v>67.791666666666671</v>
      </c>
      <c r="R31" s="93">
        <f>[26]Março!$E21</f>
        <v>71.541666666666671</v>
      </c>
      <c r="S31" s="93">
        <f>[26]Março!$E22</f>
        <v>80.791666666666671</v>
      </c>
      <c r="T31" s="93">
        <f>[26]Março!$E23</f>
        <v>70.75</v>
      </c>
      <c r="U31" s="93">
        <f>[26]Março!$E24</f>
        <v>63.166666666666664</v>
      </c>
      <c r="V31" s="93">
        <f>[26]Março!$E25</f>
        <v>61.666666666666664</v>
      </c>
      <c r="W31" s="93">
        <f>[26]Março!$E26</f>
        <v>58</v>
      </c>
      <c r="X31" s="93">
        <f>[26]Março!$E27</f>
        <v>74.416666666666671</v>
      </c>
      <c r="Y31" s="93">
        <f>[26]Março!$E28</f>
        <v>75.958333333333329</v>
      </c>
      <c r="Z31" s="93">
        <f>[26]Março!$E29</f>
        <v>74</v>
      </c>
      <c r="AA31" s="93">
        <f>[26]Março!$E30</f>
        <v>80.782608695652172</v>
      </c>
      <c r="AB31" s="93">
        <f>[26]Março!$E31</f>
        <v>70.083333333333329</v>
      </c>
      <c r="AC31" s="93">
        <f>[26]Março!$E32</f>
        <v>72.958333333333329</v>
      </c>
      <c r="AD31" s="93">
        <f>[26]Março!$E33</f>
        <v>87.708333333333329</v>
      </c>
      <c r="AE31" s="93">
        <f>[26]Março!$E34</f>
        <v>85.375</v>
      </c>
      <c r="AF31" s="93">
        <f>[26]Março!$E35</f>
        <v>84.125</v>
      </c>
      <c r="AG31" s="100">
        <f t="shared" si="1"/>
        <v>72.034654043945793</v>
      </c>
      <c r="AH31" s="11" t="s">
        <v>33</v>
      </c>
      <c r="AJ31" t="s">
        <v>33</v>
      </c>
    </row>
    <row r="32" spans="1:37" x14ac:dyDescent="0.2">
      <c r="A32" s="50" t="s">
        <v>11</v>
      </c>
      <c r="B32" s="93">
        <f>[27]Março!$E$5</f>
        <v>73.541666666666671</v>
      </c>
      <c r="C32" s="93">
        <f>[27]Março!$E$6</f>
        <v>67.291666666666671</v>
      </c>
      <c r="D32" s="93">
        <f>[27]Março!$E$7</f>
        <v>72.583333333333329</v>
      </c>
      <c r="E32" s="93">
        <f>[27]Março!$E$8</f>
        <v>66.375</v>
      </c>
      <c r="F32" s="93">
        <f>[27]Março!$E$9</f>
        <v>71.416666666666671</v>
      </c>
      <c r="G32" s="93">
        <f>[27]Março!$E$10</f>
        <v>78.75</v>
      </c>
      <c r="H32" s="93">
        <f>[27]Março!$E$11</f>
        <v>71.166666666666671</v>
      </c>
      <c r="I32" s="93">
        <f>[27]Março!$E$12</f>
        <v>60.125</v>
      </c>
      <c r="J32" s="93">
        <f>[27]Março!$E$13</f>
        <v>73.166666666666671</v>
      </c>
      <c r="K32" s="93">
        <f>[27]Março!$E$14</f>
        <v>77.125</v>
      </c>
      <c r="L32" s="93">
        <f>[27]Março!$E$15</f>
        <v>86.041666666666671</v>
      </c>
      <c r="M32" s="93">
        <f>[27]Março!$E$16</f>
        <v>82.666666666666671</v>
      </c>
      <c r="N32" s="93">
        <f>[27]Março!$E$17</f>
        <v>80.25</v>
      </c>
      <c r="O32" s="93">
        <f>[27]Março!$E$18</f>
        <v>78.958333333333329</v>
      </c>
      <c r="P32" s="93">
        <f>[27]Março!$E$19</f>
        <v>68.208333333333329</v>
      </c>
      <c r="Q32" s="93">
        <f>[27]Março!$E$20</f>
        <v>62.625</v>
      </c>
      <c r="R32" s="93">
        <f>[27]Março!$E$21</f>
        <v>71.625</v>
      </c>
      <c r="S32" s="93">
        <f>[27]Março!$E$22</f>
        <v>77.75</v>
      </c>
      <c r="T32" s="93">
        <f>[27]Março!$E$23</f>
        <v>68.5</v>
      </c>
      <c r="U32" s="93">
        <f>[27]Março!$E$24</f>
        <v>67.291666666666671</v>
      </c>
      <c r="V32" s="93">
        <f>[27]Março!$E$25</f>
        <v>65.458333333333329</v>
      </c>
      <c r="W32" s="93">
        <f>[27]Março!$E$26</f>
        <v>65.208333333333329</v>
      </c>
      <c r="X32" s="93">
        <f>[27]Março!$E$27</f>
        <v>79.25</v>
      </c>
      <c r="Y32" s="93">
        <f>[27]Março!$E$28</f>
        <v>82.875</v>
      </c>
      <c r="Z32" s="93">
        <f>[27]Março!$E$29</f>
        <v>77.041666666666671</v>
      </c>
      <c r="AA32" s="93">
        <f>[27]Março!$E$30</f>
        <v>77.166666666666671</v>
      </c>
      <c r="AB32" s="93">
        <f>[27]Março!$E$31</f>
        <v>75.583333333333329</v>
      </c>
      <c r="AC32" s="93">
        <f>[27]Março!$E$32</f>
        <v>75.625</v>
      </c>
      <c r="AD32" s="93">
        <f>[27]Março!$E$33</f>
        <v>81.166666666666671</v>
      </c>
      <c r="AE32" s="93">
        <f>[27]Março!$E$34</f>
        <v>83.958333333333329</v>
      </c>
      <c r="AF32" s="93">
        <f>[27]Março!$E$35</f>
        <v>80.5</v>
      </c>
      <c r="AG32" s="100">
        <f t="shared" si="1"/>
        <v>74.170698924731184</v>
      </c>
      <c r="AK32" t="s">
        <v>33</v>
      </c>
    </row>
    <row r="33" spans="1:38" s="5" customFormat="1" x14ac:dyDescent="0.2">
      <c r="A33" s="50" t="s">
        <v>12</v>
      </c>
      <c r="B33" s="93">
        <f>[28]Março!$E$5</f>
        <v>73.833333333333329</v>
      </c>
      <c r="C33" s="93">
        <f>[28]Março!$E$6</f>
        <v>66.954545454545453</v>
      </c>
      <c r="D33" s="93">
        <f>[28]Março!$E$7</f>
        <v>72.95</v>
      </c>
      <c r="E33" s="93">
        <f>[28]Março!$E$8</f>
        <v>70.7</v>
      </c>
      <c r="F33" s="93">
        <f>[28]Março!$E$9</f>
        <v>80.791666666666671</v>
      </c>
      <c r="G33" s="93">
        <f>[28]Março!$E$10</f>
        <v>72</v>
      </c>
      <c r="H33" s="93">
        <f>[28]Março!$E$11</f>
        <v>64.238095238095241</v>
      </c>
      <c r="I33" s="93">
        <f>[28]Março!$E$12</f>
        <v>70.173913043478265</v>
      </c>
      <c r="J33" s="93">
        <f>[28]Março!$E$13</f>
        <v>73.125</v>
      </c>
      <c r="K33" s="93">
        <f>[28]Março!$E$14</f>
        <v>70.227272727272734</v>
      </c>
      <c r="L33" s="93">
        <f>[28]Março!$E$15</f>
        <v>75.5</v>
      </c>
      <c r="M33" s="93">
        <f>[28]Março!$E$16</f>
        <v>80.409090909090907</v>
      </c>
      <c r="N33" s="93">
        <f>[28]Março!$E$17</f>
        <v>79.869565217391298</v>
      </c>
      <c r="O33" s="93">
        <f>[28]Março!$E$18</f>
        <v>75.590909090909093</v>
      </c>
      <c r="P33" s="93">
        <f>[28]Março!$E$19</f>
        <v>73.208333333333329</v>
      </c>
      <c r="Q33" s="93">
        <f>[28]Março!$E$20</f>
        <v>62.375</v>
      </c>
      <c r="R33" s="93">
        <f>[28]Março!$E$21</f>
        <v>66.857142857142861</v>
      </c>
      <c r="S33" s="93">
        <f>[28]Março!$E$22</f>
        <v>72.958333333333329</v>
      </c>
      <c r="T33" s="93">
        <f>[28]Março!$E$23</f>
        <v>66.541666666666671</v>
      </c>
      <c r="U33" s="93">
        <f>[28]Março!$E$24</f>
        <v>59.291666666666664</v>
      </c>
      <c r="V33" s="93">
        <f>[28]Março!$E$25</f>
        <v>61.708333333333336</v>
      </c>
      <c r="W33" s="93">
        <f>[28]Março!$E$26</f>
        <v>70.75</v>
      </c>
      <c r="X33" s="93">
        <f>[28]Março!$E$27</f>
        <v>88.166666666666671</v>
      </c>
      <c r="Y33" s="93">
        <f>[28]Março!$E$28</f>
        <v>85.478260869565219</v>
      </c>
      <c r="Z33" s="93">
        <f>[28]Março!$E$29</f>
        <v>85.291666666666671</v>
      </c>
      <c r="AA33" s="93">
        <f>[28]Março!$E$30</f>
        <v>78.5</v>
      </c>
      <c r="AB33" s="93">
        <f>[28]Março!$E$31</f>
        <v>78.125</v>
      </c>
      <c r="AC33" s="93">
        <f>[28]Março!$E$32</f>
        <v>76.166666666666671</v>
      </c>
      <c r="AD33" s="93">
        <f>[28]Março!$E$33</f>
        <v>85.583333333333329</v>
      </c>
      <c r="AE33" s="93">
        <f>[28]Março!$E$34</f>
        <v>79.130434782608702</v>
      </c>
      <c r="AF33" s="93">
        <f>[28]Março!$E$35</f>
        <v>87.291666666666671</v>
      </c>
      <c r="AG33" s="100">
        <f t="shared" si="1"/>
        <v>74.315727855594616</v>
      </c>
    </row>
    <row r="34" spans="1:38" x14ac:dyDescent="0.2">
      <c r="A34" s="50" t="s">
        <v>231</v>
      </c>
      <c r="B34" s="93">
        <f>[29]Março!$E$5</f>
        <v>73.416666666666671</v>
      </c>
      <c r="C34" s="93">
        <f>[29]Março!$E$6</f>
        <v>69.541666666666671</v>
      </c>
      <c r="D34" s="93">
        <f>[29]Março!$E$7</f>
        <v>73.875</v>
      </c>
      <c r="E34" s="93">
        <f>[29]Março!$E$8</f>
        <v>77.541666666666671</v>
      </c>
      <c r="F34" s="93">
        <f>[29]Março!$E$9</f>
        <v>78.291666666666671</v>
      </c>
      <c r="G34" s="93">
        <f>[29]Março!$E$10</f>
        <v>72.5</v>
      </c>
      <c r="H34" s="93">
        <f>[29]Março!$E$11</f>
        <v>70.583333333333329</v>
      </c>
      <c r="I34" s="93">
        <f>[29]Março!$E$12</f>
        <v>79.125</v>
      </c>
      <c r="J34" s="93">
        <f>[29]Março!$E$13</f>
        <v>78.208333333333329</v>
      </c>
      <c r="K34" s="93">
        <f>[29]Março!$E$14</f>
        <v>79.583333333333329</v>
      </c>
      <c r="L34" s="93">
        <f>[29]Março!$E$15</f>
        <v>80.916666666666671</v>
      </c>
      <c r="M34" s="93">
        <f>[29]Março!$E$16</f>
        <v>81.458333333333329</v>
      </c>
      <c r="N34" s="93">
        <f>[29]Março!$E$17</f>
        <v>81</v>
      </c>
      <c r="O34" s="93">
        <f>[29]Março!$E$18</f>
        <v>76.625</v>
      </c>
      <c r="P34" s="93">
        <f>[29]Março!$E$19</f>
        <v>76.166666666666671</v>
      </c>
      <c r="Q34" s="93">
        <f>[29]Março!$E$20</f>
        <v>72.708333333333329</v>
      </c>
      <c r="R34" s="93">
        <f>[29]Março!$E$21</f>
        <v>76.166666666666671</v>
      </c>
      <c r="S34" s="93">
        <f>[29]Março!$E$22</f>
        <v>81.916666666666671</v>
      </c>
      <c r="T34" s="93">
        <f>[29]Março!$E$23</f>
        <v>77.208333333333329</v>
      </c>
      <c r="U34" s="93">
        <f>[29]Março!$E$24</f>
        <v>73.125</v>
      </c>
      <c r="V34" s="93">
        <f>[29]Março!$E$25</f>
        <v>72.666666666666671</v>
      </c>
      <c r="W34" s="93">
        <f>[29]Março!$E$26</f>
        <v>76.458333333333329</v>
      </c>
      <c r="X34" s="93">
        <f>[29]Março!$E$27</f>
        <v>87.125</v>
      </c>
      <c r="Y34" s="93">
        <f>[29]Março!$E$28</f>
        <v>85.458333333333329</v>
      </c>
      <c r="Z34" s="93">
        <f>[29]Março!$E$29</f>
        <v>82.708333333333329</v>
      </c>
      <c r="AA34" s="93">
        <f>[29]Março!$E$30</f>
        <v>82.25</v>
      </c>
      <c r="AB34" s="93">
        <f>[29]Março!$E$31</f>
        <v>79.166666666666671</v>
      </c>
      <c r="AC34" s="93">
        <f>[29]Março!$E$32</f>
        <v>77.708333333333329</v>
      </c>
      <c r="AD34" s="93">
        <f>[29]Março!$E$33</f>
        <v>84.5</v>
      </c>
      <c r="AE34" s="93">
        <f>[29]Março!$E$34</f>
        <v>83.75</v>
      </c>
      <c r="AF34" s="93">
        <f>[29]Março!$E$35</f>
        <v>87.125</v>
      </c>
      <c r="AG34" s="100">
        <f t="shared" si="1"/>
        <v>78.350806451612897</v>
      </c>
      <c r="AJ34" t="s">
        <v>33</v>
      </c>
    </row>
    <row r="35" spans="1:38" x14ac:dyDescent="0.2">
      <c r="A35" s="50" t="s">
        <v>230</v>
      </c>
      <c r="B35" s="93">
        <f>[30]Março!$E$5</f>
        <v>73.791666666666671</v>
      </c>
      <c r="C35" s="93">
        <f>[30]Março!$E$6</f>
        <v>68.416666666666671</v>
      </c>
      <c r="D35" s="93">
        <f>[30]Março!$E$7</f>
        <v>65.833333333333329</v>
      </c>
      <c r="E35" s="93">
        <f>[30]Março!$E$8</f>
        <v>65.833333333333329</v>
      </c>
      <c r="F35" s="93">
        <f>[30]Março!$E$9</f>
        <v>78.666666666666671</v>
      </c>
      <c r="G35" s="93">
        <f>[30]Março!$E$10</f>
        <v>78.75</v>
      </c>
      <c r="H35" s="93">
        <f>[30]Março!$E$11</f>
        <v>71.75</v>
      </c>
      <c r="I35" s="93">
        <f>[30]Março!$E$12</f>
        <v>60.291666666666664</v>
      </c>
      <c r="J35" s="93">
        <f>[30]Março!$E$13</f>
        <v>68.125</v>
      </c>
      <c r="K35" s="93">
        <f>[30]Março!$E$14</f>
        <v>78.25</v>
      </c>
      <c r="L35" s="93">
        <f>[30]Março!$E$15</f>
        <v>78.625</v>
      </c>
      <c r="M35" s="93">
        <f>[30]Março!$E$16</f>
        <v>84.166666666666671</v>
      </c>
      <c r="N35" s="93">
        <f>[30]Março!$E$17</f>
        <v>83.75</v>
      </c>
      <c r="O35" s="93">
        <f>[30]Março!$E$18</f>
        <v>76.25</v>
      </c>
      <c r="P35" s="93">
        <f>[30]Março!$E$19</f>
        <v>71.708333333333329</v>
      </c>
      <c r="Q35" s="93">
        <f>[30]Março!$E$20</f>
        <v>67.75</v>
      </c>
      <c r="R35" s="93">
        <f>[30]Março!$E$21</f>
        <v>75.916666666666671</v>
      </c>
      <c r="S35" s="93">
        <f>[30]Março!$E$22</f>
        <v>82.666666666666671</v>
      </c>
      <c r="T35" s="93">
        <f>[30]Março!$E$23</f>
        <v>75.125</v>
      </c>
      <c r="U35" s="93">
        <f>[30]Março!$E$24</f>
        <v>74.375</v>
      </c>
      <c r="V35" s="93">
        <f>[30]Março!$E$25</f>
        <v>64.708333333333329</v>
      </c>
      <c r="W35" s="93">
        <f>[30]Março!$E$26</f>
        <v>58.083333333333336</v>
      </c>
      <c r="X35" s="93">
        <f>[30]Março!$E$27</f>
        <v>81.833333333333329</v>
      </c>
      <c r="Y35" s="93">
        <f>[30]Março!$E$28</f>
        <v>82.541666666666671</v>
      </c>
      <c r="Z35" s="93">
        <f>[30]Março!$E$29</f>
        <v>77.125</v>
      </c>
      <c r="AA35" s="93">
        <f>[30]Março!$E$30</f>
        <v>77.791666666666671</v>
      </c>
      <c r="AB35" s="93">
        <f>[30]Março!$E$31</f>
        <v>75.708333333333329</v>
      </c>
      <c r="AC35" s="93">
        <f>[30]Março!$E$32</f>
        <v>76</v>
      </c>
      <c r="AD35" s="93">
        <f>[30]Março!$E$33</f>
        <v>90.041666666666671</v>
      </c>
      <c r="AE35" s="93">
        <f>[30]Março!$E$34</f>
        <v>86.791666666666671</v>
      </c>
      <c r="AF35" s="93">
        <f>[30]Março!$E$35</f>
        <v>85.875</v>
      </c>
      <c r="AG35" s="100">
        <f t="shared" si="1"/>
        <v>75.372311827956963</v>
      </c>
      <c r="AK35" t="s">
        <v>33</v>
      </c>
    </row>
    <row r="36" spans="1:38" x14ac:dyDescent="0.2">
      <c r="A36" s="50" t="s">
        <v>126</v>
      </c>
      <c r="B36" s="93">
        <f>[31]Março!$E$5</f>
        <v>72.375</v>
      </c>
      <c r="C36" s="93">
        <f>[31]Março!$E$6</f>
        <v>58.375</v>
      </c>
      <c r="D36" s="93">
        <f>[31]Março!$E$7</f>
        <v>59.875</v>
      </c>
      <c r="E36" s="93">
        <f>[31]Março!$E$8</f>
        <v>61.875</v>
      </c>
      <c r="F36" s="93">
        <f>[31]Março!$E$9</f>
        <v>80.041666666666671</v>
      </c>
      <c r="G36" s="93">
        <f>[31]Março!$E$10</f>
        <v>82.958333333333329</v>
      </c>
      <c r="H36" s="93">
        <f>[31]Março!$E$11</f>
        <v>66.208333333333329</v>
      </c>
      <c r="I36" s="93">
        <f>[31]Março!$E$12</f>
        <v>51.041666666666664</v>
      </c>
      <c r="J36" s="93">
        <f>[31]Março!$E$13</f>
        <v>51.041666666666664</v>
      </c>
      <c r="K36" s="93">
        <f>[31]Março!$E$14</f>
        <v>75.916666666666671</v>
      </c>
      <c r="L36" s="93">
        <f>[31]Março!$E$15</f>
        <v>86.458333333333329</v>
      </c>
      <c r="M36" s="93">
        <f>[31]Março!$E$16</f>
        <v>90.458333333333329</v>
      </c>
      <c r="N36" s="93">
        <f>[31]Março!$E$17</f>
        <v>84.666666666666671</v>
      </c>
      <c r="O36" s="93">
        <f>[31]Março!$E$18</f>
        <v>78</v>
      </c>
      <c r="P36" s="93">
        <f>[31]Março!$E$19</f>
        <v>70.416666666666671</v>
      </c>
      <c r="Q36" s="93">
        <f>[31]Março!$E$20</f>
        <v>70.125</v>
      </c>
      <c r="R36" s="93">
        <f>[31]Março!$E$21</f>
        <v>72.041666666666671</v>
      </c>
      <c r="S36" s="93">
        <f>[31]Março!$E$22</f>
        <v>89.083333333333329</v>
      </c>
      <c r="T36" s="93">
        <f>[31]Março!$E$23</f>
        <v>79.75</v>
      </c>
      <c r="U36" s="93">
        <f>[31]Março!$E$24</f>
        <v>70</v>
      </c>
      <c r="V36" s="93">
        <f>[31]Março!$E$25</f>
        <v>57</v>
      </c>
      <c r="W36" s="93">
        <f>[31]Março!$E$26</f>
        <v>50.041666666666664</v>
      </c>
      <c r="X36" s="93">
        <f>[31]Março!$E$27</f>
        <v>75.458333333333329</v>
      </c>
      <c r="Y36" s="93">
        <f>[31]Março!$E$28</f>
        <v>75.75</v>
      </c>
      <c r="Z36" s="93">
        <f>[31]Março!$E$29</f>
        <v>76.583333333333329</v>
      </c>
      <c r="AA36" s="93">
        <f>[31]Março!$E$30</f>
        <v>75.708333333333329</v>
      </c>
      <c r="AB36" s="93">
        <f>[31]Março!$E$31</f>
        <v>67.583333333333329</v>
      </c>
      <c r="AC36" s="93">
        <f>[31]Março!$E$32</f>
        <v>72.291666666666671</v>
      </c>
      <c r="AD36" s="93">
        <f>[31]Março!$E$33</f>
        <v>90.083333333333329</v>
      </c>
      <c r="AE36" s="93">
        <f>[31]Março!$E$34</f>
        <v>83.5</v>
      </c>
      <c r="AF36" s="93">
        <f>[31]Março!$E$35</f>
        <v>90.208333333333329</v>
      </c>
      <c r="AG36" s="100">
        <f t="shared" si="1"/>
        <v>73.061827956989248</v>
      </c>
      <c r="AK36" t="s">
        <v>33</v>
      </c>
    </row>
    <row r="37" spans="1:38" x14ac:dyDescent="0.2">
      <c r="A37" s="50" t="s">
        <v>13</v>
      </c>
      <c r="B37" s="93">
        <f>[32]Março!$E$5</f>
        <v>62.833333333333336</v>
      </c>
      <c r="C37" s="93">
        <f>[32]Março!$E$6</f>
        <v>65.043478260869563</v>
      </c>
      <c r="D37" s="93">
        <f>[32]Março!$E$7</f>
        <v>59.666666666666664</v>
      </c>
      <c r="E37" s="93">
        <f>[32]Março!$E$8</f>
        <v>73.916666666666671</v>
      </c>
      <c r="F37" s="93">
        <f>[32]Março!$E$9</f>
        <v>65.833333333333329</v>
      </c>
      <c r="G37" s="93">
        <f>[32]Março!$E$10</f>
        <v>59.666666666666664</v>
      </c>
      <c r="H37" s="93">
        <f>[32]Março!$E$11</f>
        <v>56.791666666666664</v>
      </c>
      <c r="I37" s="93">
        <f>[32]Março!$E$12</f>
        <v>58.75</v>
      </c>
      <c r="J37" s="93">
        <f>[32]Março!$E$13</f>
        <v>58.375</v>
      </c>
      <c r="K37" s="93">
        <f>[32]Março!$E$14</f>
        <v>58.708333333333336</v>
      </c>
      <c r="L37" s="93">
        <f>[32]Março!$E$15</f>
        <v>68</v>
      </c>
      <c r="M37" s="93">
        <f>[32]Março!$E$16</f>
        <v>66.166666666666671</v>
      </c>
      <c r="N37" s="93">
        <f>[32]Março!$E$17</f>
        <v>68.291666666666671</v>
      </c>
      <c r="O37" s="93">
        <f>[32]Março!$E$18</f>
        <v>67.166666666666671</v>
      </c>
      <c r="P37" s="93">
        <f>[32]Março!$E$19</f>
        <v>67.208333333333329</v>
      </c>
      <c r="Q37" s="93">
        <f>[32]Março!$E$20</f>
        <v>68</v>
      </c>
      <c r="R37" s="93">
        <f>[32]Março!$E$21</f>
        <v>74.5</v>
      </c>
      <c r="S37" s="93">
        <f>[32]Março!$E$22</f>
        <v>75.708333333333329</v>
      </c>
      <c r="T37" s="93">
        <f>[32]Março!$E$23</f>
        <v>78.708333333333329</v>
      </c>
      <c r="U37" s="93">
        <f>[32]Março!$E$24</f>
        <v>71.208333333333329</v>
      </c>
      <c r="V37" s="93">
        <f>[32]Março!$E$25</f>
        <v>61.541666666666664</v>
      </c>
      <c r="W37" s="93">
        <f>[32]Março!$E$26</f>
        <v>71.217391304347828</v>
      </c>
      <c r="X37" s="93">
        <f>[32]Março!$E$27</f>
        <v>69.291666666666671</v>
      </c>
      <c r="Y37" s="93">
        <f>[32]Março!$E$28</f>
        <v>77.25</v>
      </c>
      <c r="Z37" s="93">
        <f>[32]Março!$E$29</f>
        <v>71.041666666666671</v>
      </c>
      <c r="AA37" s="93">
        <f>[32]Março!$E$30</f>
        <v>72.875</v>
      </c>
      <c r="AB37" s="93">
        <f>[32]Março!$E$31</f>
        <v>67.782608695652172</v>
      </c>
      <c r="AC37" s="93">
        <f>[32]Março!$E$32</f>
        <v>66.541666666666671</v>
      </c>
      <c r="AD37" s="93">
        <f>[32]Março!$E$33</f>
        <v>67.208333333333329</v>
      </c>
      <c r="AE37" s="93">
        <f>[32]Março!$E$34</f>
        <v>67.125</v>
      </c>
      <c r="AF37" s="93">
        <f>[32]Março!$E$35</f>
        <v>80.375</v>
      </c>
      <c r="AG37" s="100">
        <f t="shared" si="1"/>
        <v>67.638499298737727</v>
      </c>
      <c r="AI37" t="s">
        <v>33</v>
      </c>
      <c r="AK37" t="s">
        <v>33</v>
      </c>
    </row>
    <row r="38" spans="1:38" x14ac:dyDescent="0.2">
      <c r="A38" s="50" t="s">
        <v>154</v>
      </c>
      <c r="B38" s="93">
        <f>[33]Março!$E5</f>
        <v>84.63636363636364</v>
      </c>
      <c r="C38" s="93">
        <f>[33]Março!$E6</f>
        <v>85</v>
      </c>
      <c r="D38" s="93">
        <f>[33]Março!$E7</f>
        <v>92.75</v>
      </c>
      <c r="E38" s="93">
        <f>[33]Março!$E8</f>
        <v>88.181818181818187</v>
      </c>
      <c r="F38" s="93">
        <f>[33]Março!$E9</f>
        <v>93.84210526315789</v>
      </c>
      <c r="G38" s="93">
        <f>[33]Março!$E10</f>
        <v>87.434782608695656</v>
      </c>
      <c r="H38" s="93">
        <f>[33]Março!$E11</f>
        <v>85.55</v>
      </c>
      <c r="I38" s="93">
        <f>[33]Março!$E12</f>
        <v>86.13636363636364</v>
      </c>
      <c r="J38" s="93">
        <f>[33]Março!$E13</f>
        <v>90.782608695652172</v>
      </c>
      <c r="K38" s="93">
        <f>[33]Março!$E14</f>
        <v>87.956521739130437</v>
      </c>
      <c r="L38" s="93">
        <f>[33]Março!$E15</f>
        <v>88.181818181818187</v>
      </c>
      <c r="M38" s="93">
        <f>[33]Março!$E16</f>
        <v>89.05263157894737</v>
      </c>
      <c r="N38" s="93">
        <f>[33]Março!$E17</f>
        <v>92.05263157894737</v>
      </c>
      <c r="O38" s="93">
        <f>[33]Março!$E18</f>
        <v>82.782608695652172</v>
      </c>
      <c r="P38" s="93">
        <f>[33]Março!$E19</f>
        <v>84.526315789473685</v>
      </c>
      <c r="Q38" s="93">
        <f>[33]Março!$E20</f>
        <v>87.227272727272734</v>
      </c>
      <c r="R38" s="93">
        <f>[33]Março!$E21</f>
        <v>84.333333333333329</v>
      </c>
      <c r="S38" s="93">
        <f>[33]Março!$E22</f>
        <v>82.666666666666671</v>
      </c>
      <c r="T38" s="93">
        <f>[33]Março!$E23</f>
        <v>92.727272727272734</v>
      </c>
      <c r="U38" s="93">
        <f>[33]Março!$E24</f>
        <v>83.333333333333329</v>
      </c>
      <c r="V38" s="93">
        <f>[33]Março!$E25</f>
        <v>85.55</v>
      </c>
      <c r="W38" s="93">
        <f>[33]Março!$E26</f>
        <v>90.85</v>
      </c>
      <c r="X38" s="93">
        <f>[33]Março!$E27</f>
        <v>92.84210526315789</v>
      </c>
      <c r="Y38" s="93">
        <f>[33]Março!$E28</f>
        <v>93</v>
      </c>
      <c r="Z38" s="93">
        <f>[33]Março!$E29</f>
        <v>90.2</v>
      </c>
      <c r="AA38" s="93">
        <f>[33]Março!$E30</f>
        <v>86.913043478260875</v>
      </c>
      <c r="AB38" s="93">
        <f>[33]Março!$E31</f>
        <v>82.181818181818187</v>
      </c>
      <c r="AC38" s="93">
        <f>[33]Março!$E32</f>
        <v>88.555555555555557</v>
      </c>
      <c r="AD38" s="93">
        <f>[33]Março!$E33</f>
        <v>89.666666666666671</v>
      </c>
      <c r="AE38" s="93">
        <f>[33]Março!$E34</f>
        <v>89.86666666666666</v>
      </c>
      <c r="AF38" s="93">
        <f>[33]Março!$E35</f>
        <v>95.565217391304344</v>
      </c>
      <c r="AG38" s="100">
        <f t="shared" si="1"/>
        <v>88.204694244429973</v>
      </c>
      <c r="AI38" t="s">
        <v>33</v>
      </c>
      <c r="AJ38" t="s">
        <v>33</v>
      </c>
    </row>
    <row r="39" spans="1:38" x14ac:dyDescent="0.2">
      <c r="A39" s="50" t="s">
        <v>14</v>
      </c>
      <c r="B39" s="93">
        <f>[34]Março!$E$5</f>
        <v>71.083333333333329</v>
      </c>
      <c r="C39" s="93">
        <f>[34]Março!$E$6</f>
        <v>58.666666666666664</v>
      </c>
      <c r="D39" s="93">
        <f>[34]Março!$E$7</f>
        <v>54.5</v>
      </c>
      <c r="E39" s="93">
        <f>[34]Março!$E$8</f>
        <v>50.875</v>
      </c>
      <c r="F39" s="93">
        <f>[34]Março!$E$9</f>
        <v>61.791666666666664</v>
      </c>
      <c r="G39" s="93">
        <f>[34]Março!$E$10</f>
        <v>73.125</v>
      </c>
      <c r="H39" s="93">
        <f>[34]Março!$E$11</f>
        <v>59.75</v>
      </c>
      <c r="I39" s="93">
        <f>[34]Março!$E$12</f>
        <v>52.25</v>
      </c>
      <c r="J39" s="93">
        <f>[34]Março!$E$13</f>
        <v>58.041666666666664</v>
      </c>
      <c r="K39" s="93">
        <f>[34]Março!$E$14</f>
        <v>74</v>
      </c>
      <c r="L39" s="93">
        <f>[34]Março!$E$15</f>
        <v>79.125</v>
      </c>
      <c r="M39" s="93">
        <f>[34]Março!$E$16</f>
        <v>89.291666666666671</v>
      </c>
      <c r="N39" s="93">
        <f>[34]Março!$E$17</f>
        <v>79.916666666666671</v>
      </c>
      <c r="O39" s="93">
        <f>[34]Março!$E$18</f>
        <v>70.375</v>
      </c>
      <c r="P39" s="93">
        <f>[34]Março!$E$19</f>
        <v>61.208333333333336</v>
      </c>
      <c r="Q39" s="93">
        <f>[34]Março!$E$20</f>
        <v>59.791666666666664</v>
      </c>
      <c r="R39" s="93">
        <f>[34]Março!$E$21</f>
        <v>62.875</v>
      </c>
      <c r="S39" s="93">
        <f>[34]Março!$E$22</f>
        <v>77.916666666666671</v>
      </c>
      <c r="T39" s="93">
        <f>[34]Março!$E$23</f>
        <v>74.833333333333329</v>
      </c>
      <c r="U39" s="93">
        <f>[34]Março!$E$24</f>
        <v>53.75</v>
      </c>
      <c r="V39" s="93">
        <f>[34]Março!$E$25</f>
        <v>60.208333333333336</v>
      </c>
      <c r="W39" s="93">
        <f>[34]Março!$E$26</f>
        <v>63.416666666666664</v>
      </c>
      <c r="X39" s="93">
        <f>[34]Março!$E$27</f>
        <v>68.916666666666671</v>
      </c>
      <c r="Y39" s="93">
        <f>[34]Março!$E$28</f>
        <v>68.083333333333329</v>
      </c>
      <c r="Z39" s="93">
        <f>[34]Março!$E$29</f>
        <v>66.875</v>
      </c>
      <c r="AA39" s="93">
        <f>[34]Março!$E$30</f>
        <v>74.541666666666671</v>
      </c>
      <c r="AB39" s="93">
        <f>[34]Março!$E$31</f>
        <v>70.25</v>
      </c>
      <c r="AC39" s="93">
        <f>[34]Março!$E$32</f>
        <v>68.25</v>
      </c>
      <c r="AD39" s="93">
        <f>[34]Março!$E$33</f>
        <v>81.041666666666671</v>
      </c>
      <c r="AE39" s="93">
        <f>[34]Março!$E$34</f>
        <v>79.416666666666671</v>
      </c>
      <c r="AF39" s="93">
        <f>[34]Março!$E$35</f>
        <v>75.791666666666671</v>
      </c>
      <c r="AG39" s="100">
        <f t="shared" si="1"/>
        <v>67.740591397849471</v>
      </c>
      <c r="AH39" s="11" t="s">
        <v>33</v>
      </c>
      <c r="AI39" t="s">
        <v>33</v>
      </c>
      <c r="AK39" t="s">
        <v>33</v>
      </c>
    </row>
    <row r="40" spans="1:38" x14ac:dyDescent="0.2">
      <c r="A40" s="50" t="s">
        <v>15</v>
      </c>
      <c r="B40" s="93">
        <f>[35]Março!$E$5</f>
        <v>62.208333333333336</v>
      </c>
      <c r="C40" s="93">
        <f>[35]Março!$E$6</f>
        <v>50.208333333333336</v>
      </c>
      <c r="D40" s="93">
        <f>[35]Março!$E$7</f>
        <v>47.75</v>
      </c>
      <c r="E40" s="93">
        <f>[35]Março!$E$8</f>
        <v>50.458333333333336</v>
      </c>
      <c r="F40" s="93">
        <f>[35]Março!$E$9</f>
        <v>61.708333333333336</v>
      </c>
      <c r="G40" s="93">
        <f>[35]Março!$E$10</f>
        <v>56.833333333333336</v>
      </c>
      <c r="H40" s="93">
        <f>[35]Março!$E$11</f>
        <v>54.208333333333336</v>
      </c>
      <c r="I40" s="93">
        <f>[35]Março!$E$12</f>
        <v>60.458333333333336</v>
      </c>
      <c r="J40" s="93">
        <f>[35]Março!$E$13</f>
        <v>69</v>
      </c>
      <c r="K40" s="93">
        <f>[35]Março!$E$14</f>
        <v>81.791666666666671</v>
      </c>
      <c r="L40" s="93">
        <f>[35]Março!$E$15</f>
        <v>83.083333333333329</v>
      </c>
      <c r="M40" s="93">
        <f>[35]Março!$E$16</f>
        <v>89.541666666666671</v>
      </c>
      <c r="N40" s="93">
        <f>[35]Março!$E$17</f>
        <v>79.458333333333329</v>
      </c>
      <c r="O40" s="93">
        <f>[35]Março!$E$18</f>
        <v>78.875</v>
      </c>
      <c r="P40" s="93">
        <f>[35]Março!$E$19</f>
        <v>72.875</v>
      </c>
      <c r="Q40" s="93">
        <f>[35]Março!$E$20</f>
        <v>63.541666666666664</v>
      </c>
      <c r="R40" s="93">
        <f>[35]Março!$E$21</f>
        <v>62.625</v>
      </c>
      <c r="S40" s="93">
        <f>[35]Março!$E$22</f>
        <v>74.791666666666671</v>
      </c>
      <c r="T40" s="93">
        <f>[35]Março!$E$23</f>
        <v>80.875</v>
      </c>
      <c r="U40" s="93">
        <f>[35]Março!$E$24</f>
        <v>66.833333333333329</v>
      </c>
      <c r="V40" s="93">
        <f>[35]Março!$E$25</f>
        <v>58.583333333333336</v>
      </c>
      <c r="W40" s="93">
        <f>[35]Março!$E$26</f>
        <v>75.291666666666671</v>
      </c>
      <c r="X40" s="93">
        <f>[35]Março!$E$27</f>
        <v>83.791666666666671</v>
      </c>
      <c r="Y40" s="93">
        <f>[35]Março!$E$28</f>
        <v>80.333333333333329</v>
      </c>
      <c r="Z40" s="93">
        <f>[35]Março!$E$29</f>
        <v>79.791666666666671</v>
      </c>
      <c r="AA40" s="93">
        <f>[35]Março!$E$30</f>
        <v>81.166666666666671</v>
      </c>
      <c r="AB40" s="93">
        <f>[35]Março!$E$31</f>
        <v>77.416666666666671</v>
      </c>
      <c r="AC40" s="93">
        <f>[35]Março!$E$32</f>
        <v>72.25</v>
      </c>
      <c r="AD40" s="93">
        <f>[35]Março!$E$33</f>
        <v>85.708333333333329</v>
      </c>
      <c r="AE40" s="93">
        <f>[35]Março!$E$34</f>
        <v>80.333333333333329</v>
      </c>
      <c r="AF40" s="93">
        <f>[35]Março!$E$35</f>
        <v>78.083333333333329</v>
      </c>
      <c r="AG40" s="100">
        <f t="shared" si="1"/>
        <v>70.963709677419374</v>
      </c>
      <c r="AJ40" t="s">
        <v>33</v>
      </c>
      <c r="AK40" t="s">
        <v>33</v>
      </c>
    </row>
    <row r="41" spans="1:38" x14ac:dyDescent="0.2">
      <c r="A41" s="50" t="s">
        <v>155</v>
      </c>
      <c r="B41" s="93">
        <f>[36]Março!$E$5</f>
        <v>69.333333333333329</v>
      </c>
      <c r="C41" s="93">
        <f>[36]Março!$E$6</f>
        <v>66.25</v>
      </c>
      <c r="D41" s="93">
        <f>[36]Março!$E$7</f>
        <v>66.625</v>
      </c>
      <c r="E41" s="93">
        <f>[36]Março!$E$8</f>
        <v>71.875</v>
      </c>
      <c r="F41" s="93">
        <f>[36]Março!$E$9</f>
        <v>75.083333333333329</v>
      </c>
      <c r="G41" s="93">
        <f>[36]Março!$E$10</f>
        <v>74</v>
      </c>
      <c r="H41" s="93">
        <f>[36]Março!$E$11</f>
        <v>70.5</v>
      </c>
      <c r="I41" s="93">
        <f>[36]Março!$E$12</f>
        <v>59.666666666666664</v>
      </c>
      <c r="J41" s="93">
        <f>[36]Março!$E$13</f>
        <v>70.333333333333329</v>
      </c>
      <c r="K41" s="93">
        <f>[36]Março!$E$14</f>
        <v>73.416666666666671</v>
      </c>
      <c r="L41" s="93">
        <f>[36]Março!$E$15</f>
        <v>72.041666666666671</v>
      </c>
      <c r="M41" s="93">
        <f>[36]Março!$E$16</f>
        <v>82.583333333333329</v>
      </c>
      <c r="N41" s="93">
        <f>[36]Março!$E$17</f>
        <v>83.125</v>
      </c>
      <c r="O41" s="93">
        <f>[36]Março!$E$18</f>
        <v>80.833333333333329</v>
      </c>
      <c r="P41" s="93">
        <f>[36]Março!$E$19</f>
        <v>74.458333333333329</v>
      </c>
      <c r="Q41" s="93">
        <f>[36]Março!$E$20</f>
        <v>65.875</v>
      </c>
      <c r="R41" s="93">
        <f>[36]Março!$E$21</f>
        <v>74.916666666666671</v>
      </c>
      <c r="S41" s="93">
        <f>[36]Março!$E$22</f>
        <v>79.916666666666671</v>
      </c>
      <c r="T41" s="93">
        <f>[36]Março!$E$23</f>
        <v>79.625</v>
      </c>
      <c r="U41" s="93">
        <f>[36]Março!$E$24</f>
        <v>74.541666666666671</v>
      </c>
      <c r="V41" s="93">
        <f>[36]Março!$E$25</f>
        <v>68.833333333333329</v>
      </c>
      <c r="W41" s="93">
        <f>[36]Março!$E$26</f>
        <v>64.041666666666671</v>
      </c>
      <c r="X41" s="93">
        <f>[36]Março!$E$27</f>
        <v>80.375</v>
      </c>
      <c r="Y41" s="93">
        <f>[36]Março!$E$28</f>
        <v>85.291666666666671</v>
      </c>
      <c r="Z41" s="93">
        <f>[36]Março!$E$29</f>
        <v>79</v>
      </c>
      <c r="AA41" s="93">
        <f>[36]Março!$E$30</f>
        <v>81.625</v>
      </c>
      <c r="AB41" s="93">
        <f>[36]Março!$E$31</f>
        <v>74.625</v>
      </c>
      <c r="AC41" s="93">
        <f>[36]Março!$E$32</f>
        <v>74.583333333333329</v>
      </c>
      <c r="AD41" s="93">
        <f>[36]Março!$E$33</f>
        <v>77.458333333333329</v>
      </c>
      <c r="AE41" s="93">
        <f>[36]Março!$E$34</f>
        <v>80</v>
      </c>
      <c r="AF41" s="93">
        <f>[36]Março!$E$35</f>
        <v>93.75</v>
      </c>
      <c r="AG41" s="100">
        <f t="shared" si="1"/>
        <v>74.986559139784973</v>
      </c>
      <c r="AI41" t="s">
        <v>33</v>
      </c>
      <c r="AJ41" t="s">
        <v>33</v>
      </c>
    </row>
    <row r="42" spans="1:38" x14ac:dyDescent="0.2">
      <c r="A42" s="50" t="s">
        <v>16</v>
      </c>
      <c r="B42" s="93">
        <f>[37]Março!$E$5</f>
        <v>73.375</v>
      </c>
      <c r="C42" s="93">
        <f>[37]Março!$E$6</f>
        <v>67.791666666666671</v>
      </c>
      <c r="D42" s="93">
        <f>[37]Março!$E$7</f>
        <v>65.875</v>
      </c>
      <c r="E42" s="93">
        <f>[37]Março!$E$8</f>
        <v>66.041666666666671</v>
      </c>
      <c r="F42" s="93">
        <f>[37]Março!$E$9</f>
        <v>75.833333333333329</v>
      </c>
      <c r="G42" s="93">
        <f>[37]Março!$E$10</f>
        <v>80.583333333333329</v>
      </c>
      <c r="H42" s="93">
        <f>[37]Março!$E$11</f>
        <v>70.208333333333329</v>
      </c>
      <c r="I42" s="93">
        <f>[37]Março!$E$12</f>
        <v>60.875</v>
      </c>
      <c r="J42" s="93">
        <f>[37]Março!$E$13</f>
        <v>68.375</v>
      </c>
      <c r="K42" s="93">
        <f>[37]Março!$E$14</f>
        <v>73.541666666666671</v>
      </c>
      <c r="L42" s="93">
        <f>[37]Março!$E$15</f>
        <v>85.166666666666671</v>
      </c>
      <c r="M42" s="93">
        <f>[37]Março!$E$16</f>
        <v>90.875</v>
      </c>
      <c r="N42" s="93">
        <f>[37]Março!$E$17</f>
        <v>86.75</v>
      </c>
      <c r="O42" s="93">
        <f>[37]Março!$E$18</f>
        <v>80.291666666666671</v>
      </c>
      <c r="P42" s="93">
        <f>[37]Março!$E$19</f>
        <v>70.541666666666671</v>
      </c>
      <c r="Q42" s="93">
        <f>[37]Março!$E$20</f>
        <v>69.791666666666671</v>
      </c>
      <c r="R42" s="93">
        <f>[37]Março!$E$21</f>
        <v>76.416666666666671</v>
      </c>
      <c r="S42" s="93">
        <f>[37]Março!$E$22</f>
        <v>80.75</v>
      </c>
      <c r="T42" s="93">
        <f>[37]Março!$E$23</f>
        <v>74.291666666666671</v>
      </c>
      <c r="U42" s="93">
        <f>[37]Março!$E$24</f>
        <v>75.333333333333329</v>
      </c>
      <c r="V42" s="93">
        <f>[37]Março!$E$25</f>
        <v>66.291666666666671</v>
      </c>
      <c r="W42" s="93">
        <f>[37]Março!$E$26</f>
        <v>58</v>
      </c>
      <c r="X42" s="93">
        <f>[37]Março!$E$27</f>
        <v>81.041666666666671</v>
      </c>
      <c r="Y42" s="93">
        <f>[37]Março!$E$28</f>
        <v>84.541666666666671</v>
      </c>
      <c r="Z42" s="93">
        <f>[37]Março!$E$29</f>
        <v>80.375</v>
      </c>
      <c r="AA42" s="93">
        <f>[37]Março!$E$30</f>
        <v>75.833333333333329</v>
      </c>
      <c r="AB42" s="93">
        <f>[37]Março!$E$31</f>
        <v>77.291666666666671</v>
      </c>
      <c r="AC42" s="93">
        <f>[37]Março!$E$32</f>
        <v>77.375</v>
      </c>
      <c r="AD42" s="93">
        <f>[37]Março!$E$33</f>
        <v>87.166666666666671</v>
      </c>
      <c r="AE42" s="93">
        <f>[37]Março!$E$34</f>
        <v>90.291666666666671</v>
      </c>
      <c r="AF42" s="93">
        <f>[37]Março!$E$35</f>
        <v>87.208333333333329</v>
      </c>
      <c r="AG42" s="100">
        <f t="shared" si="1"/>
        <v>76.068548387096783</v>
      </c>
      <c r="AJ42" t="s">
        <v>33</v>
      </c>
      <c r="AK42" t="s">
        <v>33</v>
      </c>
    </row>
    <row r="43" spans="1:38" x14ac:dyDescent="0.2">
      <c r="A43" s="50" t="s">
        <v>139</v>
      </c>
      <c r="B43" s="93">
        <f>[38]Março!$E$5</f>
        <v>72.5</v>
      </c>
      <c r="C43" s="93">
        <f>[38]Março!$E$6</f>
        <v>69.083333333333329</v>
      </c>
      <c r="D43" s="93">
        <f>[38]Março!$E$7</f>
        <v>68.416666666666671</v>
      </c>
      <c r="E43" s="93">
        <f>[38]Março!$E$8</f>
        <v>71</v>
      </c>
      <c r="F43" s="93">
        <f>[38]Março!$E$9</f>
        <v>68.416666666666671</v>
      </c>
      <c r="G43" s="93">
        <f>[38]Março!$E$10</f>
        <v>81.043478260869563</v>
      </c>
      <c r="H43" s="93">
        <f>[38]Março!$E$11</f>
        <v>67.416666666666671</v>
      </c>
      <c r="I43" s="93">
        <f>[38]Março!$E$12</f>
        <v>62.625</v>
      </c>
      <c r="J43" s="93">
        <f>[38]Março!$E$13</f>
        <v>63</v>
      </c>
      <c r="K43" s="93">
        <f>[38]Março!$E$14</f>
        <v>69.25</v>
      </c>
      <c r="L43" s="93">
        <f>[38]Março!$E$15</f>
        <v>78.583333333333329</v>
      </c>
      <c r="M43" s="93">
        <f>[38]Março!$E$16</f>
        <v>88.791666666666671</v>
      </c>
      <c r="N43" s="93">
        <f>[38]Março!$E$17</f>
        <v>83.208333333333329</v>
      </c>
      <c r="O43" s="93">
        <f>[38]Março!$E$18</f>
        <v>78.958333333333329</v>
      </c>
      <c r="P43" s="93">
        <f>[38]Março!$E$19</f>
        <v>74.083333333333329</v>
      </c>
      <c r="Q43" s="93">
        <f>[38]Março!$E$20</f>
        <v>71.041666666666671</v>
      </c>
      <c r="R43" s="93">
        <f>[38]Março!$E$21</f>
        <v>79.391304347826093</v>
      </c>
      <c r="S43" s="93">
        <f>[38]Março!$E$22</f>
        <v>87.458333333333329</v>
      </c>
      <c r="T43" s="93">
        <f>[38]Março!$E$23</f>
        <v>80.625</v>
      </c>
      <c r="U43" s="93">
        <f>[38]Março!$E$24</f>
        <v>74</v>
      </c>
      <c r="V43" s="93">
        <f>[38]Março!$E$25</f>
        <v>63.333333333333336</v>
      </c>
      <c r="W43" s="93">
        <f>[38]Março!$E$26</f>
        <v>59.958333333333336</v>
      </c>
      <c r="X43" s="93">
        <f>[38]Março!$E$27</f>
        <v>78.833333333333329</v>
      </c>
      <c r="Y43" s="93">
        <f>[38]Março!$E$28</f>
        <v>80.583333333333329</v>
      </c>
      <c r="Z43" s="93">
        <f>[38]Março!$E$29</f>
        <v>76.125</v>
      </c>
      <c r="AA43" s="93">
        <f>[38]Março!$E$30</f>
        <v>76.75</v>
      </c>
      <c r="AB43" s="93">
        <f>[38]Março!$E$31</f>
        <v>74.75</v>
      </c>
      <c r="AC43" s="93">
        <f>[38]Março!$E$32</f>
        <v>68.75</v>
      </c>
      <c r="AD43" s="93">
        <f>[38]Março!$E$33</f>
        <v>81.416666666666671</v>
      </c>
      <c r="AE43" s="93">
        <f>[38]Março!$E$34</f>
        <v>78.708333333333329</v>
      </c>
      <c r="AF43" s="93">
        <f>[38]Março!$E$35</f>
        <v>91.291666666666671</v>
      </c>
      <c r="AG43" s="100">
        <f t="shared" si="1"/>
        <v>74.819132772323499</v>
      </c>
      <c r="AK43" t="s">
        <v>33</v>
      </c>
    </row>
    <row r="44" spans="1:38" x14ac:dyDescent="0.2">
      <c r="A44" s="50" t="s">
        <v>17</v>
      </c>
      <c r="B44" s="93">
        <f>[39]Março!$E$5</f>
        <v>76.916666666666671</v>
      </c>
      <c r="C44" s="93">
        <f>[39]Março!$E$6</f>
        <v>67</v>
      </c>
      <c r="D44" s="93">
        <f>[39]Março!$E$7</f>
        <v>76.333333333333329</v>
      </c>
      <c r="E44" s="93">
        <f>[39]Março!$E$8</f>
        <v>68.375</v>
      </c>
      <c r="F44" s="93">
        <f>[39]Março!$E$9</f>
        <v>76.125</v>
      </c>
      <c r="G44" s="93">
        <f>[39]Março!$E$10</f>
        <v>70.458333333333329</v>
      </c>
      <c r="H44" s="93">
        <f>[39]Março!$E$11</f>
        <v>65.958333333333329</v>
      </c>
      <c r="I44" s="93">
        <f>[39]Março!$E$12</f>
        <v>64.833333333333329</v>
      </c>
      <c r="J44" s="93">
        <f>[39]Março!$E$13</f>
        <v>81.541666666666671</v>
      </c>
      <c r="K44" s="93">
        <f>[39]Março!$E$14</f>
        <v>79.458333333333329</v>
      </c>
      <c r="L44" s="93">
        <f>[39]Março!$E$15</f>
        <v>79.958333333333329</v>
      </c>
      <c r="M44" s="93">
        <f>[39]Março!$E$16</f>
        <v>77.142857142857139</v>
      </c>
      <c r="N44" s="93">
        <f>[39]Março!$E$17</f>
        <v>71.166666666666671</v>
      </c>
      <c r="O44" s="93">
        <f>[39]Março!$E$18</f>
        <v>62.583333333333336</v>
      </c>
      <c r="P44" s="93">
        <f>[39]Março!$E$19</f>
        <v>58.636363636363633</v>
      </c>
      <c r="Q44" s="93">
        <f>[39]Março!$E$20</f>
        <v>57.875</v>
      </c>
      <c r="R44" s="93">
        <f>[39]Março!$E$21</f>
        <v>62.333333333333336</v>
      </c>
      <c r="S44" s="93">
        <f>[39]Março!$E$22</f>
        <v>68.833333333333329</v>
      </c>
      <c r="T44" s="93">
        <f>[39]Março!$E$23</f>
        <v>63.333333333333336</v>
      </c>
      <c r="U44" s="93">
        <f>[39]Março!$E$24</f>
        <v>59.230769230769234</v>
      </c>
      <c r="V44" s="93">
        <f>[39]Março!$E$25</f>
        <v>53.090909090909093</v>
      </c>
      <c r="W44" s="93">
        <f>[39]Março!$E$26</f>
        <v>56.2</v>
      </c>
      <c r="X44" s="93">
        <f>[39]Março!$E$27</f>
        <v>73.5</v>
      </c>
      <c r="Y44" s="93">
        <f>[39]Março!$E$28</f>
        <v>63.75</v>
      </c>
      <c r="Z44" s="93">
        <f>[39]Março!$E$29</f>
        <v>71.625</v>
      </c>
      <c r="AA44" s="93">
        <f>[39]Março!$E$30</f>
        <v>71.599999999999994</v>
      </c>
      <c r="AB44" s="93">
        <f>[39]Março!$E$31</f>
        <v>60.81818181818182</v>
      </c>
      <c r="AC44" s="93">
        <f>[39]Março!$E$32</f>
        <v>74.666666666666671</v>
      </c>
      <c r="AD44" s="93">
        <f>[39]Março!$E$33</f>
        <v>81.791666666666671</v>
      </c>
      <c r="AE44" s="93">
        <f>[39]Março!$E$34</f>
        <v>75.666666666666671</v>
      </c>
      <c r="AF44" s="93">
        <f>[39]Março!$E$35</f>
        <v>88.75</v>
      </c>
      <c r="AG44" s="100">
        <f t="shared" si="1"/>
        <v>69.662981104916582</v>
      </c>
      <c r="AI44" s="11" t="s">
        <v>33</v>
      </c>
      <c r="AK44" t="s">
        <v>33</v>
      </c>
    </row>
    <row r="45" spans="1:38" x14ac:dyDescent="0.2">
      <c r="A45" s="50" t="s">
        <v>18</v>
      </c>
      <c r="B45" s="93">
        <f>[40]Março!$E$5</f>
        <v>63.916666666666664</v>
      </c>
      <c r="C45" s="93">
        <f>[40]Março!$E$6</f>
        <v>56.291666666666664</v>
      </c>
      <c r="D45" s="93">
        <f>[40]Março!$E$7</f>
        <v>49.75</v>
      </c>
      <c r="E45" s="93">
        <f>[40]Março!$E$8</f>
        <v>58.416666666666664</v>
      </c>
      <c r="F45" s="93">
        <f>[40]Março!$E$9</f>
        <v>60.541666666666664</v>
      </c>
      <c r="G45" s="93">
        <f>[40]Março!$E$10</f>
        <v>77.166666666666671</v>
      </c>
      <c r="H45" s="93">
        <f>[40]Março!$E$11</f>
        <v>63.708333333333336</v>
      </c>
      <c r="I45" s="93">
        <f>[40]Março!$E$12</f>
        <v>51.958333333333336</v>
      </c>
      <c r="J45" s="93">
        <f>[40]Março!$E$13</f>
        <v>55.541666666666664</v>
      </c>
      <c r="K45" s="93">
        <f>[40]Março!$E$14</f>
        <v>74.416666666666671</v>
      </c>
      <c r="L45" s="93">
        <f>[40]Março!$E$15</f>
        <v>79.208333333333329</v>
      </c>
      <c r="M45" s="93">
        <f>[40]Março!$E$16</f>
        <v>85.208333333333329</v>
      </c>
      <c r="N45" s="93">
        <f>[40]Março!$E$17</f>
        <v>81.583333333333329</v>
      </c>
      <c r="O45" s="93">
        <f>[40]Março!$E$18</f>
        <v>66.416666666666671</v>
      </c>
      <c r="P45" s="93">
        <f>[40]Março!$E$19</f>
        <v>64.083333333333329</v>
      </c>
      <c r="Q45" s="93">
        <f>[40]Março!$E$20</f>
        <v>66.333333333333329</v>
      </c>
      <c r="R45" s="93">
        <f>[40]Março!$E$21</f>
        <v>66.083333333333329</v>
      </c>
      <c r="S45" s="93">
        <f>[40]Março!$E$22</f>
        <v>88.416666666666671</v>
      </c>
      <c r="T45" s="93">
        <f>[40]Março!$E$23</f>
        <v>71.041666666666671</v>
      </c>
      <c r="U45" s="93">
        <f>[40]Março!$E$24</f>
        <v>61.083333333333336</v>
      </c>
      <c r="V45" s="93">
        <f>[40]Março!$E$25</f>
        <v>62.333333333333336</v>
      </c>
      <c r="W45" s="93">
        <f>[40]Março!$E$26</f>
        <v>62.708333333333336</v>
      </c>
      <c r="X45" s="93">
        <f>[40]Março!$E$27</f>
        <v>71.083333333333329</v>
      </c>
      <c r="Y45" s="93">
        <f>[40]Março!$E$28</f>
        <v>74.666666666666671</v>
      </c>
      <c r="Z45" s="93">
        <f>[40]Março!$E$29</f>
        <v>82.625</v>
      </c>
      <c r="AA45" s="93">
        <f>[40]Março!$E$30</f>
        <v>79.291666666666671</v>
      </c>
      <c r="AB45" s="93">
        <f>[40]Março!$E$31</f>
        <v>74.166666666666671</v>
      </c>
      <c r="AC45" s="93">
        <f>[40]Março!$E$32</f>
        <v>86.541666666666671</v>
      </c>
      <c r="AD45" s="93">
        <f>[40]Março!$E$33</f>
        <v>91.958333333333329</v>
      </c>
      <c r="AE45" s="93">
        <f>[40]Março!$E$34</f>
        <v>80.833333333333329</v>
      </c>
      <c r="AF45" s="93">
        <f>[40]Março!$E$35</f>
        <v>85.791666666666671</v>
      </c>
      <c r="AG45" s="100">
        <f t="shared" si="1"/>
        <v>70.747311827956977</v>
      </c>
      <c r="AH45" s="11" t="s">
        <v>33</v>
      </c>
      <c r="AJ45" t="s">
        <v>33</v>
      </c>
      <c r="AK45" t="s">
        <v>33</v>
      </c>
      <c r="AL45" t="s">
        <v>33</v>
      </c>
    </row>
    <row r="46" spans="1:38" x14ac:dyDescent="0.2">
      <c r="A46" s="50" t="s">
        <v>21</v>
      </c>
      <c r="B46" s="93" t="str">
        <f>[41]Março!$E$5</f>
        <v>*</v>
      </c>
      <c r="C46" s="93" t="str">
        <f>[41]Março!$E$6</f>
        <v>*</v>
      </c>
      <c r="D46" s="93" t="str">
        <f>[41]Março!$E$7</f>
        <v>*</v>
      </c>
      <c r="E46" s="93" t="str">
        <f>[41]Março!$E$8</f>
        <v>*</v>
      </c>
      <c r="F46" s="93" t="str">
        <f>[41]Março!$E$9</f>
        <v>*</v>
      </c>
      <c r="G46" s="93" t="str">
        <f>[41]Março!$E$10</f>
        <v>*</v>
      </c>
      <c r="H46" s="93" t="str">
        <f>[41]Março!$E$11</f>
        <v>*</v>
      </c>
      <c r="I46" s="93" t="str">
        <f>[41]Março!$E$12</f>
        <v>*</v>
      </c>
      <c r="J46" s="93" t="str">
        <f>[41]Março!$E$13</f>
        <v>*</v>
      </c>
      <c r="K46" s="93" t="str">
        <f>[41]Março!$E$14</f>
        <v>*</v>
      </c>
      <c r="L46" s="93" t="str">
        <f>[41]Março!$E$15</f>
        <v>*</v>
      </c>
      <c r="M46" s="93" t="str">
        <f>[41]Março!$E$16</f>
        <v>*</v>
      </c>
      <c r="N46" s="93" t="str">
        <f>[41]Março!$E$17</f>
        <v>*</v>
      </c>
      <c r="O46" s="93">
        <f>[41]Março!$E$18</f>
        <v>62.8</v>
      </c>
      <c r="P46" s="93">
        <f>[41]Março!$E$19</f>
        <v>69.25</v>
      </c>
      <c r="Q46" s="93">
        <f>[41]Março!$E$20</f>
        <v>61.708333333333336</v>
      </c>
      <c r="R46" s="93">
        <f>[41]Março!$E$21</f>
        <v>66.333333333333329</v>
      </c>
      <c r="S46" s="93">
        <f>[41]Março!$E$22</f>
        <v>77.75</v>
      </c>
      <c r="T46" s="93">
        <f>[41]Março!$E$23</f>
        <v>66.625</v>
      </c>
      <c r="U46" s="93">
        <f>[41]Março!$E$24</f>
        <v>66.041666666666671</v>
      </c>
      <c r="V46" s="93">
        <f>[41]Março!$E$25</f>
        <v>60.25</v>
      </c>
      <c r="W46" s="93">
        <f>[41]Março!$E$26</f>
        <v>55.958333333333336</v>
      </c>
      <c r="X46" s="93">
        <f>[41]Março!$E$27</f>
        <v>76.791666666666671</v>
      </c>
      <c r="Y46" s="93">
        <f>[41]Março!$E$28</f>
        <v>79.791666666666671</v>
      </c>
      <c r="Z46" s="93">
        <f>[41]Março!$E$29</f>
        <v>78.5</v>
      </c>
      <c r="AA46" s="93">
        <f>[41]Março!$E$30</f>
        <v>76.041666666666671</v>
      </c>
      <c r="AB46" s="93">
        <f>[41]Março!$E$31</f>
        <v>72.416666666666671</v>
      </c>
      <c r="AC46" s="93">
        <f>[41]Março!$E$32</f>
        <v>72.166666666666671</v>
      </c>
      <c r="AD46" s="93">
        <f>[41]Março!$E$33</f>
        <v>76.833333333333329</v>
      </c>
      <c r="AE46" s="93">
        <f>[41]Março!$E$34</f>
        <v>80.875</v>
      </c>
      <c r="AF46" s="93">
        <f>[41]Março!$E$35</f>
        <v>81.041666666666671</v>
      </c>
      <c r="AG46" s="100">
        <f t="shared" si="1"/>
        <v>71.17638888888888</v>
      </c>
      <c r="AK46" t="s">
        <v>33</v>
      </c>
    </row>
    <row r="47" spans="1:38" x14ac:dyDescent="0.2">
      <c r="A47" s="50" t="s">
        <v>32</v>
      </c>
      <c r="B47" s="93">
        <f>[42]Março!$E$5</f>
        <v>83.166666666666671</v>
      </c>
      <c r="C47" s="93">
        <f>[42]Março!$E$6</f>
        <v>78.625</v>
      </c>
      <c r="D47" s="93">
        <f>[42]Março!$E$7</f>
        <v>82.75</v>
      </c>
      <c r="E47" s="93">
        <f>[42]Março!$E$8</f>
        <v>85.952380952380949</v>
      </c>
      <c r="F47" s="93">
        <f>[42]Março!$E$9</f>
        <v>84.708333333333329</v>
      </c>
      <c r="G47" s="93">
        <f>[42]Março!$E$10</f>
        <v>83.333333333333329</v>
      </c>
      <c r="H47" s="93">
        <f>[42]Março!$E$11</f>
        <v>72.125</v>
      </c>
      <c r="I47" s="93">
        <f>[42]Março!$E$12</f>
        <v>76.666666666666671</v>
      </c>
      <c r="J47" s="93">
        <f>[42]Março!$E$13</f>
        <v>83.13333333333334</v>
      </c>
      <c r="K47" s="93">
        <f>[42]Março!$E$14</f>
        <v>78</v>
      </c>
      <c r="L47" s="93">
        <f>[42]Março!$E$15</f>
        <v>80.625</v>
      </c>
      <c r="M47" s="93">
        <f>[42]Março!$E$16</f>
        <v>78.045454545454547</v>
      </c>
      <c r="N47" s="93">
        <f>[42]Março!$E$17</f>
        <v>86.75</v>
      </c>
      <c r="O47" s="93">
        <f>[42]Março!$E$18</f>
        <v>76.708333333333329</v>
      </c>
      <c r="P47" s="93">
        <f>[42]Março!$E$19</f>
        <v>72.041666666666671</v>
      </c>
      <c r="Q47" s="93">
        <f>[42]Março!$E$20</f>
        <v>78.625</v>
      </c>
      <c r="R47" s="93">
        <f>[42]Março!$E$21</f>
        <v>79.041666666666671</v>
      </c>
      <c r="S47" s="93">
        <f>[42]Março!$E$22</f>
        <v>71.916666666666671</v>
      </c>
      <c r="T47" s="93">
        <f>[42]Março!$E$23</f>
        <v>79.916666666666671</v>
      </c>
      <c r="U47" s="93">
        <f>[42]Março!$E$24</f>
        <v>70.208333333333329</v>
      </c>
      <c r="V47" s="93">
        <f>[42]Março!$E$25</f>
        <v>68.333333333333329</v>
      </c>
      <c r="W47" s="93">
        <f>[42]Março!$E$26</f>
        <v>74.708333333333329</v>
      </c>
      <c r="X47" s="93">
        <f>[42]Março!$E$27</f>
        <v>84.909090909090907</v>
      </c>
      <c r="Y47" s="93">
        <f>[42]Março!$E$28</f>
        <v>90.045454545454547</v>
      </c>
      <c r="Z47" s="93">
        <f>[41]Março!$E$29</f>
        <v>78.5</v>
      </c>
      <c r="AA47" s="93">
        <f>[42]Março!$E$30</f>
        <v>80.478260869565219</v>
      </c>
      <c r="AB47" s="93">
        <f>[42]Março!$E$31</f>
        <v>76.208333333333329</v>
      </c>
      <c r="AC47" s="93">
        <f>[42]Março!$E$32</f>
        <v>77.791666666666671</v>
      </c>
      <c r="AD47" s="93">
        <f>[42]Março!$E$33</f>
        <v>79.041666666666671</v>
      </c>
      <c r="AE47" s="93">
        <f>[42]Março!$E$34</f>
        <v>80.125</v>
      </c>
      <c r="AF47" s="93">
        <f>[42]Março!$E$35</f>
        <v>84.608695652173907</v>
      </c>
      <c r="AG47" s="100">
        <f t="shared" si="1"/>
        <v>79.260946370132899</v>
      </c>
      <c r="AH47" s="11" t="s">
        <v>33</v>
      </c>
      <c r="AJ47" t="s">
        <v>33</v>
      </c>
      <c r="AK47" t="s">
        <v>33</v>
      </c>
    </row>
    <row r="48" spans="1:38" x14ac:dyDescent="0.2">
      <c r="A48" s="50" t="s">
        <v>19</v>
      </c>
      <c r="B48" s="93">
        <f>[43]Março!$E$5</f>
        <v>55.375</v>
      </c>
      <c r="C48" s="93">
        <f>[43]Março!$E$6</f>
        <v>56.458333333333336</v>
      </c>
      <c r="D48" s="93">
        <f>[43]Março!$E$7</f>
        <v>53.5</v>
      </c>
      <c r="E48" s="93">
        <f>[43]Março!$E$8</f>
        <v>54.416666666666664</v>
      </c>
      <c r="F48" s="93">
        <f>[43]Março!$E$9</f>
        <v>54.583333333333336</v>
      </c>
      <c r="G48" s="93">
        <f>[43]Março!$E$10</f>
        <v>49.166666666666664</v>
      </c>
      <c r="H48" s="93">
        <f>[43]Março!$E$11</f>
        <v>46.041666666666664</v>
      </c>
      <c r="I48" s="93">
        <f>[43]Março!$E$12</f>
        <v>45</v>
      </c>
      <c r="J48" s="93">
        <f>[43]Março!$E$13</f>
        <v>42.25</v>
      </c>
      <c r="K48" s="93">
        <f>[43]Março!$E$14</f>
        <v>48.416666666666664</v>
      </c>
      <c r="L48" s="93">
        <f>[43]Março!$E$15</f>
        <v>68.875</v>
      </c>
      <c r="M48" s="93">
        <f>[43]Março!$E$16</f>
        <v>68.666666666666671</v>
      </c>
      <c r="N48" s="93">
        <f>[43]Março!$E$17</f>
        <v>68.333333333333329</v>
      </c>
      <c r="O48" s="93">
        <f>[43]Março!$E$18</f>
        <v>65.75</v>
      </c>
      <c r="P48" s="93">
        <f>[43]Março!$E$19</f>
        <v>57.75</v>
      </c>
      <c r="Q48" s="93">
        <f>[43]Março!$E$20</f>
        <v>60.083333333333336</v>
      </c>
      <c r="R48" s="93">
        <f>[43]Março!$E$21</f>
        <v>62.375</v>
      </c>
      <c r="S48" s="93">
        <f>[43]Março!$E$22</f>
        <v>60.166666666666664</v>
      </c>
      <c r="T48" s="93">
        <f>[43]Março!$E$23</f>
        <v>77.333333333333329</v>
      </c>
      <c r="U48" s="93">
        <f>[43]Março!$E$24</f>
        <v>63.291666666666664</v>
      </c>
      <c r="V48" s="93">
        <f>[43]Março!$E$25</f>
        <v>53.375</v>
      </c>
      <c r="W48" s="93">
        <f>[43]Março!$E$26</f>
        <v>54.916666666666664</v>
      </c>
      <c r="X48" s="93">
        <f>[43]Março!$E$27</f>
        <v>62.875</v>
      </c>
      <c r="Y48" s="93">
        <f>[43]Março!$E$28</f>
        <v>63.875</v>
      </c>
      <c r="Z48" s="93">
        <f>[43]Março!$E$29</f>
        <v>60.166666666666664</v>
      </c>
      <c r="AA48" s="93">
        <f>[43]Março!$E$30</f>
        <v>60.541666666666664</v>
      </c>
      <c r="AB48" s="93">
        <f>[43]Março!$E$31</f>
        <v>58.833333333333336</v>
      </c>
      <c r="AC48" s="93">
        <f>[43]Março!$E$32</f>
        <v>53.791666666666664</v>
      </c>
      <c r="AD48" s="93">
        <f>[43]Março!$E$33</f>
        <v>59</v>
      </c>
      <c r="AE48" s="93">
        <f>[43]Março!$E$34</f>
        <v>66.458333333333329</v>
      </c>
      <c r="AF48" s="93">
        <f>[43]Março!$E$35</f>
        <v>86.416666666666671</v>
      </c>
      <c r="AG48" s="100">
        <f t="shared" si="1"/>
        <v>59.293010752688183</v>
      </c>
      <c r="AI48" t="s">
        <v>33</v>
      </c>
      <c r="AJ48" t="s">
        <v>33</v>
      </c>
      <c r="AK48" t="s">
        <v>33</v>
      </c>
    </row>
    <row r="49" spans="1:37" s="5" customFormat="1" ht="17.100000000000001" customHeight="1" x14ac:dyDescent="0.2">
      <c r="A49" s="51" t="s">
        <v>203</v>
      </c>
      <c r="B49" s="94">
        <f t="shared" ref="B49:AE49" si="2">AVERAGE(B5:B48)</f>
        <v>70.053744258092081</v>
      </c>
      <c r="C49" s="94">
        <f t="shared" si="2"/>
        <v>64.989680886420032</v>
      </c>
      <c r="D49" s="94">
        <f t="shared" si="2"/>
        <v>65.154526505613461</v>
      </c>
      <c r="E49" s="94">
        <f t="shared" si="2"/>
        <v>65.299020124020117</v>
      </c>
      <c r="F49" s="94">
        <f t="shared" si="2"/>
        <v>71.175008397817678</v>
      </c>
      <c r="G49" s="94">
        <f t="shared" si="2"/>
        <v>71.881987577639762</v>
      </c>
      <c r="H49" s="94">
        <f t="shared" si="2"/>
        <v>65.416620375316029</v>
      </c>
      <c r="I49" s="94">
        <f t="shared" si="2"/>
        <v>60.124084346910436</v>
      </c>
      <c r="J49" s="94">
        <f t="shared" si="2"/>
        <v>64.94480023501761</v>
      </c>
      <c r="K49" s="94">
        <f t="shared" si="2"/>
        <v>72.847412135455599</v>
      </c>
      <c r="L49" s="94">
        <f t="shared" si="2"/>
        <v>79.974133224133226</v>
      </c>
      <c r="M49" s="94">
        <f t="shared" si="2"/>
        <v>82.523486196083439</v>
      </c>
      <c r="N49" s="94">
        <f t="shared" si="2"/>
        <v>80.176514914329573</v>
      </c>
      <c r="O49" s="94">
        <f t="shared" si="2"/>
        <v>73.513602638980529</v>
      </c>
      <c r="P49" s="94">
        <f t="shared" si="2"/>
        <v>68.028570701900364</v>
      </c>
      <c r="Q49" s="94">
        <f t="shared" si="2"/>
        <v>67.245813397129197</v>
      </c>
      <c r="R49" s="94">
        <f t="shared" si="2"/>
        <v>69.957843905712892</v>
      </c>
      <c r="S49" s="94">
        <f t="shared" si="2"/>
        <v>78.454927469602794</v>
      </c>
      <c r="T49" s="94">
        <f t="shared" si="2"/>
        <v>74.25762851027018</v>
      </c>
      <c r="U49" s="94">
        <f t="shared" si="2"/>
        <v>66.907388663967609</v>
      </c>
      <c r="V49" s="94">
        <f t="shared" si="2"/>
        <v>62.494888530615071</v>
      </c>
      <c r="W49" s="94">
        <f t="shared" si="2"/>
        <v>63.400000000000006</v>
      </c>
      <c r="X49" s="94">
        <f t="shared" si="2"/>
        <v>76.776566565936363</v>
      </c>
      <c r="Y49" s="94">
        <f t="shared" si="2"/>
        <v>77.426293624377152</v>
      </c>
      <c r="Z49" s="94">
        <f t="shared" si="2"/>
        <v>75.667352257455221</v>
      </c>
      <c r="AA49" s="94">
        <f t="shared" si="2"/>
        <v>76.945327679566802</v>
      </c>
      <c r="AB49" s="94">
        <f t="shared" si="2"/>
        <v>72.478094972660173</v>
      </c>
      <c r="AC49" s="94">
        <f t="shared" si="2"/>
        <v>73.533538629126838</v>
      </c>
      <c r="AD49" s="94">
        <f t="shared" si="2"/>
        <v>81.952738083172861</v>
      </c>
      <c r="AE49" s="94">
        <f t="shared" si="2"/>
        <v>79.761271756466272</v>
      </c>
      <c r="AF49" s="94">
        <f t="shared" ref="AF49" si="3">AVERAGE(AF5:AF48)</f>
        <v>84.995167230007041</v>
      </c>
      <c r="AG49" s="100">
        <f t="shared" si="1"/>
        <v>72.205097864316016</v>
      </c>
      <c r="AI49" s="5" t="s">
        <v>33</v>
      </c>
    </row>
    <row r="50" spans="1:37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52"/>
      <c r="AF50" s="52"/>
      <c r="AG50" s="70"/>
    </row>
    <row r="51" spans="1:37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70"/>
      <c r="AJ51" t="s">
        <v>33</v>
      </c>
      <c r="AK51" t="s">
        <v>33</v>
      </c>
    </row>
    <row r="52" spans="1:37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70"/>
    </row>
    <row r="53" spans="1:37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70"/>
    </row>
    <row r="54" spans="1:37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8"/>
      <c r="AF54" s="48"/>
      <c r="AG54" s="70"/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9"/>
      <c r="AF55" s="49"/>
      <c r="AG55" s="70"/>
    </row>
    <row r="56" spans="1:37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71"/>
      <c r="AI56" t="s">
        <v>33</v>
      </c>
    </row>
    <row r="58" spans="1:37" x14ac:dyDescent="0.2">
      <c r="AI58" t="s">
        <v>33</v>
      </c>
    </row>
    <row r="59" spans="1:37" x14ac:dyDescent="0.2">
      <c r="K59" s="2" t="s">
        <v>33</v>
      </c>
      <c r="AE59" s="2" t="s">
        <v>33</v>
      </c>
    </row>
    <row r="61" spans="1:37" x14ac:dyDescent="0.2">
      <c r="M61" s="2" t="s">
        <v>33</v>
      </c>
      <c r="T61" s="2" t="s">
        <v>33</v>
      </c>
    </row>
    <row r="62" spans="1:37" x14ac:dyDescent="0.2">
      <c r="AB62" s="2" t="s">
        <v>33</v>
      </c>
      <c r="AC62" s="2" t="s">
        <v>33</v>
      </c>
      <c r="AG62" s="7" t="s">
        <v>33</v>
      </c>
    </row>
    <row r="63" spans="1:37" x14ac:dyDescent="0.2">
      <c r="P63" s="2" t="s">
        <v>33</v>
      </c>
      <c r="R63" s="2" t="s">
        <v>33</v>
      </c>
    </row>
    <row r="65" spans="11:34" x14ac:dyDescent="0.2">
      <c r="AH65" t="s">
        <v>33</v>
      </c>
    </row>
    <row r="68" spans="11:34" x14ac:dyDescent="0.2">
      <c r="T68" s="2" t="s">
        <v>33</v>
      </c>
    </row>
    <row r="71" spans="11:34" x14ac:dyDescent="0.2">
      <c r="K71" s="2" t="s">
        <v>33</v>
      </c>
    </row>
  </sheetData>
  <mergeCells count="37">
    <mergeCell ref="B2:AG2"/>
    <mergeCell ref="M3:M4"/>
    <mergeCell ref="A1:AG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N3:N4"/>
    <mergeCell ref="O3:O4"/>
    <mergeCell ref="P3:P4"/>
    <mergeCell ref="Q3:Q4"/>
    <mergeCell ref="R3:R4"/>
    <mergeCell ref="AE3:AE4"/>
    <mergeCell ref="AG3:AG4"/>
    <mergeCell ref="T51:X51"/>
    <mergeCell ref="T52:X52"/>
    <mergeCell ref="Z3:Z4"/>
    <mergeCell ref="AA3:AA4"/>
    <mergeCell ref="AB3:AB4"/>
    <mergeCell ref="AC3:AC4"/>
    <mergeCell ref="AD3:AD4"/>
    <mergeCell ref="Y3:Y4"/>
    <mergeCell ref="X3:X4"/>
    <mergeCell ref="T3:T4"/>
    <mergeCell ref="U3:U4"/>
    <mergeCell ref="V3:V4"/>
    <mergeCell ref="W3:W4"/>
    <mergeCell ref="AF3:AF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showGridLines="0" zoomScale="90" zoomScaleNormal="90" workbookViewId="0">
      <selection activeCell="A29" sqref="A29:XFD29"/>
    </sheetView>
  </sheetViews>
  <sheetFormatPr defaultRowHeight="12.75" x14ac:dyDescent="0.2"/>
  <cols>
    <col min="1" max="1" width="23.42578125" style="2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2" width="6.28515625" style="2" customWidth="1"/>
    <col min="33" max="33" width="7.5703125" style="7" bestFit="1" customWidth="1"/>
    <col min="34" max="34" width="7.7109375" style="1" customWidth="1"/>
  </cols>
  <sheetData>
    <row r="1" spans="1:36" ht="20.100000000000001" customHeight="1" x14ac:dyDescent="0.2">
      <c r="A1" s="123" t="s">
        <v>214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</row>
    <row r="2" spans="1:36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6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D3" si="0">SUM(C3+1)</f>
        <v>3</v>
      </c>
      <c r="E3" s="119">
        <f t="shared" si="0"/>
        <v>4</v>
      </c>
      <c r="F3" s="119">
        <f t="shared" si="0"/>
        <v>5</v>
      </c>
      <c r="G3" s="119">
        <f t="shared" si="0"/>
        <v>6</v>
      </c>
      <c r="H3" s="119">
        <f t="shared" si="0"/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 t="shared" si="0"/>
        <v>28</v>
      </c>
      <c r="AD3" s="119">
        <f t="shared" si="0"/>
        <v>29</v>
      </c>
      <c r="AE3" s="119">
        <v>30</v>
      </c>
      <c r="AF3" s="119">
        <v>31</v>
      </c>
      <c r="AG3" s="78" t="s">
        <v>25</v>
      </c>
      <c r="AH3" s="79" t="s">
        <v>24</v>
      </c>
    </row>
    <row r="4" spans="1:36" s="5" customFormat="1" ht="20.100000000000001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78" t="s">
        <v>23</v>
      </c>
      <c r="AH4" s="79" t="s">
        <v>23</v>
      </c>
    </row>
    <row r="5" spans="1:36" s="5" customFormat="1" x14ac:dyDescent="0.2">
      <c r="A5" s="50" t="s">
        <v>28</v>
      </c>
      <c r="B5" s="90">
        <f>[1]Março!$F$5</f>
        <v>100</v>
      </c>
      <c r="C5" s="90">
        <f>[1]Março!$F$6</f>
        <v>100</v>
      </c>
      <c r="D5" s="90">
        <f>[1]Março!$F$7</f>
        <v>98</v>
      </c>
      <c r="E5" s="90">
        <f>[1]Março!$F$8</f>
        <v>100</v>
      </c>
      <c r="F5" s="90">
        <f>[1]Março!$F$9</f>
        <v>96</v>
      </c>
      <c r="G5" s="90">
        <f>[1]Março!$F$10</f>
        <v>98</v>
      </c>
      <c r="H5" s="90">
        <f>[1]Março!$F$11</f>
        <v>97</v>
      </c>
      <c r="I5" s="90">
        <f>[1]Março!$F$12</f>
        <v>98</v>
      </c>
      <c r="J5" s="90">
        <f>[1]Março!$F$13</f>
        <v>95</v>
      </c>
      <c r="K5" s="90">
        <f>[1]Março!$F$14</f>
        <v>88</v>
      </c>
      <c r="L5" s="90">
        <f>[1]Março!$F$15</f>
        <v>99</v>
      </c>
      <c r="M5" s="90">
        <f>[1]Março!$F$16</f>
        <v>100</v>
      </c>
      <c r="N5" s="90">
        <f>[1]Março!$F$17</f>
        <v>100</v>
      </c>
      <c r="O5" s="90">
        <f>[1]Março!$F$18</f>
        <v>100</v>
      </c>
      <c r="P5" s="90">
        <f>[1]Março!$F$19</f>
        <v>97</v>
      </c>
      <c r="Q5" s="90">
        <f>[1]Março!$F$20</f>
        <v>94</v>
      </c>
      <c r="R5" s="90">
        <f>[1]Março!$F$21</f>
        <v>98</v>
      </c>
      <c r="S5" s="90">
        <f>[1]Março!$F$22</f>
        <v>100</v>
      </c>
      <c r="T5" s="90">
        <f>[1]Março!$F$23</f>
        <v>100</v>
      </c>
      <c r="U5" s="90">
        <f>[1]Março!$F$24</f>
        <v>100</v>
      </c>
      <c r="V5" s="90">
        <f>[1]Março!$F$25</f>
        <v>100</v>
      </c>
      <c r="W5" s="90">
        <f>[1]Março!$F$26</f>
        <v>100</v>
      </c>
      <c r="X5" s="90">
        <f>[1]Março!$F$27</f>
        <v>97</v>
      </c>
      <c r="Y5" s="90">
        <f>[1]Março!$F$28</f>
        <v>100</v>
      </c>
      <c r="Z5" s="90">
        <f>[1]Março!$F$29</f>
        <v>94</v>
      </c>
      <c r="AA5" s="90">
        <f>[1]Março!$F$30</f>
        <v>94</v>
      </c>
      <c r="AB5" s="90">
        <f>[1]Março!$F$31</f>
        <v>100</v>
      </c>
      <c r="AC5" s="90">
        <f>[1]Março!$F$32</f>
        <v>97</v>
      </c>
      <c r="AD5" s="90">
        <f>[1]Março!$F$33</f>
        <v>99</v>
      </c>
      <c r="AE5" s="90">
        <f>[1]Março!$F$34</f>
        <v>98</v>
      </c>
      <c r="AF5" s="90">
        <f>[1]Março!$F$35</f>
        <v>100</v>
      </c>
      <c r="AG5" s="81">
        <f>MAX(B5:AF5)</f>
        <v>100</v>
      </c>
      <c r="AH5" s="92">
        <f t="shared" ref="AH5" si="1">AVERAGE(B5:AF5)</f>
        <v>97.967741935483872</v>
      </c>
    </row>
    <row r="6" spans="1:36" x14ac:dyDescent="0.2">
      <c r="A6" s="50" t="s">
        <v>0</v>
      </c>
      <c r="B6" s="93">
        <f>[2]Março!$F$5</f>
        <v>100</v>
      </c>
      <c r="C6" s="93">
        <f>[2]Março!$F$6</f>
        <v>93</v>
      </c>
      <c r="D6" s="93">
        <f>[2]Março!$F$7</f>
        <v>88</v>
      </c>
      <c r="E6" s="93">
        <f>[2]Março!$F$8</f>
        <v>92</v>
      </c>
      <c r="F6" s="93">
        <f>[2]Março!$F$9</f>
        <v>87</v>
      </c>
      <c r="G6" s="93">
        <f>[2]Março!$F$10</f>
        <v>93</v>
      </c>
      <c r="H6" s="93">
        <f>[2]Março!$F$11</f>
        <v>92</v>
      </c>
      <c r="I6" s="93">
        <f>[2]Março!$F$12</f>
        <v>84</v>
      </c>
      <c r="J6" s="93">
        <f>[2]Março!$F$13</f>
        <v>88</v>
      </c>
      <c r="K6" s="93">
        <f>[2]Março!$F$14</f>
        <v>89</v>
      </c>
      <c r="L6" s="93">
        <f>[2]Março!$F$15</f>
        <v>100</v>
      </c>
      <c r="M6" s="93">
        <f>[2]Março!$F$16</f>
        <v>100</v>
      </c>
      <c r="N6" s="93">
        <f>[2]Março!$F$17</f>
        <v>100</v>
      </c>
      <c r="O6" s="93">
        <f>[2]Março!$F$18</f>
        <v>90</v>
      </c>
      <c r="P6" s="93">
        <f>[2]Março!$F$19</f>
        <v>81</v>
      </c>
      <c r="Q6" s="93">
        <f>[2]Março!$F$20</f>
        <v>93</v>
      </c>
      <c r="R6" s="93">
        <f>[2]Março!$F$21</f>
        <v>89</v>
      </c>
      <c r="S6" s="93">
        <f>[2]Março!$F$22</f>
        <v>95</v>
      </c>
      <c r="T6" s="93">
        <f>[2]Março!$F$23</f>
        <v>100</v>
      </c>
      <c r="U6" s="93">
        <f>[2]Março!$F$24</f>
        <v>87</v>
      </c>
      <c r="V6" s="93">
        <f>[2]Março!$F$25</f>
        <v>100</v>
      </c>
      <c r="W6" s="93">
        <f>[2]Março!$F$26</f>
        <v>92</v>
      </c>
      <c r="X6" s="93">
        <f>[2]Março!$F$27</f>
        <v>100</v>
      </c>
      <c r="Y6" s="93">
        <f>[2]Março!$F$28</f>
        <v>100</v>
      </c>
      <c r="Z6" s="93">
        <f>[2]Março!$F$29</f>
        <v>100</v>
      </c>
      <c r="AA6" s="93">
        <f>[2]Março!$F$30</f>
        <v>100</v>
      </c>
      <c r="AB6" s="93">
        <f>[2]Março!$F$31</f>
        <v>100</v>
      </c>
      <c r="AC6" s="93">
        <f>[2]Março!$F$32</f>
        <v>94</v>
      </c>
      <c r="AD6" s="93">
        <f>[2]Março!$F$33</f>
        <v>100</v>
      </c>
      <c r="AE6" s="93">
        <f>[2]Março!$F$34</f>
        <v>100</v>
      </c>
      <c r="AF6" s="93">
        <f>[2]Março!$F$35</f>
        <v>100</v>
      </c>
      <c r="AG6" s="81">
        <f t="shared" ref="AG6:AG48" si="2">MAX(B6:AF6)</f>
        <v>100</v>
      </c>
      <c r="AH6" s="92">
        <f t="shared" ref="AH6:AH49" si="3">AVERAGE(B6:AF6)</f>
        <v>94.41935483870968</v>
      </c>
    </row>
    <row r="7" spans="1:36" x14ac:dyDescent="0.2">
      <c r="A7" s="50" t="s">
        <v>86</v>
      </c>
      <c r="B7" s="93">
        <f>[3]Março!$F$5</f>
        <v>96</v>
      </c>
      <c r="C7" s="93">
        <f>[3]Março!$F$6</f>
        <v>88</v>
      </c>
      <c r="D7" s="93">
        <f>[3]Março!$F$7</f>
        <v>82</v>
      </c>
      <c r="E7" s="93">
        <f>[3]Março!$F$8</f>
        <v>84</v>
      </c>
      <c r="F7" s="93">
        <f>[3]Março!$F$9</f>
        <v>96</v>
      </c>
      <c r="G7" s="93">
        <f>[3]Março!$F$10</f>
        <v>94</v>
      </c>
      <c r="H7" s="93">
        <f>[3]Março!$F$11</f>
        <v>95</v>
      </c>
      <c r="I7" s="93">
        <f>[3]Março!$F$12</f>
        <v>82</v>
      </c>
      <c r="J7" s="93">
        <f>[3]Março!$F$13</f>
        <v>77</v>
      </c>
      <c r="K7" s="93">
        <f>[3]Março!$F$14</f>
        <v>87</v>
      </c>
      <c r="L7" s="93">
        <f>[3]Março!$F$15</f>
        <v>95</v>
      </c>
      <c r="M7" s="93">
        <f>[3]Março!$F$16</f>
        <v>98</v>
      </c>
      <c r="N7" s="93">
        <f>[3]Março!$F$17</f>
        <v>97</v>
      </c>
      <c r="O7" s="93">
        <f>[3]Março!$F$18</f>
        <v>95</v>
      </c>
      <c r="P7" s="93">
        <f>[3]Março!$F$19</f>
        <v>87</v>
      </c>
      <c r="Q7" s="93">
        <f>[3]Março!$F$20</f>
        <v>81</v>
      </c>
      <c r="R7" s="93">
        <f>[3]Março!$F$21</f>
        <v>93</v>
      </c>
      <c r="S7" s="93">
        <f>[3]Março!$F$22</f>
        <v>98</v>
      </c>
      <c r="T7" s="93">
        <f>[3]Março!$F$23</f>
        <v>93</v>
      </c>
      <c r="U7" s="93">
        <f>[3]Março!$F$24</f>
        <v>90</v>
      </c>
      <c r="V7" s="93">
        <f>[3]Março!$F$25</f>
        <v>79</v>
      </c>
      <c r="W7" s="93">
        <f>[3]Março!$F$26</f>
        <v>71</v>
      </c>
      <c r="X7" s="93">
        <f>[3]Março!$F$27</f>
        <v>88</v>
      </c>
      <c r="Y7" s="93">
        <f>[3]Março!$F$28</f>
        <v>95</v>
      </c>
      <c r="Z7" s="93">
        <f>[3]Março!$F$29</f>
        <v>97</v>
      </c>
      <c r="AA7" s="93">
        <f>[3]Março!$F$30</f>
        <v>97</v>
      </c>
      <c r="AB7" s="93">
        <f>[3]Março!$F$31</f>
        <v>87</v>
      </c>
      <c r="AC7" s="93">
        <f>[3]Março!$F$32</f>
        <v>98</v>
      </c>
      <c r="AD7" s="93">
        <f>[3]Março!$F$33</f>
        <v>99</v>
      </c>
      <c r="AE7" s="93">
        <f>[3]Março!$F$34</f>
        <v>94</v>
      </c>
      <c r="AF7" s="93">
        <f>[3]Março!$F$35</f>
        <v>99</v>
      </c>
      <c r="AG7" s="81">
        <f t="shared" si="2"/>
        <v>99</v>
      </c>
      <c r="AH7" s="92">
        <f t="shared" si="3"/>
        <v>90.709677419354833</v>
      </c>
    </row>
    <row r="8" spans="1:36" x14ac:dyDescent="0.2">
      <c r="A8" s="50" t="s">
        <v>1</v>
      </c>
      <c r="B8" s="93">
        <f>[4]Março!$F$5</f>
        <v>91</v>
      </c>
      <c r="C8" s="93">
        <f>[4]Março!$F$6</f>
        <v>93</v>
      </c>
      <c r="D8" s="93">
        <f>[4]Março!$F$7</f>
        <v>88</v>
      </c>
      <c r="E8" s="93">
        <f>[4]Março!$F$8</f>
        <v>93</v>
      </c>
      <c r="F8" s="93">
        <f>[4]Março!$F$9</f>
        <v>89</v>
      </c>
      <c r="G8" s="93">
        <f>[4]Março!$F$10</f>
        <v>87</v>
      </c>
      <c r="H8" s="93">
        <f>[4]Março!$F$11</f>
        <v>88</v>
      </c>
      <c r="I8" s="93">
        <f>[4]Março!$F$12</f>
        <v>88</v>
      </c>
      <c r="J8" s="93">
        <f>[4]Março!$F$13</f>
        <v>90</v>
      </c>
      <c r="K8" s="93">
        <f>[4]Março!$F$14</f>
        <v>88</v>
      </c>
      <c r="L8" s="93">
        <f>[4]Março!$F$15</f>
        <v>88</v>
      </c>
      <c r="M8" s="93">
        <f>[4]Março!$F$16</f>
        <v>93</v>
      </c>
      <c r="N8" s="93">
        <f>[4]Março!$F$17</f>
        <v>91</v>
      </c>
      <c r="O8" s="93">
        <f>[4]Março!$F$18</f>
        <v>94</v>
      </c>
      <c r="P8" s="93">
        <f>[4]Março!$F$19</f>
        <v>93</v>
      </c>
      <c r="Q8" s="93">
        <f>[4]Março!$F$20</f>
        <v>80</v>
      </c>
      <c r="R8" s="93">
        <f>[4]Março!$F$21</f>
        <v>89</v>
      </c>
      <c r="S8" s="93">
        <f>[4]Março!$F$22</f>
        <v>86</v>
      </c>
      <c r="T8" s="93">
        <f>[4]Março!$F$23</f>
        <v>92</v>
      </c>
      <c r="U8" s="93">
        <f>[4]Março!$F$24</f>
        <v>92</v>
      </c>
      <c r="V8" s="93">
        <f>[4]Março!$F$25</f>
        <v>85</v>
      </c>
      <c r="W8" s="93">
        <f>[4]Março!$F$26</f>
        <v>87</v>
      </c>
      <c r="X8" s="93">
        <f>[4]Março!$F$27</f>
        <v>93</v>
      </c>
      <c r="Y8" s="93">
        <f>[4]Março!$F$28</f>
        <v>93</v>
      </c>
      <c r="Z8" s="93">
        <f>[4]Março!$F$29</f>
        <v>94</v>
      </c>
      <c r="AA8" s="93">
        <f>[4]Março!$F$30</f>
        <v>93</v>
      </c>
      <c r="AB8" s="93">
        <f>[4]Março!$F$31</f>
        <v>93</v>
      </c>
      <c r="AC8" s="93">
        <f>[4]Março!$F$32</f>
        <v>93</v>
      </c>
      <c r="AD8" s="93">
        <f>[4]Março!$F$33</f>
        <v>92</v>
      </c>
      <c r="AE8" s="93">
        <f>[4]Março!$F$34</f>
        <v>92</v>
      </c>
      <c r="AF8" s="93">
        <f>[4]Março!$F$35</f>
        <v>93</v>
      </c>
      <c r="AG8" s="81">
        <f t="shared" si="2"/>
        <v>94</v>
      </c>
      <c r="AH8" s="92">
        <f t="shared" si="3"/>
        <v>90.354838709677423</v>
      </c>
    </row>
    <row r="9" spans="1:36" x14ac:dyDescent="0.2">
      <c r="A9" s="50" t="s">
        <v>148</v>
      </c>
      <c r="B9" s="93">
        <f>[5]Março!$F$5</f>
        <v>94</v>
      </c>
      <c r="C9" s="93">
        <f>[5]Março!$F$6</f>
        <v>77</v>
      </c>
      <c r="D9" s="93">
        <f>[5]Março!$F$7</f>
        <v>78</v>
      </c>
      <c r="E9" s="93">
        <f>[5]Março!$F$8</f>
        <v>91</v>
      </c>
      <c r="F9" s="93">
        <f>[5]Março!$F$9</f>
        <v>98</v>
      </c>
      <c r="G9" s="93">
        <f>[5]Março!$F$10</f>
        <v>96</v>
      </c>
      <c r="H9" s="93">
        <f>[5]Março!$F$11</f>
        <v>92</v>
      </c>
      <c r="I9" s="93">
        <f>[5]Março!$F$12</f>
        <v>80</v>
      </c>
      <c r="J9" s="93">
        <f>[5]Março!$F$13</f>
        <v>86</v>
      </c>
      <c r="K9" s="93">
        <f>[5]Março!$F$14</f>
        <v>98</v>
      </c>
      <c r="L9" s="93">
        <f>[5]Março!$F$15</f>
        <v>99</v>
      </c>
      <c r="M9" s="93">
        <f>[5]Março!$F$16</f>
        <v>99</v>
      </c>
      <c r="N9" s="93">
        <f>[5]Março!$F$17</f>
        <v>99</v>
      </c>
      <c r="O9" s="93">
        <f>[5]Março!$F$18</f>
        <v>90</v>
      </c>
      <c r="P9" s="93">
        <f>[5]Março!$F$19</f>
        <v>82</v>
      </c>
      <c r="Q9" s="93">
        <f>[5]Março!$F$20</f>
        <v>94</v>
      </c>
      <c r="R9" s="93">
        <f>[5]Março!$F$21</f>
        <v>88</v>
      </c>
      <c r="S9" s="93">
        <f>[5]Março!$F$22</f>
        <v>97</v>
      </c>
      <c r="T9" s="93">
        <f>[5]Março!$F$23</f>
        <v>99</v>
      </c>
      <c r="U9" s="93">
        <f>[5]Março!$F$24</f>
        <v>82</v>
      </c>
      <c r="V9" s="93">
        <f>[5]Março!$F$25</f>
        <v>86</v>
      </c>
      <c r="W9" s="93">
        <f>[5]Março!$F$26</f>
        <v>93</v>
      </c>
      <c r="X9" s="93">
        <f>[5]Março!$F$27</f>
        <v>93</v>
      </c>
      <c r="Y9" s="93">
        <f>[5]Março!$F$28</f>
        <v>82</v>
      </c>
      <c r="Z9" s="93">
        <f>[5]Março!$F$29</f>
        <v>87</v>
      </c>
      <c r="AA9" s="93">
        <f>[5]Março!$F$30</f>
        <v>99</v>
      </c>
      <c r="AB9" s="93">
        <f>[5]Março!$F$31</f>
        <v>90</v>
      </c>
      <c r="AC9" s="93">
        <f>[5]Março!$F$32</f>
        <v>99</v>
      </c>
      <c r="AD9" s="93">
        <f>[5]Março!$F$33</f>
        <v>99</v>
      </c>
      <c r="AE9" s="93">
        <f>[5]Março!$F$34</f>
        <v>99</v>
      </c>
      <c r="AF9" s="93">
        <f>[5]Março!$F$35</f>
        <v>99</v>
      </c>
      <c r="AG9" s="81">
        <f t="shared" si="2"/>
        <v>99</v>
      </c>
      <c r="AH9" s="92">
        <f t="shared" si="3"/>
        <v>91.774193548387103</v>
      </c>
    </row>
    <row r="10" spans="1:36" x14ac:dyDescent="0.2">
      <c r="A10" s="50" t="s">
        <v>93</v>
      </c>
      <c r="B10" s="93">
        <f>[6]Março!$F$5</f>
        <v>100</v>
      </c>
      <c r="C10" s="93">
        <f>[6]Março!$F$6</f>
        <v>100</v>
      </c>
      <c r="D10" s="93">
        <f>[6]Março!$F$7</f>
        <v>99</v>
      </c>
      <c r="E10" s="93">
        <f>[6]Março!$F$8</f>
        <v>100</v>
      </c>
      <c r="F10" s="93">
        <f>[6]Março!$F$9</f>
        <v>100</v>
      </c>
      <c r="G10" s="93">
        <f>[6]Março!$F$10</f>
        <v>100</v>
      </c>
      <c r="H10" s="93">
        <f>[6]Março!$F$11</f>
        <v>99</v>
      </c>
      <c r="I10" s="93">
        <f>[6]Março!$F$12</f>
        <v>92</v>
      </c>
      <c r="J10" s="93">
        <f>[6]Março!$F$13</f>
        <v>99</v>
      </c>
      <c r="K10" s="93">
        <f>[6]Março!$F$14</f>
        <v>100</v>
      </c>
      <c r="L10" s="93">
        <f>[6]Março!$F$15</f>
        <v>100</v>
      </c>
      <c r="M10" s="93">
        <f>[6]Março!$F$16</f>
        <v>100</v>
      </c>
      <c r="N10" s="93">
        <f>[6]Março!$F$17</f>
        <v>100</v>
      </c>
      <c r="O10" s="93">
        <f>[6]Março!$F$18</f>
        <v>100</v>
      </c>
      <c r="P10" s="93">
        <f>[6]Março!$F$19</f>
        <v>100</v>
      </c>
      <c r="Q10" s="93">
        <f>[6]Março!$F$20</f>
        <v>94</v>
      </c>
      <c r="R10" s="93">
        <f>[6]Março!$F$21</f>
        <v>100</v>
      </c>
      <c r="S10" s="93">
        <f>[6]Março!$F$22</f>
        <v>100</v>
      </c>
      <c r="T10" s="93">
        <f>[6]Março!$F$23</f>
        <v>100</v>
      </c>
      <c r="U10" s="93">
        <f>[6]Março!$F$24</f>
        <v>100</v>
      </c>
      <c r="V10" s="93">
        <f>[6]Março!$F$25</f>
        <v>99</v>
      </c>
      <c r="W10" s="93">
        <f>[6]Março!$F$26</f>
        <v>98</v>
      </c>
      <c r="X10" s="93">
        <f>[6]Março!$F$27</f>
        <v>97</v>
      </c>
      <c r="Y10" s="93">
        <f>[6]Março!$F$28</f>
        <v>100</v>
      </c>
      <c r="Z10" s="93">
        <f>[6]Março!$F$29</f>
        <v>100</v>
      </c>
      <c r="AA10" s="93">
        <f>[6]Março!$F$30</f>
        <v>100</v>
      </c>
      <c r="AB10" s="93">
        <f>[6]Março!$F$31</f>
        <v>100</v>
      </c>
      <c r="AC10" s="93">
        <f>[6]Março!$F$32</f>
        <v>100</v>
      </c>
      <c r="AD10" s="93">
        <f>[6]Março!$F$33</f>
        <v>100</v>
      </c>
      <c r="AE10" s="93">
        <f>[6]Março!$F$34</f>
        <v>98</v>
      </c>
      <c r="AF10" s="93">
        <f>[6]Março!$F$35</f>
        <v>100</v>
      </c>
      <c r="AG10" s="81">
        <f t="shared" si="2"/>
        <v>100</v>
      </c>
      <c r="AH10" s="92">
        <f t="shared" si="3"/>
        <v>99.193548387096769</v>
      </c>
    </row>
    <row r="11" spans="1:36" x14ac:dyDescent="0.2">
      <c r="A11" s="50" t="s">
        <v>50</v>
      </c>
      <c r="B11" s="93">
        <f>[7]Março!$F$5</f>
        <v>95</v>
      </c>
      <c r="C11" s="93">
        <f>[7]Março!$F$6</f>
        <v>84</v>
      </c>
      <c r="D11" s="93">
        <f>[7]Março!$F$7</f>
        <v>78</v>
      </c>
      <c r="E11" s="93">
        <f>[7]Março!$F$8</f>
        <v>77</v>
      </c>
      <c r="F11" s="93">
        <f>[7]Março!$F$9</f>
        <v>100</v>
      </c>
      <c r="G11" s="93">
        <f>[7]Março!$F$10</f>
        <v>88</v>
      </c>
      <c r="H11" s="93">
        <f>[7]Março!$F$11</f>
        <v>85</v>
      </c>
      <c r="I11" s="93">
        <f>[7]Março!$F$12</f>
        <v>82</v>
      </c>
      <c r="J11" s="93">
        <f>[7]Março!$F$13</f>
        <v>90</v>
      </c>
      <c r="K11" s="93">
        <f>[7]Março!$F$14</f>
        <v>91</v>
      </c>
      <c r="L11" s="93">
        <f>[7]Março!$F$15</f>
        <v>81</v>
      </c>
      <c r="M11" s="93">
        <f>[7]Março!$F$16</f>
        <v>100</v>
      </c>
      <c r="N11" s="93">
        <f>[7]Março!$F$17</f>
        <v>84</v>
      </c>
      <c r="O11" s="93">
        <f>[7]Março!$F$18</f>
        <v>100</v>
      </c>
      <c r="P11" s="93">
        <f>[7]Março!$F$19</f>
        <v>91</v>
      </c>
      <c r="Q11" s="93">
        <f>[7]Março!$F$20</f>
        <v>100</v>
      </c>
      <c r="R11" s="93">
        <f>[7]Março!$F$21</f>
        <v>98</v>
      </c>
      <c r="S11" s="93">
        <f>[7]Março!$F$22</f>
        <v>100</v>
      </c>
      <c r="T11" s="93">
        <f>[7]Março!$F$23</f>
        <v>100</v>
      </c>
      <c r="U11" s="93">
        <f>[7]Março!$F$24</f>
        <v>86</v>
      </c>
      <c r="V11" s="93">
        <f>[7]Março!$F$25</f>
        <v>72</v>
      </c>
      <c r="W11" s="93">
        <f>[7]Março!$F$26</f>
        <v>68</v>
      </c>
      <c r="X11" s="93">
        <f>[7]Março!$F$27</f>
        <v>88</v>
      </c>
      <c r="Y11" s="93">
        <f>[7]Março!$F$28</f>
        <v>99</v>
      </c>
      <c r="Z11" s="93">
        <f>[7]Março!$F$29</f>
        <v>100</v>
      </c>
      <c r="AA11" s="93">
        <f>[7]Março!$F$30</f>
        <v>100</v>
      </c>
      <c r="AB11" s="93">
        <f>[7]Março!$F$31</f>
        <v>100</v>
      </c>
      <c r="AC11" s="93">
        <f>[7]Março!$F$32</f>
        <v>79</v>
      </c>
      <c r="AD11" s="93">
        <f>[7]Março!$F$33</f>
        <v>100</v>
      </c>
      <c r="AE11" s="93">
        <f>[7]Março!$F$34</f>
        <v>100</v>
      </c>
      <c r="AF11" s="93">
        <f>[7]Março!$F$35</f>
        <v>100</v>
      </c>
      <c r="AG11" s="81">
        <f t="shared" si="2"/>
        <v>100</v>
      </c>
      <c r="AH11" s="92">
        <f t="shared" si="3"/>
        <v>90.838709677419359</v>
      </c>
    </row>
    <row r="12" spans="1:36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81">
        <f t="shared" si="2"/>
        <v>0</v>
      </c>
      <c r="AH12" s="92" t="e">
        <f t="shared" si="3"/>
        <v>#DIV/0!</v>
      </c>
    </row>
    <row r="13" spans="1:36" x14ac:dyDescent="0.2">
      <c r="A13" s="50" t="s">
        <v>96</v>
      </c>
      <c r="B13" s="93">
        <f>[8]Março!$F$5</f>
        <v>100</v>
      </c>
      <c r="C13" s="93">
        <f>[8]Março!$F$6</f>
        <v>99</v>
      </c>
      <c r="D13" s="93">
        <f>[8]Março!$F$7</f>
        <v>100</v>
      </c>
      <c r="E13" s="93">
        <f>[8]Março!$F$8</f>
        <v>98</v>
      </c>
      <c r="F13" s="93">
        <f>[8]Março!$F$9</f>
        <v>98</v>
      </c>
      <c r="G13" s="93">
        <f>[8]Março!$F$10</f>
        <v>97</v>
      </c>
      <c r="H13" s="93">
        <f>[8]Março!$F$11</f>
        <v>97</v>
      </c>
      <c r="I13" s="93">
        <f>[8]Março!$F$12</f>
        <v>92</v>
      </c>
      <c r="J13" s="93">
        <f>[8]Março!$F$13</f>
        <v>96</v>
      </c>
      <c r="K13" s="93">
        <f>[8]Março!$F$14</f>
        <v>99</v>
      </c>
      <c r="L13" s="93">
        <f>[8]Março!$F$15</f>
        <v>99</v>
      </c>
      <c r="M13" s="93">
        <f>[8]Março!$F$16</f>
        <v>100</v>
      </c>
      <c r="N13" s="93">
        <f>[8]Março!$F$17</f>
        <v>100</v>
      </c>
      <c r="O13" s="93">
        <f>[8]Março!$F$18</f>
        <v>99</v>
      </c>
      <c r="P13" s="93">
        <f>[8]Março!$F$19</f>
        <v>100</v>
      </c>
      <c r="Q13" s="93">
        <f>[8]Março!$F$20</f>
        <v>94</v>
      </c>
      <c r="R13" s="93">
        <f>[8]Março!$F$21</f>
        <v>95</v>
      </c>
      <c r="S13" s="93">
        <f>[8]Março!$F$22</f>
        <v>97</v>
      </c>
      <c r="T13" s="93">
        <f>[8]Março!$F$23</f>
        <v>100</v>
      </c>
      <c r="U13" s="93">
        <f>[8]Março!$F$24</f>
        <v>92</v>
      </c>
      <c r="V13" s="93">
        <f>[8]Março!$F$25</f>
        <v>94</v>
      </c>
      <c r="W13" s="93">
        <f>[8]Março!$F$26</f>
        <v>97</v>
      </c>
      <c r="X13" s="93">
        <f>[8]Março!$F$27</f>
        <v>100</v>
      </c>
      <c r="Y13" s="93">
        <f>[8]Março!$F$28</f>
        <v>100</v>
      </c>
      <c r="Z13" s="93">
        <f>[8]Março!$F$29</f>
        <v>100</v>
      </c>
      <c r="AA13" s="93">
        <f>[8]Março!$F$30</f>
        <v>100</v>
      </c>
      <c r="AB13" s="93">
        <f>[8]Março!$F$31</f>
        <v>100</v>
      </c>
      <c r="AC13" s="93">
        <f>[8]Março!$F$32</f>
        <v>100</v>
      </c>
      <c r="AD13" s="93">
        <f>[8]Março!$F$33</f>
        <v>98</v>
      </c>
      <c r="AE13" s="93">
        <f>[8]Março!$F$34</f>
        <v>100</v>
      </c>
      <c r="AF13" s="93">
        <f>[8]Março!$F$35</f>
        <v>100</v>
      </c>
      <c r="AG13" s="81">
        <f t="shared" si="2"/>
        <v>100</v>
      </c>
      <c r="AH13" s="92">
        <f t="shared" si="3"/>
        <v>98.096774193548384</v>
      </c>
    </row>
    <row r="14" spans="1:36" hidden="1" x14ac:dyDescent="0.2">
      <c r="A14" s="50" t="s">
        <v>100</v>
      </c>
      <c r="B14" s="93" t="str">
        <f>[9]Março!$F$5</f>
        <v>*</v>
      </c>
      <c r="C14" s="93" t="str">
        <f>[9]Março!$F$6</f>
        <v>*</v>
      </c>
      <c r="D14" s="93" t="str">
        <f>[9]Março!$F$7</f>
        <v>*</v>
      </c>
      <c r="E14" s="93" t="str">
        <f>[9]Março!$F$8</f>
        <v>*</v>
      </c>
      <c r="F14" s="93" t="str">
        <f>[9]Março!$F$9</f>
        <v>*</v>
      </c>
      <c r="G14" s="93" t="str">
        <f>[9]Março!$F$10</f>
        <v>*</v>
      </c>
      <c r="H14" s="93" t="str">
        <f>[9]Março!$F$11</f>
        <v>*</v>
      </c>
      <c r="I14" s="93" t="str">
        <f>[9]Março!$F$12</f>
        <v>*</v>
      </c>
      <c r="J14" s="93" t="str">
        <f>[9]Março!$F$13</f>
        <v>*</v>
      </c>
      <c r="K14" s="93" t="str">
        <f>[9]Março!$F$14</f>
        <v>*</v>
      </c>
      <c r="L14" s="93" t="str">
        <f>[9]Março!$F$15</f>
        <v>*</v>
      </c>
      <c r="M14" s="93" t="str">
        <f>[9]Março!$F$16</f>
        <v>*</v>
      </c>
      <c r="N14" s="93" t="str">
        <f>[9]Março!$F$17</f>
        <v>*</v>
      </c>
      <c r="O14" s="93" t="str">
        <f>[9]Março!$F$18</f>
        <v>*</v>
      </c>
      <c r="P14" s="93" t="str">
        <f>[9]Março!$F$19</f>
        <v>*</v>
      </c>
      <c r="Q14" s="93" t="str">
        <f>[9]Março!$F$20</f>
        <v>*</v>
      </c>
      <c r="R14" s="93" t="str">
        <f>[9]Março!$F$21</f>
        <v>*</v>
      </c>
      <c r="S14" s="93" t="str">
        <f>[9]Março!$F$22</f>
        <v>*</v>
      </c>
      <c r="T14" s="93" t="str">
        <f>[9]Março!$F$23</f>
        <v>*</v>
      </c>
      <c r="U14" s="93" t="str">
        <f>[9]Março!$F$24</f>
        <v>*</v>
      </c>
      <c r="V14" s="93" t="str">
        <f>[9]Março!$F$25</f>
        <v>*</v>
      </c>
      <c r="W14" s="93" t="str">
        <f>[9]Março!$F$26</f>
        <v>*</v>
      </c>
      <c r="X14" s="93" t="str">
        <f>[9]Março!$F$27</f>
        <v>*</v>
      </c>
      <c r="Y14" s="93" t="str">
        <f>[9]Março!$F$28</f>
        <v>*</v>
      </c>
      <c r="Z14" s="93" t="str">
        <f>[9]Março!$F$29</f>
        <v>*</v>
      </c>
      <c r="AA14" s="93" t="str">
        <f>[9]Março!$F$30</f>
        <v>*</v>
      </c>
      <c r="AB14" s="93" t="str">
        <f>[9]Março!$F$31</f>
        <v>*</v>
      </c>
      <c r="AC14" s="93" t="str">
        <f>[9]Março!$F$32</f>
        <v>*</v>
      </c>
      <c r="AD14" s="93" t="str">
        <f>[9]Março!$F$33</f>
        <v>*</v>
      </c>
      <c r="AE14" s="93" t="str">
        <f>[9]Março!$F$34</f>
        <v>*</v>
      </c>
      <c r="AF14" s="93" t="str">
        <f>[9]Março!$F$35</f>
        <v>*</v>
      </c>
      <c r="AG14" s="81">
        <f t="shared" si="2"/>
        <v>0</v>
      </c>
      <c r="AH14" s="92" t="e">
        <f t="shared" si="3"/>
        <v>#DIV/0!</v>
      </c>
    </row>
    <row r="15" spans="1:36" x14ac:dyDescent="0.2">
      <c r="A15" s="50" t="s">
        <v>103</v>
      </c>
      <c r="B15" s="93">
        <f>[10]Março!$F$5</f>
        <v>91</v>
      </c>
      <c r="C15" s="93">
        <f>[10]Março!$F$6</f>
        <v>92</v>
      </c>
      <c r="D15" s="93">
        <f>[10]Março!$F$7</f>
        <v>84</v>
      </c>
      <c r="E15" s="93">
        <f>[10]Março!$F$8</f>
        <v>88</v>
      </c>
      <c r="F15" s="93">
        <f>[10]Março!$F$9</f>
        <v>91</v>
      </c>
      <c r="G15" s="93">
        <f>[10]Março!$F$10</f>
        <v>96</v>
      </c>
      <c r="H15" s="93">
        <f>[10]Março!$F$11</f>
        <v>88</v>
      </c>
      <c r="I15" s="93">
        <f>[10]Março!$F$12</f>
        <v>67</v>
      </c>
      <c r="J15" s="93">
        <f>[10]Março!$F$13</f>
        <v>82</v>
      </c>
      <c r="K15" s="93">
        <f>[10]Março!$F$14</f>
        <v>94</v>
      </c>
      <c r="L15" s="93">
        <f>[10]Março!$F$15</f>
        <v>97</v>
      </c>
      <c r="M15" s="93">
        <f>[10]Março!$F$16</f>
        <v>99</v>
      </c>
      <c r="N15" s="93">
        <f>[10]Março!$F$17</f>
        <v>99</v>
      </c>
      <c r="O15" s="93">
        <f>[10]Março!$F$18</f>
        <v>98</v>
      </c>
      <c r="P15" s="93">
        <f>[10]Março!$F$19</f>
        <v>93</v>
      </c>
      <c r="Q15" s="93">
        <f>[10]Março!$F$20</f>
        <v>98</v>
      </c>
      <c r="R15" s="93">
        <f>[10]Março!$F$21</f>
        <v>95</v>
      </c>
      <c r="S15" s="93">
        <f>[10]Março!$F$22</f>
        <v>99</v>
      </c>
      <c r="T15" s="93">
        <f>[10]Março!$F$23</f>
        <v>98</v>
      </c>
      <c r="U15" s="93">
        <f>[10]Março!$F$24</f>
        <v>95</v>
      </c>
      <c r="V15" s="93">
        <f>[10]Março!$F$25</f>
        <v>75</v>
      </c>
      <c r="W15" s="93">
        <f>[10]Março!$F$26</f>
        <v>89</v>
      </c>
      <c r="X15" s="93">
        <f>[10]Março!$F$27</f>
        <v>98</v>
      </c>
      <c r="Y15" s="93">
        <f>[10]Março!$F$28</f>
        <v>95</v>
      </c>
      <c r="Z15" s="93">
        <f>[10]Março!$F$29</f>
        <v>96</v>
      </c>
      <c r="AA15" s="93">
        <f>[10]Março!$F$30</f>
        <v>99</v>
      </c>
      <c r="AB15" s="93">
        <f>[10]Março!$F$31</f>
        <v>87</v>
      </c>
      <c r="AC15" s="93">
        <f>[10]Março!$F$32</f>
        <v>99</v>
      </c>
      <c r="AD15" s="93">
        <f>[10]Março!$F$33</f>
        <v>99</v>
      </c>
      <c r="AE15" s="93">
        <f>[10]Março!$F$34</f>
        <v>99</v>
      </c>
      <c r="AF15" s="93">
        <f>[10]Março!$F$35</f>
        <v>95</v>
      </c>
      <c r="AG15" s="81">
        <f t="shared" si="2"/>
        <v>99</v>
      </c>
      <c r="AH15" s="92">
        <f t="shared" si="3"/>
        <v>92.741935483870961</v>
      </c>
      <c r="AJ15" t="s">
        <v>33</v>
      </c>
    </row>
    <row r="16" spans="1:36" x14ac:dyDescent="0.2">
      <c r="A16" s="50" t="s">
        <v>149</v>
      </c>
      <c r="B16" s="93">
        <f>[11]Março!$F$5</f>
        <v>93</v>
      </c>
      <c r="C16" s="93">
        <f>[11]Março!$F$6</f>
        <v>91</v>
      </c>
      <c r="D16" s="93">
        <f>[11]Março!$F$7</f>
        <v>92</v>
      </c>
      <c r="E16" s="93">
        <f>[11]Março!$F$8</f>
        <v>93</v>
      </c>
      <c r="F16" s="93">
        <f>[11]Março!$F$9</f>
        <v>92</v>
      </c>
      <c r="G16" s="93">
        <f>[11]Março!$F$10</f>
        <v>93</v>
      </c>
      <c r="H16" s="93">
        <f>[11]Março!$F$11</f>
        <v>92</v>
      </c>
      <c r="I16" s="93">
        <f>[11]Março!$F$12</f>
        <v>84</v>
      </c>
      <c r="J16" s="93">
        <f>[11]Março!$F$13</f>
        <v>94</v>
      </c>
      <c r="K16" s="93">
        <f>[11]Março!$F$14</f>
        <v>93</v>
      </c>
      <c r="L16" s="93">
        <f>[11]Março!$F$15</f>
        <v>94</v>
      </c>
      <c r="M16" s="93">
        <f>[11]Março!$F$16</f>
        <v>94</v>
      </c>
      <c r="N16" s="93">
        <f>[11]Março!$F$17</f>
        <v>94</v>
      </c>
      <c r="O16" s="93">
        <f>[11]Março!$F$18</f>
        <v>94</v>
      </c>
      <c r="P16" s="93">
        <f>[11]Março!$F$19</f>
        <v>93</v>
      </c>
      <c r="Q16" s="93">
        <f>[11]Março!$F$20</f>
        <v>92</v>
      </c>
      <c r="R16" s="93">
        <f>[11]Março!$F$21</f>
        <v>93</v>
      </c>
      <c r="S16" s="93">
        <f>[11]Março!$F$22</f>
        <v>93</v>
      </c>
      <c r="T16" s="93">
        <f>[11]Março!$F$23</f>
        <v>94</v>
      </c>
      <c r="U16" s="93">
        <f>[11]Março!$F$24</f>
        <v>94</v>
      </c>
      <c r="V16" s="93">
        <f>[11]Março!$F$25</f>
        <v>86</v>
      </c>
      <c r="W16" s="93">
        <f>[11]Março!$F$26</f>
        <v>91</v>
      </c>
      <c r="X16" s="93">
        <f>[11]Março!$F$27</f>
        <v>92</v>
      </c>
      <c r="Y16" s="93">
        <f>[11]Março!$F$28</f>
        <v>92</v>
      </c>
      <c r="Z16" s="93">
        <f>[11]Março!$F$29</f>
        <v>93</v>
      </c>
      <c r="AA16" s="93">
        <f>[11]Março!$F$30</f>
        <v>93</v>
      </c>
      <c r="AB16" s="93">
        <f>[11]Março!$F$31</f>
        <v>94</v>
      </c>
      <c r="AC16" s="93">
        <f>[11]Março!$F$32</f>
        <v>91</v>
      </c>
      <c r="AD16" s="93">
        <f>[11]Março!$F$33</f>
        <v>93</v>
      </c>
      <c r="AE16" s="93">
        <f>[11]Março!$F$34</f>
        <v>90</v>
      </c>
      <c r="AF16" s="93">
        <f>[11]Março!$F$35</f>
        <v>94</v>
      </c>
      <c r="AG16" s="81">
        <f t="shared" si="2"/>
        <v>94</v>
      </c>
      <c r="AH16" s="92">
        <f t="shared" si="3"/>
        <v>92.290322580645167</v>
      </c>
    </row>
    <row r="17" spans="1:37" x14ac:dyDescent="0.2">
      <c r="A17" s="50" t="s">
        <v>2</v>
      </c>
      <c r="B17" s="93">
        <f>[12]Março!$F$5</f>
        <v>91</v>
      </c>
      <c r="C17" s="93">
        <f>[12]Março!$F$6</f>
        <v>89</v>
      </c>
      <c r="D17" s="93">
        <f>[12]Março!$F$7</f>
        <v>86</v>
      </c>
      <c r="E17" s="93">
        <f>[12]Março!$F$8</f>
        <v>88</v>
      </c>
      <c r="F17" s="93">
        <f>[12]Março!$F$9</f>
        <v>88</v>
      </c>
      <c r="G17" s="93">
        <f>[12]Março!$F$10</f>
        <v>88</v>
      </c>
      <c r="H17" s="93">
        <f>[12]Março!$F$11</f>
        <v>89</v>
      </c>
      <c r="I17" s="93">
        <f>[12]Março!$F$12</f>
        <v>68</v>
      </c>
      <c r="J17" s="93">
        <f>[12]Março!$F$13</f>
        <v>89</v>
      </c>
      <c r="K17" s="93">
        <f>[12]Março!$F$14</f>
        <v>84</v>
      </c>
      <c r="L17" s="93">
        <f>[12]Março!$F$15</f>
        <v>93</v>
      </c>
      <c r="M17" s="93">
        <f>[12]Março!$F$16</f>
        <v>93</v>
      </c>
      <c r="N17" s="93">
        <f>[12]Março!$F$17</f>
        <v>91</v>
      </c>
      <c r="O17" s="93">
        <f>[12]Março!$F$18</f>
        <v>93</v>
      </c>
      <c r="P17" s="93">
        <f>[12]Março!$F$19</f>
        <v>89</v>
      </c>
      <c r="Q17" s="93">
        <f>[12]Março!$F$20</f>
        <v>74</v>
      </c>
      <c r="R17" s="93">
        <f>[12]Março!$F$21</f>
        <v>82</v>
      </c>
      <c r="S17" s="93">
        <f>[12]Março!$F$22</f>
        <v>94</v>
      </c>
      <c r="T17" s="93">
        <f>[12]Março!$F$23</f>
        <v>91</v>
      </c>
      <c r="U17" s="93">
        <f>[12]Março!$F$24</f>
        <v>85</v>
      </c>
      <c r="V17" s="93">
        <f>[12]Março!$F$25</f>
        <v>75</v>
      </c>
      <c r="W17" s="93">
        <f>[12]Março!$F$26</f>
        <v>77</v>
      </c>
      <c r="X17" s="93">
        <f>[12]Março!$F$27</f>
        <v>86</v>
      </c>
      <c r="Y17" s="93">
        <f>[12]Março!$F$28</f>
        <v>90</v>
      </c>
      <c r="Z17" s="93">
        <f>[12]Março!$F$29</f>
        <v>90</v>
      </c>
      <c r="AA17" s="93">
        <f>[12]Março!$F$30</f>
        <v>93</v>
      </c>
      <c r="AB17" s="93">
        <f>[12]Março!$F$31</f>
        <v>92</v>
      </c>
      <c r="AC17" s="93">
        <f>[12]Março!$F$32</f>
        <v>90</v>
      </c>
      <c r="AD17" s="93">
        <f>[12]Março!$F$33</f>
        <v>92</v>
      </c>
      <c r="AE17" s="93">
        <f>[12]Março!$F$34</f>
        <v>92</v>
      </c>
      <c r="AF17" s="93">
        <f>[12]Março!$F$35</f>
        <v>93</v>
      </c>
      <c r="AG17" s="81">
        <f t="shared" si="2"/>
        <v>94</v>
      </c>
      <c r="AH17" s="92">
        <f t="shared" si="3"/>
        <v>87.58064516129032</v>
      </c>
      <c r="AJ17" s="11" t="s">
        <v>33</v>
      </c>
    </row>
    <row r="18" spans="1:37" x14ac:dyDescent="0.2">
      <c r="A18" s="50" t="s">
        <v>3</v>
      </c>
      <c r="B18" s="93">
        <f>[13]Março!$F5</f>
        <v>100</v>
      </c>
      <c r="C18" s="93">
        <f>[13]Março!$F6</f>
        <v>100</v>
      </c>
      <c r="D18" s="93">
        <f>[13]Março!$F7</f>
        <v>100</v>
      </c>
      <c r="E18" s="93">
        <f>[13]Março!$F8</f>
        <v>100</v>
      </c>
      <c r="F18" s="93">
        <f>[13]Março!$F9</f>
        <v>100</v>
      </c>
      <c r="G18" s="93">
        <f>[13]Março!$F10</f>
        <v>100</v>
      </c>
      <c r="H18" s="93">
        <f>[13]Março!$F11</f>
        <v>100</v>
      </c>
      <c r="I18" s="93">
        <f>[13]Março!$F12</f>
        <v>99</v>
      </c>
      <c r="J18" s="93">
        <f>[13]Março!$F13</f>
        <v>100</v>
      </c>
      <c r="K18" s="93">
        <f>[13]Março!$F14</f>
        <v>100</v>
      </c>
      <c r="L18" s="93">
        <f>[13]Março!$F15</f>
        <v>98</v>
      </c>
      <c r="M18" s="93">
        <f>[13]Março!$F16</f>
        <v>100</v>
      </c>
      <c r="N18" s="93">
        <f>[13]Março!$F17</f>
        <v>100</v>
      </c>
      <c r="O18" s="93">
        <f>[13]Março!$F18</f>
        <v>96</v>
      </c>
      <c r="P18" s="93">
        <f>[13]Março!$F19</f>
        <v>100</v>
      </c>
      <c r="Q18" s="93">
        <f>[13]Março!$F20</f>
        <v>100</v>
      </c>
      <c r="R18" s="93">
        <f>[13]Março!$F21</f>
        <v>93</v>
      </c>
      <c r="S18" s="93">
        <f>[13]Março!$F22</f>
        <v>100</v>
      </c>
      <c r="T18" s="93">
        <f>[13]Março!$F23</f>
        <v>100</v>
      </c>
      <c r="U18" s="93">
        <f>[13]Março!$F24</f>
        <v>100</v>
      </c>
      <c r="V18" s="93">
        <f>[13]Março!$F25</f>
        <v>100</v>
      </c>
      <c r="W18" s="93">
        <f>[13]Março!$F26</f>
        <v>100</v>
      </c>
      <c r="X18" s="93">
        <f>[13]Março!$F27</f>
        <v>100</v>
      </c>
      <c r="Y18" s="93">
        <f>[13]Março!$F28</f>
        <v>100</v>
      </c>
      <c r="Z18" s="93">
        <f>[13]Março!$F29</f>
        <v>88</v>
      </c>
      <c r="AA18" s="93">
        <f>[13]Março!$F30</f>
        <v>100</v>
      </c>
      <c r="AB18" s="93">
        <f>[13]Março!$F31</f>
        <v>100</v>
      </c>
      <c r="AC18" s="93">
        <f>[13]Março!$F32</f>
        <v>100</v>
      </c>
      <c r="AD18" s="93">
        <f>[13]Março!$F33</f>
        <v>100</v>
      </c>
      <c r="AE18" s="93">
        <f>[13]Março!$F34</f>
        <v>100</v>
      </c>
      <c r="AF18" s="93">
        <f>[13]Março!$F35</f>
        <v>100</v>
      </c>
      <c r="AG18" s="81">
        <f t="shared" si="2"/>
        <v>100</v>
      </c>
      <c r="AH18" s="92">
        <f t="shared" si="3"/>
        <v>99.161290322580641</v>
      </c>
      <c r="AI18" s="11" t="s">
        <v>33</v>
      </c>
      <c r="AJ18" s="11" t="s">
        <v>33</v>
      </c>
    </row>
    <row r="19" spans="1:37" hidden="1" x14ac:dyDescent="0.2">
      <c r="A19" s="50" t="s">
        <v>4</v>
      </c>
      <c r="B19" s="93" t="str">
        <f>[14]Março!$F$5</f>
        <v>*</v>
      </c>
      <c r="C19" s="93" t="str">
        <f>[14]Março!$F$6</f>
        <v>*</v>
      </c>
      <c r="D19" s="93" t="str">
        <f>[14]Março!$F$7</f>
        <v>*</v>
      </c>
      <c r="E19" s="93" t="str">
        <f>[14]Março!$F$8</f>
        <v>*</v>
      </c>
      <c r="F19" s="93" t="str">
        <f>[14]Março!$F$9</f>
        <v>*</v>
      </c>
      <c r="G19" s="93" t="str">
        <f>[14]Março!$F$10</f>
        <v>*</v>
      </c>
      <c r="H19" s="93" t="str">
        <f>[14]Março!$F$11</f>
        <v>*</v>
      </c>
      <c r="I19" s="93" t="str">
        <f>[14]Março!$F$12</f>
        <v>*</v>
      </c>
      <c r="J19" s="93" t="str">
        <f>[14]Março!$F$13</f>
        <v>*</v>
      </c>
      <c r="K19" s="93" t="str">
        <f>[14]Março!$F$14</f>
        <v>*</v>
      </c>
      <c r="L19" s="93" t="str">
        <f>[14]Março!$F$15</f>
        <v>*</v>
      </c>
      <c r="M19" s="93" t="str">
        <f>[14]Março!$F$16</f>
        <v>*</v>
      </c>
      <c r="N19" s="93" t="str">
        <f>[14]Março!$F$17</f>
        <v>*</v>
      </c>
      <c r="O19" s="93" t="str">
        <f>[14]Março!$F$18</f>
        <v>*</v>
      </c>
      <c r="P19" s="93" t="str">
        <f>[14]Março!$F$19</f>
        <v>*</v>
      </c>
      <c r="Q19" s="93" t="str">
        <f>[14]Março!$F$20</f>
        <v>*</v>
      </c>
      <c r="R19" s="93" t="str">
        <f>[14]Março!$F$21</f>
        <v>*</v>
      </c>
      <c r="S19" s="93" t="str">
        <f>[14]Março!$F$22</f>
        <v>*</v>
      </c>
      <c r="T19" s="93" t="str">
        <f>[14]Março!$F$23</f>
        <v>*</v>
      </c>
      <c r="U19" s="93" t="str">
        <f>[14]Março!$F$24</f>
        <v>*</v>
      </c>
      <c r="V19" s="93" t="str">
        <f>[14]Março!$F$25</f>
        <v>*</v>
      </c>
      <c r="W19" s="93" t="str">
        <f>[14]Março!$F$26</f>
        <v>*</v>
      </c>
      <c r="X19" s="93" t="str">
        <f>[14]Março!$F$27</f>
        <v>*</v>
      </c>
      <c r="Y19" s="93" t="str">
        <f>[14]Março!$F$28</f>
        <v>*</v>
      </c>
      <c r="Z19" s="93" t="str">
        <f>[14]Março!$F$29</f>
        <v>*</v>
      </c>
      <c r="AA19" s="93" t="str">
        <f>[14]Março!$F$30</f>
        <v>*</v>
      </c>
      <c r="AB19" s="93" t="str">
        <f>[14]Março!$F$31</f>
        <v>*</v>
      </c>
      <c r="AC19" s="93" t="str">
        <f>[14]Março!$F$32</f>
        <v>*</v>
      </c>
      <c r="AD19" s="93" t="str">
        <f>[14]Março!$F$33</f>
        <v>*</v>
      </c>
      <c r="AE19" s="93" t="str">
        <f>[14]Março!$F$34</f>
        <v>*</v>
      </c>
      <c r="AF19" s="93" t="str">
        <f>[14]Março!$F$35</f>
        <v>*</v>
      </c>
      <c r="AG19" s="81">
        <f t="shared" si="2"/>
        <v>0</v>
      </c>
      <c r="AH19" s="92" t="e">
        <f t="shared" si="3"/>
        <v>#DIV/0!</v>
      </c>
      <c r="AJ19" t="s">
        <v>33</v>
      </c>
    </row>
    <row r="20" spans="1:37" x14ac:dyDescent="0.2">
      <c r="A20" s="50" t="s">
        <v>5</v>
      </c>
      <c r="B20" s="93">
        <f>[15]Março!$F$5</f>
        <v>85</v>
      </c>
      <c r="C20" s="93">
        <f>[15]Março!$F$6</f>
        <v>88</v>
      </c>
      <c r="D20" s="93">
        <f>[15]Março!$F$7</f>
        <v>86</v>
      </c>
      <c r="E20" s="93">
        <f>[15]Março!$F$8</f>
        <v>86</v>
      </c>
      <c r="F20" s="93">
        <f>[15]Março!$F$9</f>
        <v>89</v>
      </c>
      <c r="G20" s="93">
        <f>[15]Março!$F$10</f>
        <v>81</v>
      </c>
      <c r="H20" s="93">
        <f>[15]Março!$F$11</f>
        <v>87</v>
      </c>
      <c r="I20" s="93">
        <f>[15]Março!$F$12</f>
        <v>88</v>
      </c>
      <c r="J20" s="93">
        <f>[15]Março!$F$13</f>
        <v>86</v>
      </c>
      <c r="K20" s="93">
        <f>[15]Março!$F$14</f>
        <v>83</v>
      </c>
      <c r="L20" s="93">
        <f>[15]Março!$F$15</f>
        <v>90</v>
      </c>
      <c r="M20" s="93">
        <f>[15]Março!$F$16</f>
        <v>87</v>
      </c>
      <c r="N20" s="93">
        <f>[15]Março!$F$17</f>
        <v>90</v>
      </c>
      <c r="O20" s="93">
        <f>[15]Março!$F$18</f>
        <v>89</v>
      </c>
      <c r="P20" s="93">
        <f>[15]Março!$F$19</f>
        <v>87</v>
      </c>
      <c r="Q20" s="93">
        <f>[15]Março!$F$20</f>
        <v>90</v>
      </c>
      <c r="R20" s="93">
        <f>[15]Março!$F$21</f>
        <v>89</v>
      </c>
      <c r="S20" s="93">
        <f>[15]Março!$F$22</f>
        <v>90</v>
      </c>
      <c r="T20" s="93">
        <f>[15]Março!$F$23</f>
        <v>89</v>
      </c>
      <c r="U20" s="93">
        <f>[15]Março!$F$24</f>
        <v>86</v>
      </c>
      <c r="V20" s="93">
        <f>[15]Março!$F$25</f>
        <v>87</v>
      </c>
      <c r="W20" s="93">
        <f>[15]Março!$F$26</f>
        <v>82</v>
      </c>
      <c r="X20" s="93">
        <f>[15]Março!$F$27</f>
        <v>88</v>
      </c>
      <c r="Y20" s="93">
        <f>[15]Março!$F$28</f>
        <v>89</v>
      </c>
      <c r="Z20" s="93">
        <f>[15]Março!$F$29</f>
        <v>89</v>
      </c>
      <c r="AA20" s="93">
        <f>[15]Março!$F$30</f>
        <v>90</v>
      </c>
      <c r="AB20" s="93">
        <f>[15]Março!$F$31</f>
        <v>87</v>
      </c>
      <c r="AC20" s="93">
        <f>[15]Março!$F$32</f>
        <v>88</v>
      </c>
      <c r="AD20" s="93">
        <f>[15]Março!$F$33</f>
        <v>88</v>
      </c>
      <c r="AE20" s="93">
        <f>[15]Março!$F$34</f>
        <v>91</v>
      </c>
      <c r="AF20" s="93">
        <f>[15]Março!$F$35</f>
        <v>89</v>
      </c>
      <c r="AG20" s="81">
        <f t="shared" si="2"/>
        <v>91</v>
      </c>
      <c r="AH20" s="92">
        <f t="shared" si="3"/>
        <v>87.548387096774192</v>
      </c>
      <c r="AI20" s="11" t="s">
        <v>33</v>
      </c>
      <c r="AJ20" t="s">
        <v>33</v>
      </c>
    </row>
    <row r="21" spans="1:37" hidden="1" x14ac:dyDescent="0.2">
      <c r="A21" s="50" t="s">
        <v>31</v>
      </c>
      <c r="B21" s="93" t="str">
        <f>[16]Março!$F$5</f>
        <v>*</v>
      </c>
      <c r="C21" s="93" t="str">
        <f>[16]Março!$F$6</f>
        <v>*</v>
      </c>
      <c r="D21" s="93" t="str">
        <f>[16]Março!$F$7</f>
        <v>*</v>
      </c>
      <c r="E21" s="93" t="str">
        <f>[16]Março!$F$8</f>
        <v>*</v>
      </c>
      <c r="F21" s="93" t="str">
        <f>[16]Março!$F$9</f>
        <v>*</v>
      </c>
      <c r="G21" s="93" t="str">
        <f>[16]Março!$F$10</f>
        <v>*</v>
      </c>
      <c r="H21" s="93" t="str">
        <f>[16]Março!$F$11</f>
        <v>*</v>
      </c>
      <c r="I21" s="93" t="str">
        <f>[16]Março!$F$12</f>
        <v>*</v>
      </c>
      <c r="J21" s="93" t="str">
        <f>[16]Março!$F$13</f>
        <v>*</v>
      </c>
      <c r="K21" s="93" t="str">
        <f>[16]Março!$F$14</f>
        <v>*</v>
      </c>
      <c r="L21" s="93" t="str">
        <f>[16]Março!$F$15</f>
        <v>*</v>
      </c>
      <c r="M21" s="93" t="str">
        <f>[16]Março!$F$16</f>
        <v>*</v>
      </c>
      <c r="N21" s="93" t="str">
        <f>[16]Março!$F$17</f>
        <v>*</v>
      </c>
      <c r="O21" s="93" t="str">
        <f>[16]Março!$F$18</f>
        <v>*</v>
      </c>
      <c r="P21" s="93" t="str">
        <f>[16]Março!$F$19</f>
        <v>*</v>
      </c>
      <c r="Q21" s="93" t="str">
        <f>[16]Março!$F$20</f>
        <v>*</v>
      </c>
      <c r="R21" s="93" t="str">
        <f>[16]Março!$F$21</f>
        <v>*</v>
      </c>
      <c r="S21" s="93" t="str">
        <f>[16]Março!$F$22</f>
        <v>*</v>
      </c>
      <c r="T21" s="93" t="str">
        <f>[16]Março!$F$23</f>
        <v>*</v>
      </c>
      <c r="U21" s="93" t="str">
        <f>[16]Março!$F$24</f>
        <v>*</v>
      </c>
      <c r="V21" s="93" t="str">
        <f>[16]Março!$F$25</f>
        <v>*</v>
      </c>
      <c r="W21" s="93" t="str">
        <f>[16]Março!$F$26</f>
        <v>*</v>
      </c>
      <c r="X21" s="93" t="str">
        <f>[16]Março!$F$27</f>
        <v>*</v>
      </c>
      <c r="Y21" s="93" t="str">
        <f>[16]Março!$F$28</f>
        <v>*</v>
      </c>
      <c r="Z21" s="93" t="str">
        <f>[16]Março!$F$29</f>
        <v>*</v>
      </c>
      <c r="AA21" s="93" t="str">
        <f>[16]Março!$F$30</f>
        <v>*</v>
      </c>
      <c r="AB21" s="93" t="str">
        <f>[16]Março!$F$31</f>
        <v>*</v>
      </c>
      <c r="AC21" s="93" t="str">
        <f>[16]Março!$F$32</f>
        <v>*</v>
      </c>
      <c r="AD21" s="93" t="str">
        <f>[16]Março!$F$33</f>
        <v>*</v>
      </c>
      <c r="AE21" s="93" t="str">
        <f>[16]Março!$F$34</f>
        <v>*</v>
      </c>
      <c r="AF21" s="93" t="str">
        <f>[16]Março!$F$35</f>
        <v>*</v>
      </c>
      <c r="AG21" s="81">
        <f t="shared" si="2"/>
        <v>0</v>
      </c>
      <c r="AH21" s="92" t="e">
        <f t="shared" si="3"/>
        <v>#DIV/0!</v>
      </c>
    </row>
    <row r="22" spans="1:37" x14ac:dyDescent="0.2">
      <c r="A22" s="50" t="s">
        <v>6</v>
      </c>
      <c r="B22" s="93">
        <f>[17]Março!$F$5</f>
        <v>98</v>
      </c>
      <c r="C22" s="93">
        <f>[17]Março!$F$6</f>
        <v>98</v>
      </c>
      <c r="D22" s="93">
        <f>[17]Março!$F$7</f>
        <v>98</v>
      </c>
      <c r="E22" s="93">
        <f>[17]Março!$F$8</f>
        <v>96</v>
      </c>
      <c r="F22" s="93">
        <f>[17]Março!$F$9</f>
        <v>94</v>
      </c>
      <c r="G22" s="93">
        <f>[17]Março!$F$10</f>
        <v>98</v>
      </c>
      <c r="H22" s="93">
        <f>[17]Março!$F$11</f>
        <v>97</v>
      </c>
      <c r="I22" s="93">
        <f>[17]Março!$F$12</f>
        <v>92</v>
      </c>
      <c r="J22" s="93">
        <f>[17]Março!$F$13</f>
        <v>95</v>
      </c>
      <c r="K22" s="93">
        <f>[17]Março!$F$14</f>
        <v>98</v>
      </c>
      <c r="L22" s="93">
        <f>[17]Março!$F$15</f>
        <v>98</v>
      </c>
      <c r="M22" s="93">
        <f>[17]Março!$F$16</f>
        <v>97</v>
      </c>
      <c r="N22" s="93">
        <f>[17]Março!$F$17</f>
        <v>97</v>
      </c>
      <c r="O22" s="93">
        <f>[17]Março!$F$18</f>
        <v>98</v>
      </c>
      <c r="P22" s="93">
        <f>[17]Março!$F$19</f>
        <v>98</v>
      </c>
      <c r="Q22" s="93">
        <f>[17]Março!$F$20</f>
        <v>98</v>
      </c>
      <c r="R22" s="93">
        <f>[17]Março!$F$21</f>
        <v>94</v>
      </c>
      <c r="S22" s="93">
        <f>[17]Março!$F$22</f>
        <v>92</v>
      </c>
      <c r="T22" s="93">
        <f>[17]Março!$F$23</f>
        <v>96</v>
      </c>
      <c r="U22" s="93">
        <f>[17]Março!$F$24</f>
        <v>98</v>
      </c>
      <c r="V22" s="93">
        <f>[17]Março!$F$25</f>
        <v>94</v>
      </c>
      <c r="W22" s="93">
        <f>[17]Março!$F$26</f>
        <v>97</v>
      </c>
      <c r="X22" s="93">
        <f>[17]Março!$F$27</f>
        <v>97</v>
      </c>
      <c r="Y22" s="93">
        <f>[17]Março!$F$28</f>
        <v>98</v>
      </c>
      <c r="Z22" s="93">
        <f>[17]Março!$F$29</f>
        <v>98</v>
      </c>
      <c r="AA22" s="93">
        <f>[17]Março!$F$30</f>
        <v>98</v>
      </c>
      <c r="AB22" s="93">
        <f>[17]Março!$F$31</f>
        <v>98</v>
      </c>
      <c r="AC22" s="93">
        <f>[17]Março!$F$32</f>
        <v>98</v>
      </c>
      <c r="AD22" s="93">
        <f>[17]Março!$F$33</f>
        <v>97</v>
      </c>
      <c r="AE22" s="93">
        <f>[17]Março!$F$34</f>
        <v>95</v>
      </c>
      <c r="AF22" s="93">
        <f>[17]Março!$F$35</f>
        <v>98</v>
      </c>
      <c r="AG22" s="81">
        <f t="shared" si="2"/>
        <v>98</v>
      </c>
      <c r="AH22" s="92">
        <f t="shared" si="3"/>
        <v>96.709677419354833</v>
      </c>
    </row>
    <row r="23" spans="1:37" x14ac:dyDescent="0.2">
      <c r="A23" s="50" t="s">
        <v>7</v>
      </c>
      <c r="B23" s="93" t="str">
        <f>[18]Março!$F$5</f>
        <v>*</v>
      </c>
      <c r="C23" s="93" t="str">
        <f>[18]Março!$F$6</f>
        <v>*</v>
      </c>
      <c r="D23" s="93" t="str">
        <f>[18]Março!$F$7</f>
        <v>*</v>
      </c>
      <c r="E23" s="93" t="str">
        <f>[18]Março!$F$8</f>
        <v>*</v>
      </c>
      <c r="F23" s="93" t="str">
        <f>[18]Março!$F$9</f>
        <v>*</v>
      </c>
      <c r="G23" s="93" t="str">
        <f>[18]Março!$F$10</f>
        <v>*</v>
      </c>
      <c r="H23" s="93" t="str">
        <f>[18]Março!$F$11</f>
        <v>*</v>
      </c>
      <c r="I23" s="93" t="str">
        <f>[18]Março!$F$12</f>
        <v>*</v>
      </c>
      <c r="J23" s="93" t="str">
        <f>[18]Março!$F$13</f>
        <v>*</v>
      </c>
      <c r="K23" s="93" t="str">
        <f>[18]Março!$F$14</f>
        <v>*</v>
      </c>
      <c r="L23" s="93" t="str">
        <f>[18]Março!$F$15</f>
        <v>*</v>
      </c>
      <c r="M23" s="93" t="str">
        <f>[18]Março!$F$16</f>
        <v>*</v>
      </c>
      <c r="N23" s="93" t="str">
        <f>[18]Março!$F$17</f>
        <v>*</v>
      </c>
      <c r="O23" s="93" t="str">
        <f>[18]Março!$F$18</f>
        <v>*</v>
      </c>
      <c r="P23" s="93" t="str">
        <f>[18]Março!$F$19</f>
        <v>*</v>
      </c>
      <c r="Q23" s="93" t="str">
        <f>[18]Março!$F$20</f>
        <v>*</v>
      </c>
      <c r="R23" s="93" t="str">
        <f>[18]Março!$F$21</f>
        <v>*</v>
      </c>
      <c r="S23" s="93" t="str">
        <f>[18]Março!$F$22</f>
        <v>*</v>
      </c>
      <c r="T23" s="93" t="str">
        <f>[18]Março!$F$23</f>
        <v>*</v>
      </c>
      <c r="U23" s="93" t="str">
        <f>[18]Março!$F$24</f>
        <v>*</v>
      </c>
      <c r="V23" s="93" t="str">
        <f>[18]Março!$F$25</f>
        <v>*</v>
      </c>
      <c r="W23" s="93" t="str">
        <f>[18]Março!$F$26</f>
        <v>*</v>
      </c>
      <c r="X23" s="93" t="str">
        <f>[18]Março!$F$27</f>
        <v>*</v>
      </c>
      <c r="Y23" s="93" t="str">
        <f>[18]Março!$F$28</f>
        <v>*</v>
      </c>
      <c r="Z23" s="93" t="str">
        <f>[18]Março!$F$29</f>
        <v>*</v>
      </c>
      <c r="AA23" s="93" t="str">
        <f>[18]Março!$F$30</f>
        <v>*</v>
      </c>
      <c r="AB23" s="93">
        <f>[18]Março!$F$31</f>
        <v>84</v>
      </c>
      <c r="AC23" s="93">
        <f>[18]Março!$F$32</f>
        <v>96</v>
      </c>
      <c r="AD23" s="93">
        <f>[18]Março!$F$33</f>
        <v>99</v>
      </c>
      <c r="AE23" s="93">
        <f>[18]Março!$F$34</f>
        <v>98</v>
      </c>
      <c r="AF23" s="93">
        <f>[18]Março!$F$35</f>
        <v>99</v>
      </c>
      <c r="AG23" s="81">
        <f t="shared" si="2"/>
        <v>99</v>
      </c>
      <c r="AH23" s="92">
        <f t="shared" si="3"/>
        <v>95.2</v>
      </c>
      <c r="AJ23" t="s">
        <v>33</v>
      </c>
    </row>
    <row r="24" spans="1:37" x14ac:dyDescent="0.2">
      <c r="A24" s="50" t="s">
        <v>150</v>
      </c>
      <c r="B24" s="93">
        <f>[19]Março!$F$5</f>
        <v>96</v>
      </c>
      <c r="C24" s="93">
        <f>[19]Março!$F$6</f>
        <v>95</v>
      </c>
      <c r="D24" s="93">
        <f>[19]Março!$F$7</f>
        <v>87</v>
      </c>
      <c r="E24" s="93">
        <f>[19]Março!$F$8</f>
        <v>96</v>
      </c>
      <c r="F24" s="93">
        <f>[19]Março!$F$9</f>
        <v>99</v>
      </c>
      <c r="G24" s="93">
        <f>[19]Março!$F$10</f>
        <v>99</v>
      </c>
      <c r="H24" s="93">
        <f>[19]Março!$F$11</f>
        <v>92</v>
      </c>
      <c r="I24" s="93">
        <f>[19]Março!$F$12</f>
        <v>81</v>
      </c>
      <c r="J24" s="93">
        <f>[19]Março!$F$13</f>
        <v>97</v>
      </c>
      <c r="K24" s="93">
        <f>[19]Março!$F$14</f>
        <v>93</v>
      </c>
      <c r="L24" s="93">
        <f>[19]Março!$F$15</f>
        <v>100</v>
      </c>
      <c r="M24" s="93">
        <f>[19]Março!$F$16</f>
        <v>100</v>
      </c>
      <c r="N24" s="93">
        <f>[19]Março!$F$17</f>
        <v>100</v>
      </c>
      <c r="O24" s="93">
        <f>[19]Março!$F$18</f>
        <v>99</v>
      </c>
      <c r="P24" s="93">
        <f>[19]Março!$F$19</f>
        <v>89</v>
      </c>
      <c r="Q24" s="93">
        <f>[19]Março!$F$20</f>
        <v>89</v>
      </c>
      <c r="R24" s="93">
        <f>[19]Março!$F$21</f>
        <v>100</v>
      </c>
      <c r="S24" s="93">
        <f>[19]Março!$F$22</f>
        <v>100</v>
      </c>
      <c r="T24" s="93">
        <f>[19]Março!$F$23</f>
        <v>100</v>
      </c>
      <c r="U24" s="93">
        <f>[19]Março!$F$24</f>
        <v>85</v>
      </c>
      <c r="V24" s="93">
        <f>[19]Março!$F$25</f>
        <v>88</v>
      </c>
      <c r="W24" s="93">
        <f>[19]Março!$F$26</f>
        <v>82</v>
      </c>
      <c r="X24" s="93">
        <f>[19]Março!$F$27</f>
        <v>93</v>
      </c>
      <c r="Y24" s="93">
        <f>[19]Março!$F$28</f>
        <v>100</v>
      </c>
      <c r="Z24" s="93">
        <f>[19]Março!$F$29</f>
        <v>100</v>
      </c>
      <c r="AA24" s="93">
        <f>[19]Março!$F$30</f>
        <v>100</v>
      </c>
      <c r="AB24" s="93">
        <f>[19]Março!$F$31</f>
        <v>100</v>
      </c>
      <c r="AC24" s="93">
        <f>[19]Março!$F$32</f>
        <v>94</v>
      </c>
      <c r="AD24" s="93">
        <f>[19]Março!$F$33</f>
        <v>95</v>
      </c>
      <c r="AE24" s="93">
        <f>[19]Março!$F$34</f>
        <v>91</v>
      </c>
      <c r="AF24" s="93">
        <f>[19]Março!$F$35</f>
        <v>93</v>
      </c>
      <c r="AG24" s="81">
        <f t="shared" si="2"/>
        <v>100</v>
      </c>
      <c r="AH24" s="92">
        <f t="shared" si="3"/>
        <v>94.612903225806448</v>
      </c>
    </row>
    <row r="25" spans="1:37" x14ac:dyDescent="0.2">
      <c r="A25" s="50" t="s">
        <v>151</v>
      </c>
      <c r="B25" s="93">
        <f>[20]Março!$F5</f>
        <v>84</v>
      </c>
      <c r="C25" s="93">
        <f>[20]Março!$F6</f>
        <v>89</v>
      </c>
      <c r="D25" s="93">
        <f>[20]Março!$F7</f>
        <v>73</v>
      </c>
      <c r="E25" s="93">
        <f>[20]Março!$F8</f>
        <v>82</v>
      </c>
      <c r="F25" s="93">
        <f>[20]Março!$F9</f>
        <v>84</v>
      </c>
      <c r="G25" s="93">
        <f>[20]Março!$F10</f>
        <v>88</v>
      </c>
      <c r="H25" s="93">
        <f>[20]Março!$F11</f>
        <v>94</v>
      </c>
      <c r="I25" s="93">
        <f>[20]Março!$F12</f>
        <v>84</v>
      </c>
      <c r="J25" s="93">
        <f>[20]Março!$F13</f>
        <v>89</v>
      </c>
      <c r="K25" s="93">
        <f>[20]Março!$F14</f>
        <v>95</v>
      </c>
      <c r="L25" s="93">
        <f>[20]Março!$F15</f>
        <v>96</v>
      </c>
      <c r="M25" s="93">
        <f>[20]Março!$F16</f>
        <v>96</v>
      </c>
      <c r="N25" s="93">
        <f>[20]Março!$F17</f>
        <v>96</v>
      </c>
      <c r="O25" s="93">
        <f>[20]Março!$F18</f>
        <v>92</v>
      </c>
      <c r="P25" s="93">
        <f>[20]Março!$F19</f>
        <v>81</v>
      </c>
      <c r="Q25" s="93">
        <f>[20]Março!$F20</f>
        <v>97</v>
      </c>
      <c r="R25" s="93">
        <f>[20]Março!$F21</f>
        <v>94</v>
      </c>
      <c r="S25" s="93">
        <f>[20]Março!$F22</f>
        <v>94</v>
      </c>
      <c r="T25" s="93">
        <f>[20]Março!$F23</f>
        <v>96</v>
      </c>
      <c r="U25" s="93">
        <f>[20]Março!$F24</f>
        <v>93</v>
      </c>
      <c r="V25" s="93">
        <f>[20]Março!$F25</f>
        <v>92</v>
      </c>
      <c r="W25" s="93">
        <f>[20]Março!$F26</f>
        <v>85</v>
      </c>
      <c r="X25" s="93">
        <f>[20]Março!$F27</f>
        <v>93</v>
      </c>
      <c r="Y25" s="93">
        <f>[20]Março!$F28</f>
        <v>92</v>
      </c>
      <c r="Z25" s="93">
        <f>[20]Março!$F29</f>
        <v>95</v>
      </c>
      <c r="AA25" s="93">
        <f>[20]Março!$F30</f>
        <v>96</v>
      </c>
      <c r="AB25" s="93">
        <f>[20]Março!$F31</f>
        <v>94</v>
      </c>
      <c r="AC25" s="93">
        <f>[20]Março!$F32</f>
        <v>97</v>
      </c>
      <c r="AD25" s="93">
        <f>[20]Março!$F33</f>
        <v>96</v>
      </c>
      <c r="AE25" s="93">
        <f>[20]Março!$F34</f>
        <v>96</v>
      </c>
      <c r="AF25" s="93">
        <f>[20]Março!$F35</f>
        <v>93</v>
      </c>
      <c r="AG25" s="81">
        <f t="shared" si="2"/>
        <v>97</v>
      </c>
      <c r="AH25" s="92">
        <f t="shared" si="3"/>
        <v>91.161290322580641</v>
      </c>
      <c r="AI25" s="11" t="s">
        <v>33</v>
      </c>
    </row>
    <row r="26" spans="1:37" x14ac:dyDescent="0.2">
      <c r="A26" s="50" t="s">
        <v>152</v>
      </c>
      <c r="B26" s="93">
        <f>[21]Março!$F$5</f>
        <v>100</v>
      </c>
      <c r="C26" s="93">
        <f>[21]Março!$F$6</f>
        <v>100</v>
      </c>
      <c r="D26" s="93">
        <f>[21]Março!$F$7</f>
        <v>100</v>
      </c>
      <c r="E26" s="93">
        <f>[21]Março!$F$8</f>
        <v>100</v>
      </c>
      <c r="F26" s="93">
        <f>[21]Março!$F$9</f>
        <v>100</v>
      </c>
      <c r="G26" s="93">
        <f>[21]Março!$F$10</f>
        <v>100</v>
      </c>
      <c r="H26" s="93">
        <f>[21]Março!$F$11</f>
        <v>100</v>
      </c>
      <c r="I26" s="93">
        <f>[21]Março!$F$12</f>
        <v>100</v>
      </c>
      <c r="J26" s="93">
        <f>[21]Março!$F$13</f>
        <v>100</v>
      </c>
      <c r="K26" s="93">
        <f>[21]Março!$F$14</f>
        <v>100</v>
      </c>
      <c r="L26" s="93">
        <f>[21]Março!$F$15</f>
        <v>100</v>
      </c>
      <c r="M26" s="93">
        <f>[21]Março!$F$16</f>
        <v>100</v>
      </c>
      <c r="N26" s="93">
        <f>[21]Março!$F$17</f>
        <v>100</v>
      </c>
      <c r="O26" s="93">
        <f>[21]Março!$F$18</f>
        <v>100</v>
      </c>
      <c r="P26" s="93">
        <f>[21]Março!$F$19</f>
        <v>100</v>
      </c>
      <c r="Q26" s="93">
        <f>[21]Março!$F$20</f>
        <v>100</v>
      </c>
      <c r="R26" s="93">
        <f>[21]Março!$F$21</f>
        <v>87</v>
      </c>
      <c r="S26" s="93">
        <f>[21]Março!$F$22</f>
        <v>100</v>
      </c>
      <c r="T26" s="93">
        <f>[21]Março!$F$23</f>
        <v>100</v>
      </c>
      <c r="U26" s="93">
        <f>[21]Março!$F$24</f>
        <v>74</v>
      </c>
      <c r="V26" s="93">
        <f>[21]Março!$F$25</f>
        <v>90</v>
      </c>
      <c r="W26" s="93">
        <f>[21]Março!$F$26</f>
        <v>76</v>
      </c>
      <c r="X26" s="93">
        <f>[21]Março!$F$27</f>
        <v>100</v>
      </c>
      <c r="Y26" s="93">
        <f>[21]Março!$F$28</f>
        <v>100</v>
      </c>
      <c r="Z26" s="93">
        <f>[21]Março!$F$29</f>
        <v>100</v>
      </c>
      <c r="AA26" s="93">
        <f>[21]Março!$F$30</f>
        <v>100</v>
      </c>
      <c r="AB26" s="93">
        <f>[21]Março!$F$31</f>
        <v>100</v>
      </c>
      <c r="AC26" s="93">
        <f>[21]Março!$F$32</f>
        <v>100</v>
      </c>
      <c r="AD26" s="93">
        <f>[21]Março!$F$33</f>
        <v>100</v>
      </c>
      <c r="AE26" s="93">
        <f>[21]Março!$F$34</f>
        <v>100</v>
      </c>
      <c r="AF26" s="93">
        <f>[21]Março!$F$35</f>
        <v>100</v>
      </c>
      <c r="AG26" s="81">
        <f t="shared" si="2"/>
        <v>100</v>
      </c>
      <c r="AH26" s="92">
        <f t="shared" si="3"/>
        <v>97.645161290322577</v>
      </c>
      <c r="AJ26" t="s">
        <v>33</v>
      </c>
    </row>
    <row r="27" spans="1:37" x14ac:dyDescent="0.2">
      <c r="A27" s="50" t="s">
        <v>8</v>
      </c>
      <c r="B27" s="93">
        <f>[22]Março!$F$5</f>
        <v>100</v>
      </c>
      <c r="C27" s="93">
        <f>[22]Março!$F$6</f>
        <v>87</v>
      </c>
      <c r="D27" s="93">
        <f>[22]Março!$F$7</f>
        <v>81</v>
      </c>
      <c r="E27" s="93">
        <f>[22]Março!$F$8</f>
        <v>92</v>
      </c>
      <c r="F27" s="93">
        <f>[22]Março!$F$9</f>
        <v>100</v>
      </c>
      <c r="G27" s="93">
        <f>[22]Março!$F$10</f>
        <v>82</v>
      </c>
      <c r="H27" s="93">
        <f>[22]Março!$F$11</f>
        <v>89</v>
      </c>
      <c r="I27" s="93">
        <f>[22]Março!$F$12</f>
        <v>76</v>
      </c>
      <c r="J27" s="93">
        <f>[22]Março!$F$13</f>
        <v>94</v>
      </c>
      <c r="K27" s="93">
        <f>[22]Março!$F$14</f>
        <v>100</v>
      </c>
      <c r="L27" s="93">
        <f>[22]Março!$F$15</f>
        <v>87</v>
      </c>
      <c r="M27" s="93">
        <f>[22]Março!$F$16</f>
        <v>100</v>
      </c>
      <c r="N27" s="93">
        <f>[22]Março!$F$17</f>
        <v>100</v>
      </c>
      <c r="O27" s="93">
        <f>[22]Março!$F$18</f>
        <v>91</v>
      </c>
      <c r="P27" s="93">
        <f>[22]Março!$F$19</f>
        <v>80</v>
      </c>
      <c r="Q27" s="93">
        <f>[22]Março!$F$20</f>
        <v>100</v>
      </c>
      <c r="R27" s="93">
        <f>[22]Março!$F$21</f>
        <v>100</v>
      </c>
      <c r="S27" s="93">
        <f>[22]Março!$F$22</f>
        <v>100</v>
      </c>
      <c r="T27" s="93">
        <f>[22]Março!$F$23</f>
        <v>100</v>
      </c>
      <c r="U27" s="93">
        <f>[22]Março!$F$24</f>
        <v>86</v>
      </c>
      <c r="V27" s="93">
        <f>[22]Março!$F$25</f>
        <v>86</v>
      </c>
      <c r="W27" s="93">
        <f>[22]Março!$F$26</f>
        <v>74</v>
      </c>
      <c r="X27" s="93">
        <f>[22]Março!$F$27</f>
        <v>95</v>
      </c>
      <c r="Y27" s="93">
        <f>[22]Março!$F$28</f>
        <v>100</v>
      </c>
      <c r="Z27" s="93">
        <f>[22]Março!$F$29</f>
        <v>99</v>
      </c>
      <c r="AA27" s="93">
        <f>[22]Março!$F$30</f>
        <v>90</v>
      </c>
      <c r="AB27" s="93">
        <f>[22]Março!$F$31</f>
        <v>96</v>
      </c>
      <c r="AC27" s="93">
        <f>[22]Março!$F$32</f>
        <v>87</v>
      </c>
      <c r="AD27" s="93">
        <f>[22]Março!$F$33</f>
        <v>100</v>
      </c>
      <c r="AE27" s="93">
        <f>[22]Março!$F$34</f>
        <v>100</v>
      </c>
      <c r="AF27" s="93">
        <f>[22]Março!$F$35</f>
        <v>100</v>
      </c>
      <c r="AG27" s="81">
        <f t="shared" si="2"/>
        <v>100</v>
      </c>
      <c r="AH27" s="92">
        <f t="shared" si="3"/>
        <v>92.645161290322577</v>
      </c>
      <c r="AJ27" t="s">
        <v>33</v>
      </c>
    </row>
    <row r="28" spans="1:37" x14ac:dyDescent="0.2">
      <c r="A28" s="50" t="s">
        <v>9</v>
      </c>
      <c r="B28" s="93">
        <f>[23]Março!$F5</f>
        <v>88</v>
      </c>
      <c r="C28" s="93">
        <f>[23]Março!$F6</f>
        <v>78</v>
      </c>
      <c r="D28" s="93">
        <f>[23]Março!$F7</f>
        <v>73</v>
      </c>
      <c r="E28" s="93">
        <f>[23]Março!$F8</f>
        <v>77</v>
      </c>
      <c r="F28" s="93">
        <f>[23]Março!$F9</f>
        <v>92</v>
      </c>
      <c r="G28" s="93">
        <f>[23]Março!$F10</f>
        <v>88</v>
      </c>
      <c r="H28" s="93">
        <f>[23]Março!$F11</f>
        <v>87</v>
      </c>
      <c r="I28" s="93">
        <f>[23]Março!$F12</f>
        <v>72</v>
      </c>
      <c r="J28" s="93">
        <f>[23]Março!$F13</f>
        <v>75</v>
      </c>
      <c r="K28" s="93">
        <f>[23]Março!$F14</f>
        <v>84</v>
      </c>
      <c r="L28" s="93">
        <f>[23]Março!$F15</f>
        <v>95</v>
      </c>
      <c r="M28" s="93">
        <f>[23]Março!$F16</f>
        <v>96</v>
      </c>
      <c r="N28" s="93">
        <f>[23]Março!$F17</f>
        <v>93</v>
      </c>
      <c r="O28" s="93">
        <f>[23]Março!$F18</f>
        <v>90</v>
      </c>
      <c r="P28" s="93">
        <f>[23]Março!$F19</f>
        <v>75</v>
      </c>
      <c r="Q28" s="93">
        <f>[23]Março!$F20</f>
        <v>77</v>
      </c>
      <c r="R28" s="93">
        <f>[23]Março!$F21</f>
        <v>87</v>
      </c>
      <c r="S28" s="93">
        <f>[23]Março!$F22</f>
        <v>95</v>
      </c>
      <c r="T28" s="93">
        <f>[23]Março!$F23</f>
        <v>84</v>
      </c>
      <c r="U28" s="93">
        <f>[23]Março!$F24</f>
        <v>85</v>
      </c>
      <c r="V28" s="93">
        <f>[23]Março!$F25</f>
        <v>76</v>
      </c>
      <c r="W28" s="93">
        <f>[23]Março!$F26</f>
        <v>61</v>
      </c>
      <c r="X28" s="93">
        <f>[23]Março!$F27</f>
        <v>79</v>
      </c>
      <c r="Y28" s="93">
        <f>[23]Março!$F28</f>
        <v>100</v>
      </c>
      <c r="Z28" s="93">
        <f>[23]Março!$F29</f>
        <v>92</v>
      </c>
      <c r="AA28" s="93">
        <f>[23]Março!$F30</f>
        <v>94</v>
      </c>
      <c r="AB28" s="93">
        <f>[23]Março!$F31</f>
        <v>87</v>
      </c>
      <c r="AC28" s="93">
        <f>[23]Março!$F32</f>
        <v>92</v>
      </c>
      <c r="AD28" s="93">
        <f>[23]Março!$F33</f>
        <v>97</v>
      </c>
      <c r="AE28" s="93">
        <f>[23]Março!$F34</f>
        <v>90</v>
      </c>
      <c r="AF28" s="93">
        <f>[23]Março!$F35</f>
        <v>95</v>
      </c>
      <c r="AG28" s="81">
        <f t="shared" si="2"/>
        <v>100</v>
      </c>
      <c r="AH28" s="92">
        <f t="shared" si="3"/>
        <v>85.612903225806448</v>
      </c>
      <c r="AJ28" t="s">
        <v>33</v>
      </c>
    </row>
    <row r="29" spans="1:37" hidden="1" x14ac:dyDescent="0.2">
      <c r="A29" s="50" t="s">
        <v>30</v>
      </c>
      <c r="B29" s="93" t="str">
        <f>[24]Março!$F$5</f>
        <v>*</v>
      </c>
      <c r="C29" s="93" t="str">
        <f>[24]Março!$F$6</f>
        <v>*</v>
      </c>
      <c r="D29" s="93" t="str">
        <f>[24]Março!$F$7</f>
        <v>*</v>
      </c>
      <c r="E29" s="93" t="str">
        <f>[24]Março!$F$8</f>
        <v>*</v>
      </c>
      <c r="F29" s="93" t="str">
        <f>[24]Março!$F$9</f>
        <v>*</v>
      </c>
      <c r="G29" s="93" t="str">
        <f>[24]Março!$F$10</f>
        <v>*</v>
      </c>
      <c r="H29" s="93" t="str">
        <f>[24]Março!$F$11</f>
        <v>*</v>
      </c>
      <c r="I29" s="93" t="str">
        <f>[24]Março!$F$12</f>
        <v>*</v>
      </c>
      <c r="J29" s="93" t="str">
        <f>[24]Março!$F$13</f>
        <v>*</v>
      </c>
      <c r="K29" s="93" t="str">
        <f>[24]Março!$F$14</f>
        <v>*</v>
      </c>
      <c r="L29" s="93" t="str">
        <f>[24]Março!$F$15</f>
        <v>*</v>
      </c>
      <c r="M29" s="93" t="str">
        <f>[24]Março!$F$16</f>
        <v>*</v>
      </c>
      <c r="N29" s="93" t="str">
        <f>[24]Março!$F$17</f>
        <v>*</v>
      </c>
      <c r="O29" s="93" t="str">
        <f>[24]Março!$F$18</f>
        <v>*</v>
      </c>
      <c r="P29" s="93" t="str">
        <f>[24]Março!$F$19</f>
        <v>*</v>
      </c>
      <c r="Q29" s="93" t="str">
        <f>[24]Março!$F$20</f>
        <v>*</v>
      </c>
      <c r="R29" s="93" t="str">
        <f>[24]Março!$F$21</f>
        <v>*</v>
      </c>
      <c r="S29" s="93" t="str">
        <f>[24]Março!$F$22</f>
        <v>*</v>
      </c>
      <c r="T29" s="93" t="str">
        <f>[24]Março!$F$23</f>
        <v>*</v>
      </c>
      <c r="U29" s="93" t="str">
        <f>[24]Março!$F$24</f>
        <v>*</v>
      </c>
      <c r="V29" s="93" t="str">
        <f>[24]Março!$F$25</f>
        <v>*</v>
      </c>
      <c r="W29" s="93" t="str">
        <f>[24]Março!$F$26</f>
        <v>*</v>
      </c>
      <c r="X29" s="93" t="str">
        <f>[24]Março!$F$27</f>
        <v>*</v>
      </c>
      <c r="Y29" s="93" t="str">
        <f>[24]Março!$F$28</f>
        <v>*</v>
      </c>
      <c r="Z29" s="93" t="str">
        <f>[24]Março!$F$29</f>
        <v>*</v>
      </c>
      <c r="AA29" s="93" t="str">
        <f>[24]Março!$F$30</f>
        <v>*</v>
      </c>
      <c r="AB29" s="93" t="str">
        <f>[24]Março!$F$31</f>
        <v>*</v>
      </c>
      <c r="AC29" s="93" t="str">
        <f>[24]Março!$F$32</f>
        <v>*</v>
      </c>
      <c r="AD29" s="93" t="str">
        <f>[24]Março!$F$33</f>
        <v>*</v>
      </c>
      <c r="AE29" s="93" t="str">
        <f>[24]Março!$F$34</f>
        <v>*</v>
      </c>
      <c r="AF29" s="93" t="str">
        <f>[24]Março!$F$35</f>
        <v>*</v>
      </c>
      <c r="AG29" s="81">
        <f t="shared" si="2"/>
        <v>0</v>
      </c>
      <c r="AH29" s="92" t="e">
        <f t="shared" si="3"/>
        <v>#DIV/0!</v>
      </c>
      <c r="AJ29" t="s">
        <v>33</v>
      </c>
    </row>
    <row r="30" spans="1:37" x14ac:dyDescent="0.2">
      <c r="A30" s="50" t="s">
        <v>10</v>
      </c>
      <c r="B30" s="93">
        <f>[25]Março!$F$5</f>
        <v>90</v>
      </c>
      <c r="C30" s="93">
        <f>[25]Março!$F$6</f>
        <v>93</v>
      </c>
      <c r="D30" s="93">
        <f>[25]Março!$F$7</f>
        <v>77</v>
      </c>
      <c r="E30" s="93">
        <f>[25]Março!$F$8</f>
        <v>94</v>
      </c>
      <c r="F30" s="93">
        <f>[25]Março!$F$9</f>
        <v>86</v>
      </c>
      <c r="G30" s="93">
        <f>[25]Março!$F$10</f>
        <v>90</v>
      </c>
      <c r="H30" s="93">
        <f>[25]Março!$F$11</f>
        <v>87</v>
      </c>
      <c r="I30" s="93">
        <f>[25]Março!$F$12</f>
        <v>78</v>
      </c>
      <c r="J30" s="93">
        <f>[25]Março!$F$13</f>
        <v>82</v>
      </c>
      <c r="K30" s="93">
        <f>[25]Março!$F$14</f>
        <v>92</v>
      </c>
      <c r="L30" s="93">
        <f>[25]Março!$F$15</f>
        <v>100</v>
      </c>
      <c r="M30" s="93">
        <f>[25]Março!$F$16</f>
        <v>100</v>
      </c>
      <c r="N30" s="93">
        <f>[25]Março!$F$17</f>
        <v>100</v>
      </c>
      <c r="O30" s="93">
        <f>[25]Março!$F$18</f>
        <v>97</v>
      </c>
      <c r="P30" s="93">
        <f>[25]Março!$F$19</f>
        <v>88</v>
      </c>
      <c r="Q30" s="93">
        <f>[25]Março!$F$20</f>
        <v>95</v>
      </c>
      <c r="R30" s="93">
        <f>[25]Março!$F$21</f>
        <v>88</v>
      </c>
      <c r="S30" s="93">
        <f>[25]Março!$F$22</f>
        <v>100</v>
      </c>
      <c r="T30" s="93">
        <f>[25]Março!$F$23</f>
        <v>97</v>
      </c>
      <c r="U30" s="93">
        <f>[25]Março!$F$24</f>
        <v>92</v>
      </c>
      <c r="V30" s="93">
        <f>[25]Março!$F$25</f>
        <v>85</v>
      </c>
      <c r="W30" s="93">
        <f>[25]Março!$F$26</f>
        <v>79</v>
      </c>
      <c r="X30" s="93">
        <f>[25]Março!$F$27</f>
        <v>91</v>
      </c>
      <c r="Y30" s="93">
        <f>[25]Março!$F$28</f>
        <v>92</v>
      </c>
      <c r="Z30" s="93">
        <f>[25]Março!$F$29</f>
        <v>93</v>
      </c>
      <c r="AA30" s="93">
        <f>[25]Março!$F$30</f>
        <v>100</v>
      </c>
      <c r="AB30" s="93">
        <f>[25]Março!$F$31</f>
        <v>88</v>
      </c>
      <c r="AC30" s="93">
        <f>[25]Março!$F$32</f>
        <v>100</v>
      </c>
      <c r="AD30" s="93">
        <f>[25]Março!$F$33</f>
        <v>100</v>
      </c>
      <c r="AE30" s="93">
        <f>[25]Março!$F$34</f>
        <v>100</v>
      </c>
      <c r="AF30" s="93">
        <f>[25]Março!$F$35</f>
        <v>93</v>
      </c>
      <c r="AG30" s="81">
        <f t="shared" si="2"/>
        <v>100</v>
      </c>
      <c r="AH30" s="92">
        <f t="shared" si="3"/>
        <v>91.838709677419359</v>
      </c>
      <c r="AJ30" t="s">
        <v>33</v>
      </c>
    </row>
    <row r="31" spans="1:37" x14ac:dyDescent="0.2">
      <c r="A31" s="50" t="s">
        <v>153</v>
      </c>
      <c r="B31" s="93">
        <f>[26]Março!$F5</f>
        <v>99</v>
      </c>
      <c r="C31" s="93">
        <f>[26]Março!$F6</f>
        <v>91</v>
      </c>
      <c r="D31" s="93">
        <f>[26]Março!$F7</f>
        <v>88</v>
      </c>
      <c r="E31" s="93">
        <f>[26]Março!$F8</f>
        <v>85</v>
      </c>
      <c r="F31" s="93">
        <f>[26]Março!$F9</f>
        <v>98</v>
      </c>
      <c r="G31" s="93">
        <f>[26]Março!$F10</f>
        <v>99</v>
      </c>
      <c r="H31" s="93">
        <f>[26]Março!$F11</f>
        <v>91</v>
      </c>
      <c r="I31" s="93">
        <f>[26]Março!$F12</f>
        <v>82</v>
      </c>
      <c r="J31" s="93">
        <f>[26]Março!$F13</f>
        <v>90</v>
      </c>
      <c r="K31" s="93">
        <f>[26]Março!$F14</f>
        <v>98</v>
      </c>
      <c r="L31" s="93">
        <f>[26]Março!$F15</f>
        <v>97</v>
      </c>
      <c r="M31" s="93">
        <f>[26]Março!$F16</f>
        <v>100</v>
      </c>
      <c r="N31" s="93">
        <f>[26]Março!$F17</f>
        <v>100</v>
      </c>
      <c r="O31" s="93">
        <f>[26]Março!$F18</f>
        <v>98</v>
      </c>
      <c r="P31" s="93">
        <f>[26]Março!$F19</f>
        <v>82</v>
      </c>
      <c r="Q31" s="93">
        <f>[26]Março!$F20</f>
        <v>92</v>
      </c>
      <c r="R31" s="93">
        <f>[26]Março!$F21</f>
        <v>90</v>
      </c>
      <c r="S31" s="93">
        <f>[26]Março!$F22</f>
        <v>99</v>
      </c>
      <c r="T31" s="93">
        <f>[26]Março!$F23</f>
        <v>97</v>
      </c>
      <c r="U31" s="93">
        <f>[26]Março!$F24</f>
        <v>82</v>
      </c>
      <c r="V31" s="93">
        <f>[26]Março!$F25</f>
        <v>90</v>
      </c>
      <c r="W31" s="93">
        <f>[26]Março!$F26</f>
        <v>83</v>
      </c>
      <c r="X31" s="93">
        <f>[26]Março!$F27</f>
        <v>93</v>
      </c>
      <c r="Y31" s="93">
        <f>[26]Março!$F28</f>
        <v>96</v>
      </c>
      <c r="Z31" s="93">
        <f>[26]Março!$F29</f>
        <v>99</v>
      </c>
      <c r="AA31" s="93">
        <f>[26]Março!$F30</f>
        <v>100</v>
      </c>
      <c r="AB31" s="93">
        <f>[26]Março!$F31</f>
        <v>89</v>
      </c>
      <c r="AC31" s="93">
        <f>[26]Março!$F32</f>
        <v>100</v>
      </c>
      <c r="AD31" s="93">
        <f>[26]Março!$F33</f>
        <v>100</v>
      </c>
      <c r="AE31" s="93">
        <f>[26]Março!$F34</f>
        <v>100</v>
      </c>
      <c r="AF31" s="93">
        <f>[26]Março!$F35</f>
        <v>100</v>
      </c>
      <c r="AG31" s="81">
        <f t="shared" si="2"/>
        <v>100</v>
      </c>
      <c r="AH31" s="92">
        <f t="shared" si="3"/>
        <v>93.806451612903231</v>
      </c>
      <c r="AI31" s="11" t="s">
        <v>33</v>
      </c>
    </row>
    <row r="32" spans="1:37" x14ac:dyDescent="0.2">
      <c r="A32" s="50" t="s">
        <v>11</v>
      </c>
      <c r="B32" s="93">
        <f>[27]Março!$F$5</f>
        <v>95</v>
      </c>
      <c r="C32" s="93">
        <f>[27]Março!$F$6</f>
        <v>95</v>
      </c>
      <c r="D32" s="93">
        <f>[27]Março!$F$7</f>
        <v>91</v>
      </c>
      <c r="E32" s="93">
        <f>[27]Março!$F$8</f>
        <v>94</v>
      </c>
      <c r="F32" s="93">
        <f>[27]Março!$F$9</f>
        <v>92</v>
      </c>
      <c r="G32" s="93">
        <f>[27]Março!$F$10</f>
        <v>96</v>
      </c>
      <c r="H32" s="93">
        <f>[27]Março!$F$11</f>
        <v>96</v>
      </c>
      <c r="I32" s="93">
        <f>[27]Março!$F$12</f>
        <v>92</v>
      </c>
      <c r="J32" s="93">
        <f>[27]Março!$F$13</f>
        <v>89</v>
      </c>
      <c r="K32" s="93">
        <f>[27]Março!$F$14</f>
        <v>95</v>
      </c>
      <c r="L32" s="93">
        <f>[27]Março!$F$15</f>
        <v>93</v>
      </c>
      <c r="M32" s="93">
        <f>[27]Março!$F$16</f>
        <v>96</v>
      </c>
      <c r="N32" s="93">
        <f>[27]Março!$F$17</f>
        <v>95</v>
      </c>
      <c r="O32" s="93">
        <f>[27]Março!$F$18</f>
        <v>96</v>
      </c>
      <c r="P32" s="93">
        <f>[27]Março!$F$19</f>
        <v>92</v>
      </c>
      <c r="Q32" s="93">
        <f>[27]Março!$F$20</f>
        <v>91</v>
      </c>
      <c r="R32" s="93">
        <f>[27]Março!$F$21</f>
        <v>92</v>
      </c>
      <c r="S32" s="93">
        <f>[27]Março!$F$22</f>
        <v>91</v>
      </c>
      <c r="T32" s="93">
        <f>[27]Março!$F$23</f>
        <v>95</v>
      </c>
      <c r="U32" s="93">
        <f>[27]Março!$F$24</f>
        <v>91</v>
      </c>
      <c r="V32" s="93">
        <f>[27]Março!$F$25</f>
        <v>94</v>
      </c>
      <c r="W32" s="93">
        <f>[27]Março!$F$26</f>
        <v>91</v>
      </c>
      <c r="X32" s="93">
        <f>[27]Março!$F$27</f>
        <v>91</v>
      </c>
      <c r="Y32" s="93">
        <f>[27]Março!$F$28</f>
        <v>95</v>
      </c>
      <c r="Z32" s="93">
        <f>[27]Março!$F$29</f>
        <v>96</v>
      </c>
      <c r="AA32" s="93">
        <f>[27]Março!$F$30</f>
        <v>96</v>
      </c>
      <c r="AB32" s="93">
        <f>[27]Março!$F$31</f>
        <v>95</v>
      </c>
      <c r="AC32" s="93">
        <f>[27]Março!$F$32</f>
        <v>93</v>
      </c>
      <c r="AD32" s="93">
        <f>[27]Março!$F$33</f>
        <v>94</v>
      </c>
      <c r="AE32" s="93">
        <f>[27]Março!$F$34</f>
        <v>93</v>
      </c>
      <c r="AF32" s="93">
        <f>[27]Março!$F$35</f>
        <v>93</v>
      </c>
      <c r="AG32" s="81">
        <f t="shared" si="2"/>
        <v>96</v>
      </c>
      <c r="AH32" s="92">
        <f t="shared" si="3"/>
        <v>93.483870967741936</v>
      </c>
      <c r="AJ32" t="s">
        <v>33</v>
      </c>
      <c r="AK32" t="s">
        <v>33</v>
      </c>
    </row>
    <row r="33" spans="1:36" s="5" customFormat="1" x14ac:dyDescent="0.2">
      <c r="A33" s="50" t="s">
        <v>12</v>
      </c>
      <c r="B33" s="93">
        <f>[28]Março!$F$5</f>
        <v>93</v>
      </c>
      <c r="C33" s="93">
        <f>[28]Março!$F$6</f>
        <v>89</v>
      </c>
      <c r="D33" s="93">
        <f>[28]Março!$F$7</f>
        <v>91</v>
      </c>
      <c r="E33" s="93">
        <f>[28]Março!$F$8</f>
        <v>92</v>
      </c>
      <c r="F33" s="93">
        <f>[28]Março!$F$9</f>
        <v>93</v>
      </c>
      <c r="G33" s="93">
        <f>[28]Março!$F$10</f>
        <v>93</v>
      </c>
      <c r="H33" s="93">
        <f>[28]Março!$F$11</f>
        <v>88</v>
      </c>
      <c r="I33" s="93">
        <f>[28]Março!$F$12</f>
        <v>90</v>
      </c>
      <c r="J33" s="93">
        <f>[28]Março!$F$13</f>
        <v>92</v>
      </c>
      <c r="K33" s="93">
        <f>[28]Março!$F$14</f>
        <v>90</v>
      </c>
      <c r="L33" s="93">
        <f>[28]Março!$F$15</f>
        <v>90</v>
      </c>
      <c r="M33" s="93">
        <f>[28]Março!$F$16</f>
        <v>93</v>
      </c>
      <c r="N33" s="93">
        <f>[28]Março!$F$17</f>
        <v>92</v>
      </c>
      <c r="O33" s="93">
        <f>[28]Março!$F$18</f>
        <v>93</v>
      </c>
      <c r="P33" s="93">
        <f>[28]Março!$F$19</f>
        <v>92</v>
      </c>
      <c r="Q33" s="93">
        <f>[28]Março!$F$20</f>
        <v>86</v>
      </c>
      <c r="R33" s="93">
        <f>[28]Março!$F$21</f>
        <v>89</v>
      </c>
      <c r="S33" s="93">
        <f>[28]Março!$F$22</f>
        <v>85</v>
      </c>
      <c r="T33" s="93">
        <f>[28]Março!$F$23</f>
        <v>91</v>
      </c>
      <c r="U33" s="93">
        <f>[28]Março!$F$24</f>
        <v>87</v>
      </c>
      <c r="V33" s="93">
        <f>[28]Março!$F$25</f>
        <v>84</v>
      </c>
      <c r="W33" s="93">
        <f>[28]Março!$F$26</f>
        <v>89</v>
      </c>
      <c r="X33" s="93">
        <f>[28]Março!$F$27</f>
        <v>95</v>
      </c>
      <c r="Y33" s="93">
        <f>[28]Março!$F$28</f>
        <v>94</v>
      </c>
      <c r="Z33" s="93">
        <f>[28]Março!$F$29</f>
        <v>94</v>
      </c>
      <c r="AA33" s="93">
        <f>[28]Março!$F$30</f>
        <v>93</v>
      </c>
      <c r="AB33" s="93">
        <f>[28]Março!$F$31</f>
        <v>93</v>
      </c>
      <c r="AC33" s="93">
        <f>[28]Março!$F$32</f>
        <v>93</v>
      </c>
      <c r="AD33" s="93">
        <f>[28]Março!$F$33</f>
        <v>92</v>
      </c>
      <c r="AE33" s="93">
        <f>[28]Março!$F$34</f>
        <v>92</v>
      </c>
      <c r="AF33" s="93">
        <f>[28]Março!$F$35</f>
        <v>93</v>
      </c>
      <c r="AG33" s="81">
        <f t="shared" si="2"/>
        <v>95</v>
      </c>
      <c r="AH33" s="92">
        <f t="shared" si="3"/>
        <v>91</v>
      </c>
    </row>
    <row r="34" spans="1:36" x14ac:dyDescent="0.2">
      <c r="A34" s="50" t="s">
        <v>231</v>
      </c>
      <c r="B34" s="93">
        <f>[29]Março!$F$5</f>
        <v>99</v>
      </c>
      <c r="C34" s="93">
        <f>[29]Março!$F$6</f>
        <v>91</v>
      </c>
      <c r="D34" s="93">
        <f>[29]Março!$F$7</f>
        <v>94</v>
      </c>
      <c r="E34" s="93">
        <f>[29]Março!$F$8</f>
        <v>93</v>
      </c>
      <c r="F34" s="93">
        <f>[29]Março!$F$9</f>
        <v>91</v>
      </c>
      <c r="G34" s="93">
        <f>[29]Março!$F$10</f>
        <v>92</v>
      </c>
      <c r="H34" s="93">
        <f>[29]Março!$F$11</f>
        <v>95</v>
      </c>
      <c r="I34" s="93">
        <f>[29]Março!$F$12</f>
        <v>91</v>
      </c>
      <c r="J34" s="93">
        <f>[29]Março!$F$13</f>
        <v>93</v>
      </c>
      <c r="K34" s="93">
        <f>[29]Março!$F$14</f>
        <v>91</v>
      </c>
      <c r="L34" s="93">
        <f>[29]Março!$F$15</f>
        <v>94</v>
      </c>
      <c r="M34" s="93">
        <f>[29]Março!$F$16</f>
        <v>94</v>
      </c>
      <c r="N34" s="93">
        <f>[29]Março!$F$17</f>
        <v>91</v>
      </c>
      <c r="O34" s="93">
        <f>[29]Março!$F$18</f>
        <v>99</v>
      </c>
      <c r="P34" s="93">
        <f>[29]Março!$F$19</f>
        <v>93</v>
      </c>
      <c r="Q34" s="93">
        <f>[29]Março!$F$20</f>
        <v>94</v>
      </c>
      <c r="R34" s="93">
        <f>[29]Março!$F$21</f>
        <v>94</v>
      </c>
      <c r="S34" s="93">
        <f>[29]Março!$F$22</f>
        <v>98</v>
      </c>
      <c r="T34" s="93">
        <f>[29]Março!$F$23</f>
        <v>95</v>
      </c>
      <c r="U34" s="93">
        <f>[29]Março!$F$24</f>
        <v>93</v>
      </c>
      <c r="V34" s="93">
        <f>[29]Março!$F$25</f>
        <v>93</v>
      </c>
      <c r="W34" s="93">
        <f>[29]Março!$F$26</f>
        <v>93</v>
      </c>
      <c r="X34" s="93">
        <f>[29]Março!$F$27</f>
        <v>98</v>
      </c>
      <c r="Y34" s="93">
        <f>[29]Março!$F$28</f>
        <v>99</v>
      </c>
      <c r="Z34" s="93">
        <f>[29]Março!$F$29</f>
        <v>94</v>
      </c>
      <c r="AA34" s="93">
        <f>[29]Março!$F$30</f>
        <v>99</v>
      </c>
      <c r="AB34" s="93">
        <f>[29]Março!$F$31</f>
        <v>94</v>
      </c>
      <c r="AC34" s="93">
        <f>[29]Março!$F$32</f>
        <v>99</v>
      </c>
      <c r="AD34" s="93">
        <f>[29]Março!$F$33</f>
        <v>99</v>
      </c>
      <c r="AE34" s="93">
        <f>[29]Março!$F$34</f>
        <v>99</v>
      </c>
      <c r="AF34" s="93">
        <f>[29]Março!$F$35</f>
        <v>94</v>
      </c>
      <c r="AG34" s="81">
        <f t="shared" si="2"/>
        <v>99</v>
      </c>
      <c r="AH34" s="92">
        <f t="shared" si="3"/>
        <v>94.709677419354833</v>
      </c>
      <c r="AJ34" t="s">
        <v>33</v>
      </c>
    </row>
    <row r="35" spans="1:36" x14ac:dyDescent="0.2">
      <c r="A35" s="50" t="s">
        <v>230</v>
      </c>
      <c r="B35" s="93">
        <f>[30]Março!$F$5</f>
        <v>97</v>
      </c>
      <c r="C35" s="93">
        <f>[30]Março!$F$6</f>
        <v>97</v>
      </c>
      <c r="D35" s="93">
        <f>[30]Março!$F$7</f>
        <v>95</v>
      </c>
      <c r="E35" s="93">
        <f>[30]Março!$F$8</f>
        <v>95</v>
      </c>
      <c r="F35" s="93">
        <f>[30]Março!$F$9</f>
        <v>98</v>
      </c>
      <c r="G35" s="93">
        <f>[30]Março!$F$10</f>
        <v>98</v>
      </c>
      <c r="H35" s="93">
        <f>[30]Março!$F$11</f>
        <v>98</v>
      </c>
      <c r="I35" s="93">
        <f>[30]Março!$F$12</f>
        <v>87</v>
      </c>
      <c r="J35" s="93">
        <f>[30]Março!$F$13</f>
        <v>88</v>
      </c>
      <c r="K35" s="93">
        <f>[30]Março!$F$14</f>
        <v>95</v>
      </c>
      <c r="L35" s="93">
        <f>[30]Março!$F$15</f>
        <v>95</v>
      </c>
      <c r="M35" s="93">
        <f>[30]Março!$F$16</f>
        <v>97</v>
      </c>
      <c r="N35" s="93">
        <f>[30]Março!$F$17</f>
        <v>98</v>
      </c>
      <c r="O35" s="93">
        <f>[30]Março!$F$18</f>
        <v>98</v>
      </c>
      <c r="P35" s="93">
        <f>[30]Março!$F$19</f>
        <v>98</v>
      </c>
      <c r="Q35" s="93">
        <f>[30]Março!$F$20</f>
        <v>96</v>
      </c>
      <c r="R35" s="93">
        <f>[30]Março!$F$21</f>
        <v>96</v>
      </c>
      <c r="S35" s="93">
        <f>[30]Março!$F$22</f>
        <v>97</v>
      </c>
      <c r="T35" s="93">
        <f>[30]Março!$F$23</f>
        <v>98</v>
      </c>
      <c r="U35" s="93">
        <f>[30]Março!$F$24</f>
        <v>98</v>
      </c>
      <c r="V35" s="93">
        <f>[30]Março!$F$25</f>
        <v>89</v>
      </c>
      <c r="W35" s="93">
        <f>[30]Março!$F$26</f>
        <v>83</v>
      </c>
      <c r="X35" s="93">
        <f>[30]Março!$F$27</f>
        <v>95</v>
      </c>
      <c r="Y35" s="93">
        <f>[30]Março!$F$28</f>
        <v>97</v>
      </c>
      <c r="Z35" s="93">
        <f>[30]Março!$F$29</f>
        <v>97</v>
      </c>
      <c r="AA35" s="93">
        <f>[30]Março!$F$30</f>
        <v>96</v>
      </c>
      <c r="AB35" s="93">
        <f>[30]Março!$F$31</f>
        <v>98</v>
      </c>
      <c r="AC35" s="93">
        <f>[30]Março!$F$32</f>
        <v>95</v>
      </c>
      <c r="AD35" s="93">
        <f>[30]Março!$F$33</f>
        <v>97</v>
      </c>
      <c r="AE35" s="93">
        <f>[30]Março!$F$34</f>
        <v>98</v>
      </c>
      <c r="AF35" s="93">
        <f>[30]Março!$F$35</f>
        <v>97</v>
      </c>
      <c r="AG35" s="81">
        <f t="shared" si="2"/>
        <v>98</v>
      </c>
      <c r="AH35" s="92">
        <f t="shared" si="3"/>
        <v>95.516129032258064</v>
      </c>
      <c r="AJ35" t="s">
        <v>33</v>
      </c>
    </row>
    <row r="36" spans="1:36" x14ac:dyDescent="0.2">
      <c r="A36" s="50" t="s">
        <v>126</v>
      </c>
      <c r="B36" s="93">
        <f>[31]Março!$F$5</f>
        <v>100</v>
      </c>
      <c r="C36" s="93">
        <f>[31]Março!$F$6</f>
        <v>95</v>
      </c>
      <c r="D36" s="93">
        <f>[31]Março!$F$7</f>
        <v>89</v>
      </c>
      <c r="E36" s="93">
        <f>[31]Março!$F$8</f>
        <v>97</v>
      </c>
      <c r="F36" s="93">
        <f>[31]Março!$F$9</f>
        <v>100</v>
      </c>
      <c r="G36" s="93">
        <f>[31]Março!$F$10</f>
        <v>100</v>
      </c>
      <c r="H36" s="93">
        <f>[31]Março!$F$11</f>
        <v>99</v>
      </c>
      <c r="I36" s="93">
        <f>[31]Março!$F$12</f>
        <v>81</v>
      </c>
      <c r="J36" s="93">
        <f>[31]Março!$F$13</f>
        <v>76</v>
      </c>
      <c r="K36" s="93">
        <f>[31]Março!$F$14</f>
        <v>100</v>
      </c>
      <c r="L36" s="93">
        <f>[31]Março!$F$15</f>
        <v>100</v>
      </c>
      <c r="M36" s="93">
        <f>[31]Março!$F$16</f>
        <v>100</v>
      </c>
      <c r="N36" s="93">
        <f>[31]Março!$F$17</f>
        <v>100</v>
      </c>
      <c r="O36" s="93">
        <f>[31]Março!$F$18</f>
        <v>100</v>
      </c>
      <c r="P36" s="93">
        <f>[31]Março!$F$19</f>
        <v>97</v>
      </c>
      <c r="Q36" s="93">
        <f>[31]Março!$F$20</f>
        <v>96</v>
      </c>
      <c r="R36" s="93">
        <f>[31]Março!$F$21</f>
        <v>93</v>
      </c>
      <c r="S36" s="93">
        <f>[31]Março!$F$22</f>
        <v>100</v>
      </c>
      <c r="T36" s="93">
        <f>[31]Março!$F$23</f>
        <v>100</v>
      </c>
      <c r="U36" s="93">
        <f>[31]Março!$F$24</f>
        <v>97</v>
      </c>
      <c r="V36" s="93">
        <f>[31]Março!$F$25</f>
        <v>88</v>
      </c>
      <c r="W36" s="93">
        <f>[31]Março!$F$26</f>
        <v>69</v>
      </c>
      <c r="X36" s="93">
        <f>[31]Março!$F$27</f>
        <v>97</v>
      </c>
      <c r="Y36" s="93">
        <f>[31]Março!$F$28</f>
        <v>99</v>
      </c>
      <c r="Z36" s="93">
        <f>[31]Março!$F$29</f>
        <v>100</v>
      </c>
      <c r="AA36" s="93">
        <f>[31]Março!$F$30</f>
        <v>100</v>
      </c>
      <c r="AB36" s="93">
        <f>[31]Março!$F$31</f>
        <v>95</v>
      </c>
      <c r="AC36" s="93">
        <f>[31]Março!$F$32</f>
        <v>100</v>
      </c>
      <c r="AD36" s="93">
        <f>[31]Março!$F$33</f>
        <v>100</v>
      </c>
      <c r="AE36" s="93">
        <f>[31]Março!$F$34</f>
        <v>100</v>
      </c>
      <c r="AF36" s="93">
        <f>[31]Março!$F$35</f>
        <v>100</v>
      </c>
      <c r="AG36" s="81">
        <f t="shared" si="2"/>
        <v>100</v>
      </c>
      <c r="AH36" s="92">
        <f t="shared" si="3"/>
        <v>95.741935483870961</v>
      </c>
    </row>
    <row r="37" spans="1:36" x14ac:dyDescent="0.2">
      <c r="A37" s="50" t="s">
        <v>13</v>
      </c>
      <c r="B37" s="93">
        <f>[32]Março!$F$5</f>
        <v>87</v>
      </c>
      <c r="C37" s="93">
        <f>[32]Março!$F$6</f>
        <v>89</v>
      </c>
      <c r="D37" s="93">
        <f>[32]Março!$F$7</f>
        <v>85</v>
      </c>
      <c r="E37" s="93">
        <f>[32]Março!$F$8</f>
        <v>88</v>
      </c>
      <c r="F37" s="93">
        <f>[32]Março!$F$9</f>
        <v>86</v>
      </c>
      <c r="G37" s="93">
        <f>[32]Março!$F$10</f>
        <v>85</v>
      </c>
      <c r="H37" s="93">
        <f>[32]Março!$F$11</f>
        <v>84</v>
      </c>
      <c r="I37" s="93">
        <f>[32]Março!$F$12</f>
        <v>91</v>
      </c>
      <c r="J37" s="93">
        <f>[32]Março!$F$13</f>
        <v>91</v>
      </c>
      <c r="K37" s="93">
        <f>[32]Março!$F$14</f>
        <v>81</v>
      </c>
      <c r="L37" s="93">
        <f>[32]Março!$F$15</f>
        <v>86</v>
      </c>
      <c r="M37" s="93">
        <f>[32]Março!$F$16</f>
        <v>89</v>
      </c>
      <c r="N37" s="93">
        <f>[32]Março!$F$17</f>
        <v>91</v>
      </c>
      <c r="O37" s="93">
        <f>[32]Março!$F$18</f>
        <v>91</v>
      </c>
      <c r="P37" s="93">
        <f>[32]Março!$F$19</f>
        <v>91</v>
      </c>
      <c r="Q37" s="93">
        <f>[32]Março!$F$20</f>
        <v>89</v>
      </c>
      <c r="R37" s="93">
        <f>[32]Março!$F$21</f>
        <v>92</v>
      </c>
      <c r="S37" s="93">
        <f>[32]Março!$F$22</f>
        <v>91</v>
      </c>
      <c r="T37" s="93">
        <f>[32]Março!$F$23</f>
        <v>93</v>
      </c>
      <c r="U37" s="93">
        <f>[32]Março!$F$24</f>
        <v>93</v>
      </c>
      <c r="V37" s="93">
        <f>[32]Março!$F$25</f>
        <v>77</v>
      </c>
      <c r="W37" s="93">
        <f>[32]Março!$F$26</f>
        <v>90</v>
      </c>
      <c r="X37" s="93">
        <f>[32]Março!$F$27</f>
        <v>87</v>
      </c>
      <c r="Y37" s="93">
        <f>[32]Março!$F$28</f>
        <v>93</v>
      </c>
      <c r="Z37" s="93">
        <f>[32]Março!$F$29</f>
        <v>89</v>
      </c>
      <c r="AA37" s="93">
        <f>[32]Março!$F$30</f>
        <v>91</v>
      </c>
      <c r="AB37" s="93">
        <f>[32]Março!$F$31</f>
        <v>92</v>
      </c>
      <c r="AC37" s="93">
        <f>[32]Março!$F$32</f>
        <v>90</v>
      </c>
      <c r="AD37" s="93">
        <f>[32]Março!$F$33</f>
        <v>92</v>
      </c>
      <c r="AE37" s="93">
        <f>[32]Março!$F$34</f>
        <v>91</v>
      </c>
      <c r="AF37" s="93">
        <f>[32]Março!$F$35</f>
        <v>93</v>
      </c>
      <c r="AG37" s="81">
        <f t="shared" si="2"/>
        <v>93</v>
      </c>
      <c r="AH37" s="92">
        <f t="shared" si="3"/>
        <v>88.967741935483872</v>
      </c>
    </row>
    <row r="38" spans="1:36" x14ac:dyDescent="0.2">
      <c r="A38" s="50" t="s">
        <v>154</v>
      </c>
      <c r="B38" s="93">
        <f>[33]Março!$F5</f>
        <v>100</v>
      </c>
      <c r="C38" s="93">
        <f>[33]Março!$F6</f>
        <v>100</v>
      </c>
      <c r="D38" s="93">
        <f>[33]Março!$F7</f>
        <v>100</v>
      </c>
      <c r="E38" s="93">
        <f>[33]Março!$F8</f>
        <v>100</v>
      </c>
      <c r="F38" s="93">
        <f>[33]Março!$F9</f>
        <v>100</v>
      </c>
      <c r="G38" s="93">
        <f>[33]Março!$F10</f>
        <v>100</v>
      </c>
      <c r="H38" s="93">
        <f>[33]Março!$F11</f>
        <v>100</v>
      </c>
      <c r="I38" s="93">
        <f>[33]Março!$F12</f>
        <v>100</v>
      </c>
      <c r="J38" s="93">
        <f>[33]Março!$F13</f>
        <v>100</v>
      </c>
      <c r="K38" s="93">
        <f>[33]Março!$F14</f>
        <v>100</v>
      </c>
      <c r="L38" s="93">
        <f>[33]Março!$F15</f>
        <v>100</v>
      </c>
      <c r="M38" s="93">
        <f>[33]Março!$F16</f>
        <v>100</v>
      </c>
      <c r="N38" s="93">
        <f>[33]Março!$F17</f>
        <v>100</v>
      </c>
      <c r="O38" s="93">
        <f>[33]Março!$F18</f>
        <v>100</v>
      </c>
      <c r="P38" s="93">
        <f>[33]Março!$F19</f>
        <v>100</v>
      </c>
      <c r="Q38" s="93">
        <f>[33]Março!$F20</f>
        <v>100</v>
      </c>
      <c r="R38" s="93">
        <f>[33]Março!$F21</f>
        <v>100</v>
      </c>
      <c r="S38" s="93">
        <f>[33]Março!$F22</f>
        <v>100</v>
      </c>
      <c r="T38" s="93">
        <f>[33]Março!$F23</f>
        <v>100</v>
      </c>
      <c r="U38" s="93">
        <f>[33]Março!$F24</f>
        <v>100</v>
      </c>
      <c r="V38" s="93">
        <f>[33]Março!$F25</f>
        <v>100</v>
      </c>
      <c r="W38" s="93">
        <f>[33]Março!$F26</f>
        <v>100</v>
      </c>
      <c r="X38" s="93">
        <f>[33]Março!$F27</f>
        <v>100</v>
      </c>
      <c r="Y38" s="93">
        <f>[33]Março!$F28</f>
        <v>100</v>
      </c>
      <c r="Z38" s="93">
        <f>[33]Março!$F29</f>
        <v>100</v>
      </c>
      <c r="AA38" s="93">
        <f>[33]Março!$F30</f>
        <v>100</v>
      </c>
      <c r="AB38" s="93">
        <f>[33]Março!$F31</f>
        <v>100</v>
      </c>
      <c r="AC38" s="93">
        <f>[33]Março!$F32</f>
        <v>100</v>
      </c>
      <c r="AD38" s="93">
        <f>[33]Março!$F33</f>
        <v>100</v>
      </c>
      <c r="AE38" s="93">
        <f>[33]Março!$F34</f>
        <v>100</v>
      </c>
      <c r="AF38" s="93">
        <f>[33]Março!$F35</f>
        <v>100</v>
      </c>
      <c r="AG38" s="81">
        <f t="shared" si="2"/>
        <v>100</v>
      </c>
      <c r="AH38" s="92">
        <f t="shared" si="3"/>
        <v>100</v>
      </c>
    </row>
    <row r="39" spans="1:36" x14ac:dyDescent="0.2">
      <c r="A39" s="50" t="s">
        <v>14</v>
      </c>
      <c r="B39" s="93">
        <f>[34]Março!$F$5</f>
        <v>90</v>
      </c>
      <c r="C39" s="93">
        <f>[34]Março!$F$6</f>
        <v>84</v>
      </c>
      <c r="D39" s="93">
        <f>[34]Março!$F$7</f>
        <v>75</v>
      </c>
      <c r="E39" s="93">
        <f>[34]Março!$F$8</f>
        <v>76</v>
      </c>
      <c r="F39" s="93">
        <f>[34]Março!$F$9</f>
        <v>87</v>
      </c>
      <c r="G39" s="93">
        <f>[34]Março!$F$10</f>
        <v>90</v>
      </c>
      <c r="H39" s="93">
        <f>[34]Março!$F$11</f>
        <v>84</v>
      </c>
      <c r="I39" s="93">
        <f>[34]Março!$F$12</f>
        <v>78</v>
      </c>
      <c r="J39" s="93">
        <f>[34]Março!$F$13</f>
        <v>90</v>
      </c>
      <c r="K39" s="93">
        <f>[34]Março!$F$14</f>
        <v>91</v>
      </c>
      <c r="L39" s="93">
        <f>[34]Março!$F$15</f>
        <v>93</v>
      </c>
      <c r="M39" s="93">
        <f>[34]Março!$F$16</f>
        <v>95</v>
      </c>
      <c r="N39" s="93">
        <f>[34]Março!$F$17</f>
        <v>94</v>
      </c>
      <c r="O39" s="93">
        <f>[34]Março!$F$18</f>
        <v>87</v>
      </c>
      <c r="P39" s="93">
        <f>[34]Março!$F$19</f>
        <v>81</v>
      </c>
      <c r="Q39" s="93">
        <f>[34]Março!$F$20</f>
        <v>82</v>
      </c>
      <c r="R39" s="93">
        <f>[34]Março!$F$21</f>
        <v>81</v>
      </c>
      <c r="S39" s="93">
        <f>[34]Março!$F$22</f>
        <v>95</v>
      </c>
      <c r="T39" s="93">
        <f>[34]Março!$F$23</f>
        <v>95</v>
      </c>
      <c r="U39" s="93">
        <f>[34]Março!$F$24</f>
        <v>67</v>
      </c>
      <c r="V39" s="93">
        <f>[34]Março!$F$25</f>
        <v>84</v>
      </c>
      <c r="W39" s="93">
        <f>[34]Março!$F$26</f>
        <v>79</v>
      </c>
      <c r="X39" s="93">
        <f>[34]Março!$F$27</f>
        <v>86</v>
      </c>
      <c r="Y39" s="93">
        <f>[34]Março!$F$28</f>
        <v>83</v>
      </c>
      <c r="Z39" s="93">
        <f>[34]Março!$F$29</f>
        <v>83</v>
      </c>
      <c r="AA39" s="93">
        <f>[34]Março!$F$30</f>
        <v>94</v>
      </c>
      <c r="AB39" s="93">
        <f>[34]Março!$F$31</f>
        <v>88</v>
      </c>
      <c r="AC39" s="93">
        <f>[34]Março!$F$32</f>
        <v>94</v>
      </c>
      <c r="AD39" s="93">
        <f>[34]Março!$F$33</f>
        <v>94</v>
      </c>
      <c r="AE39" s="93">
        <f>[34]Março!$F$34</f>
        <v>94</v>
      </c>
      <c r="AF39" s="93">
        <f>[34]Março!$F$35</f>
        <v>94</v>
      </c>
      <c r="AG39" s="81">
        <f t="shared" si="2"/>
        <v>95</v>
      </c>
      <c r="AH39" s="92">
        <f t="shared" si="3"/>
        <v>86.709677419354833</v>
      </c>
      <c r="AI39" s="11" t="s">
        <v>33</v>
      </c>
      <c r="AJ39" t="s">
        <v>33</v>
      </c>
    </row>
    <row r="40" spans="1:36" x14ac:dyDescent="0.2">
      <c r="A40" s="50" t="s">
        <v>15</v>
      </c>
      <c r="B40" s="93">
        <f>[35]Março!$F$5</f>
        <v>84</v>
      </c>
      <c r="C40" s="93">
        <f>[35]Março!$F$6</f>
        <v>79</v>
      </c>
      <c r="D40" s="93">
        <f>[35]Março!$F$7</f>
        <v>73</v>
      </c>
      <c r="E40" s="93">
        <f>[35]Março!$F$8</f>
        <v>76</v>
      </c>
      <c r="F40" s="93">
        <f>[35]Março!$F$9</f>
        <v>80</v>
      </c>
      <c r="G40" s="93">
        <f>[35]Março!$F$10</f>
        <v>85</v>
      </c>
      <c r="H40" s="93">
        <f>[35]Março!$F$11</f>
        <v>78</v>
      </c>
      <c r="I40" s="93">
        <f>[35]Março!$F$12</f>
        <v>79</v>
      </c>
      <c r="J40" s="93">
        <f>[35]Março!$F$13</f>
        <v>95</v>
      </c>
      <c r="K40" s="93">
        <f>[35]Março!$F$14</f>
        <v>92</v>
      </c>
      <c r="L40" s="93">
        <f>[35]Março!$F$15</f>
        <v>91</v>
      </c>
      <c r="M40" s="93">
        <f>[35]Março!$F$16</f>
        <v>92</v>
      </c>
      <c r="N40" s="93">
        <f>[35]Março!$F$17</f>
        <v>93</v>
      </c>
      <c r="O40" s="93">
        <f>[35]Março!$F$18</f>
        <v>92</v>
      </c>
      <c r="P40" s="93">
        <f>[35]Março!$F$19</f>
        <v>91</v>
      </c>
      <c r="Q40" s="93">
        <f>[35]Março!$F$20</f>
        <v>87</v>
      </c>
      <c r="R40" s="93">
        <f>[35]Março!$F$21</f>
        <v>83</v>
      </c>
      <c r="S40" s="93">
        <f>[35]Março!$F$22</f>
        <v>91</v>
      </c>
      <c r="T40" s="93">
        <f>[35]Março!$F$23</f>
        <v>95</v>
      </c>
      <c r="U40" s="93">
        <f>[35]Março!$F$24</f>
        <v>93</v>
      </c>
      <c r="V40" s="93">
        <f>[35]Março!$F$25</f>
        <v>86</v>
      </c>
      <c r="W40" s="93">
        <f>[35]Março!$F$26</f>
        <v>93</v>
      </c>
      <c r="X40" s="93">
        <f>[35]Março!$F$27</f>
        <v>93</v>
      </c>
      <c r="Y40" s="93">
        <f>[35]Março!$F$28</f>
        <v>93</v>
      </c>
      <c r="Z40" s="93">
        <f>[35]Março!$F$29</f>
        <v>91</v>
      </c>
      <c r="AA40" s="93">
        <f>[35]Março!$F$30</f>
        <v>95</v>
      </c>
      <c r="AB40" s="93">
        <f>[35]Março!$F$31</f>
        <v>91</v>
      </c>
      <c r="AC40" s="93">
        <f>[35]Março!$F$32</f>
        <v>91</v>
      </c>
      <c r="AD40" s="93">
        <f>[35]Março!$F$33</f>
        <v>92</v>
      </c>
      <c r="AE40" s="93">
        <f>[35]Março!$F$34</f>
        <v>94</v>
      </c>
      <c r="AF40" s="93">
        <f>[35]Março!$F$35</f>
        <v>87</v>
      </c>
      <c r="AG40" s="81">
        <f t="shared" si="2"/>
        <v>95</v>
      </c>
      <c r="AH40" s="92">
        <f t="shared" si="3"/>
        <v>88.225806451612897</v>
      </c>
    </row>
    <row r="41" spans="1:36" x14ac:dyDescent="0.2">
      <c r="A41" s="50" t="s">
        <v>155</v>
      </c>
      <c r="B41" s="93">
        <f>[36]Março!$F$5</f>
        <v>100</v>
      </c>
      <c r="C41" s="93">
        <f>[36]Março!$F$6</f>
        <v>97</v>
      </c>
      <c r="D41" s="93">
        <f>[36]Março!$F$7</f>
        <v>96</v>
      </c>
      <c r="E41" s="93">
        <f>[36]Março!$F$8</f>
        <v>99</v>
      </c>
      <c r="F41" s="93">
        <f>[36]Março!$F$9</f>
        <v>98</v>
      </c>
      <c r="G41" s="93">
        <f>[36]Março!$F$10</f>
        <v>99</v>
      </c>
      <c r="H41" s="93">
        <f>[36]Março!$F$11</f>
        <v>100</v>
      </c>
      <c r="I41" s="93">
        <f>[36]Março!$F$12</f>
        <v>87</v>
      </c>
      <c r="J41" s="93">
        <f>[36]Março!$F$13</f>
        <v>95</v>
      </c>
      <c r="K41" s="93">
        <f>[36]Março!$F$14</f>
        <v>92</v>
      </c>
      <c r="L41" s="93">
        <f>[36]Março!$F$15</f>
        <v>95</v>
      </c>
      <c r="M41" s="93">
        <f>[36]Março!$F$16</f>
        <v>100</v>
      </c>
      <c r="N41" s="93">
        <f>[36]Março!$F$17</f>
        <v>99</v>
      </c>
      <c r="O41" s="93">
        <f>[36]Março!$F$18</f>
        <v>100</v>
      </c>
      <c r="P41" s="93">
        <f>[36]Março!$F$19</f>
        <v>100</v>
      </c>
      <c r="Q41" s="93">
        <f>[36]Março!$F$20</f>
        <v>83</v>
      </c>
      <c r="R41" s="93">
        <f>[36]Março!$F$21</f>
        <v>96</v>
      </c>
      <c r="S41" s="93">
        <f>[36]Março!$F$22</f>
        <v>98</v>
      </c>
      <c r="T41" s="93">
        <f>[36]Março!$F$23</f>
        <v>100</v>
      </c>
      <c r="U41" s="93">
        <f>[36]Março!$F$24</f>
        <v>100</v>
      </c>
      <c r="V41" s="93">
        <f>[36]Março!$F$25</f>
        <v>98</v>
      </c>
      <c r="W41" s="93">
        <f>[36]Março!$F$26</f>
        <v>95</v>
      </c>
      <c r="X41" s="93">
        <f>[36]Março!$F$27</f>
        <v>99</v>
      </c>
      <c r="Y41" s="93">
        <f>[36]Março!$F$28</f>
        <v>100</v>
      </c>
      <c r="Z41" s="93">
        <f>[36]Março!$F$29</f>
        <v>98</v>
      </c>
      <c r="AA41" s="93">
        <f>[36]Março!$F$30</f>
        <v>100</v>
      </c>
      <c r="AB41" s="93">
        <f>[36]Março!$F$31</f>
        <v>100</v>
      </c>
      <c r="AC41" s="93">
        <f>[36]Março!$F$32</f>
        <v>99</v>
      </c>
      <c r="AD41" s="93">
        <f>[36]Março!$F$33</f>
        <v>94</v>
      </c>
      <c r="AE41" s="93">
        <f>[36]Março!$F$34</f>
        <v>100</v>
      </c>
      <c r="AF41" s="93">
        <f>[36]Março!$F$35</f>
        <v>100</v>
      </c>
      <c r="AG41" s="81">
        <f t="shared" si="2"/>
        <v>100</v>
      </c>
      <c r="AH41" s="92">
        <f t="shared" si="3"/>
        <v>97.322580645161295</v>
      </c>
    </row>
    <row r="42" spans="1:36" x14ac:dyDescent="0.2">
      <c r="A42" s="50" t="s">
        <v>16</v>
      </c>
      <c r="B42" s="93">
        <f>[37]Março!$F$5</f>
        <v>99</v>
      </c>
      <c r="C42" s="93">
        <f>[37]Março!$F$6</f>
        <v>98</v>
      </c>
      <c r="D42" s="93">
        <f>[37]Março!$F$7</f>
        <v>95</v>
      </c>
      <c r="E42" s="93">
        <f>[37]Março!$F$8</f>
        <v>96</v>
      </c>
      <c r="F42" s="93">
        <f>[37]Março!$F$9</f>
        <v>99</v>
      </c>
      <c r="G42" s="93">
        <f>[37]Março!$F$10</f>
        <v>99</v>
      </c>
      <c r="H42" s="93">
        <f>[37]Março!$F$11</f>
        <v>98</v>
      </c>
      <c r="I42" s="93">
        <f>[37]Março!$F$12</f>
        <v>97</v>
      </c>
      <c r="J42" s="93">
        <f>[37]Março!$F$13</f>
        <v>95</v>
      </c>
      <c r="K42" s="93">
        <f>[37]Março!$F$14</f>
        <v>93</v>
      </c>
      <c r="L42" s="93">
        <f>[37]Março!$F$15</f>
        <v>99</v>
      </c>
      <c r="M42" s="93">
        <f>[37]Março!$F$16</f>
        <v>99</v>
      </c>
      <c r="N42" s="93">
        <f>[37]Março!$F$17</f>
        <v>99</v>
      </c>
      <c r="O42" s="93">
        <f>[37]Março!$F$18</f>
        <v>99</v>
      </c>
      <c r="P42" s="93">
        <f>[37]Março!$F$19</f>
        <v>96</v>
      </c>
      <c r="Q42" s="93">
        <f>[37]Março!$F$20</f>
        <v>96</v>
      </c>
      <c r="R42" s="93">
        <f>[37]Março!$F$21</f>
        <v>97</v>
      </c>
      <c r="S42" s="93">
        <f>[37]Março!$F$22</f>
        <v>97</v>
      </c>
      <c r="T42" s="93">
        <f>[37]Março!$F$23</f>
        <v>99</v>
      </c>
      <c r="U42" s="93">
        <f>[37]Março!$F$24</f>
        <v>99</v>
      </c>
      <c r="V42" s="93">
        <f>[37]Março!$F$25</f>
        <v>94</v>
      </c>
      <c r="W42" s="93">
        <f>[37]Março!$F$26</f>
        <v>85</v>
      </c>
      <c r="X42" s="93">
        <f>[37]Março!$F$27</f>
        <v>95</v>
      </c>
      <c r="Y42" s="93">
        <f>[37]Março!$F$28</f>
        <v>99</v>
      </c>
      <c r="Z42" s="93">
        <f>[37]Março!$F$29</f>
        <v>100</v>
      </c>
      <c r="AA42" s="93">
        <f>[37]Março!$F$30</f>
        <v>98</v>
      </c>
      <c r="AB42" s="93">
        <f>[37]Março!$F$31</f>
        <v>97</v>
      </c>
      <c r="AC42" s="93">
        <f>[37]Março!$F$32</f>
        <v>96</v>
      </c>
      <c r="AD42" s="93">
        <f>[37]Março!$F$33</f>
        <v>98</v>
      </c>
      <c r="AE42" s="93">
        <f>[37]Março!$F$34</f>
        <v>99</v>
      </c>
      <c r="AF42" s="93">
        <f>[37]Março!$F$35</f>
        <v>98</v>
      </c>
      <c r="AG42" s="81">
        <f t="shared" si="2"/>
        <v>100</v>
      </c>
      <c r="AH42" s="92">
        <f t="shared" si="3"/>
        <v>97.032258064516128</v>
      </c>
    </row>
    <row r="43" spans="1:36" x14ac:dyDescent="0.2">
      <c r="A43" s="50" t="s">
        <v>139</v>
      </c>
      <c r="B43" s="93">
        <f>[38]Março!$F$5</f>
        <v>100</v>
      </c>
      <c r="C43" s="93">
        <f>[38]Março!$F$6</f>
        <v>100</v>
      </c>
      <c r="D43" s="93">
        <f>[38]Março!$F$7</f>
        <v>100</v>
      </c>
      <c r="E43" s="93">
        <f>[38]Março!$F$8</f>
        <v>100</v>
      </c>
      <c r="F43" s="93">
        <f>[38]Março!$F$9</f>
        <v>100</v>
      </c>
      <c r="G43" s="93">
        <f>[38]Março!$F$10</f>
        <v>100</v>
      </c>
      <c r="H43" s="93">
        <f>[38]Março!$F$11</f>
        <v>100</v>
      </c>
      <c r="I43" s="93">
        <f>[38]Março!$F$12</f>
        <v>99</v>
      </c>
      <c r="J43" s="93">
        <f>[38]Março!$F$13</f>
        <v>100</v>
      </c>
      <c r="K43" s="93">
        <f>[38]Março!$F$14</f>
        <v>100</v>
      </c>
      <c r="L43" s="93">
        <f>[38]Março!$F$15</f>
        <v>100</v>
      </c>
      <c r="M43" s="93">
        <f>[38]Março!$F$16</f>
        <v>100</v>
      </c>
      <c r="N43" s="93">
        <f>[38]Março!$F$17</f>
        <v>100</v>
      </c>
      <c r="O43" s="93">
        <f>[38]Março!$F$18</f>
        <v>100</v>
      </c>
      <c r="P43" s="93">
        <f>[38]Março!$F$19</f>
        <v>100</v>
      </c>
      <c r="Q43" s="93">
        <f>[38]Março!$F$20</f>
        <v>100</v>
      </c>
      <c r="R43" s="93">
        <f>[38]Março!$F$21</f>
        <v>100</v>
      </c>
      <c r="S43" s="93">
        <f>[38]Março!$F$22</f>
        <v>100</v>
      </c>
      <c r="T43" s="93">
        <f>[38]Março!$F$23</f>
        <v>100</v>
      </c>
      <c r="U43" s="93">
        <f>[38]Março!$F$24</f>
        <v>100</v>
      </c>
      <c r="V43" s="93">
        <f>[38]Março!$F$25</f>
        <v>100</v>
      </c>
      <c r="W43" s="93">
        <f>[38]Março!$F$26</f>
        <v>93</v>
      </c>
      <c r="X43" s="93">
        <f>[38]Março!$F$27</f>
        <v>100</v>
      </c>
      <c r="Y43" s="93">
        <f>[38]Março!$F$28</f>
        <v>100</v>
      </c>
      <c r="Z43" s="93">
        <f>[38]Março!$F$29</f>
        <v>100</v>
      </c>
      <c r="AA43" s="93">
        <f>[38]Março!$F$30</f>
        <v>100</v>
      </c>
      <c r="AB43" s="93">
        <f>[38]Março!$F$31</f>
        <v>100</v>
      </c>
      <c r="AC43" s="93">
        <f>[38]Março!$F$32</f>
        <v>100</v>
      </c>
      <c r="AD43" s="93">
        <f>[38]Março!$F$33</f>
        <v>100</v>
      </c>
      <c r="AE43" s="93">
        <f>[38]Março!$F$34</f>
        <v>100</v>
      </c>
      <c r="AF43" s="93">
        <f>[38]Março!$F$35</f>
        <v>100</v>
      </c>
      <c r="AG43" s="81">
        <f t="shared" si="2"/>
        <v>100</v>
      </c>
      <c r="AH43" s="92">
        <f t="shared" si="3"/>
        <v>99.741935483870961</v>
      </c>
    </row>
    <row r="44" spans="1:36" x14ac:dyDescent="0.2">
      <c r="A44" s="50" t="s">
        <v>17</v>
      </c>
      <c r="B44" s="93">
        <f>[39]Março!$F$5</f>
        <v>96</v>
      </c>
      <c r="C44" s="93">
        <f>[39]Março!$F$6</f>
        <v>89</v>
      </c>
      <c r="D44" s="93">
        <f>[39]Março!$F$7</f>
        <v>89</v>
      </c>
      <c r="E44" s="93">
        <f>[39]Março!$F$8</f>
        <v>95</v>
      </c>
      <c r="F44" s="93">
        <f>[39]Março!$F$9</f>
        <v>94</v>
      </c>
      <c r="G44" s="93">
        <f>[39]Março!$F$10</f>
        <v>95</v>
      </c>
      <c r="H44" s="93">
        <f>[39]Março!$F$11</f>
        <v>90</v>
      </c>
      <c r="I44" s="93">
        <f>[39]Março!$F$12</f>
        <v>80</v>
      </c>
      <c r="J44" s="93">
        <f>[39]Março!$F$13</f>
        <v>94</v>
      </c>
      <c r="K44" s="93">
        <f>[39]Março!$F$14</f>
        <v>93</v>
      </c>
      <c r="L44" s="93">
        <f>[39]Março!$F$15</f>
        <v>95</v>
      </c>
      <c r="M44" s="93">
        <f>[39]Março!$F$16</f>
        <v>98</v>
      </c>
      <c r="N44" s="93">
        <f>[39]Março!$F$17</f>
        <v>89</v>
      </c>
      <c r="O44" s="93">
        <f>[39]Março!$F$18</f>
        <v>84</v>
      </c>
      <c r="P44" s="93">
        <f>[39]Março!$F$19</f>
        <v>75</v>
      </c>
      <c r="Q44" s="93">
        <f>[39]Março!$F$20</f>
        <v>83</v>
      </c>
      <c r="R44" s="93">
        <f>[39]Março!$F$21</f>
        <v>75</v>
      </c>
      <c r="S44" s="93">
        <f>[39]Março!$F$22</f>
        <v>95</v>
      </c>
      <c r="T44" s="93">
        <f>[39]Março!$F$23</f>
        <v>79</v>
      </c>
      <c r="U44" s="93">
        <f>[39]Março!$F$24</f>
        <v>80</v>
      </c>
      <c r="V44" s="93">
        <f>[39]Março!$F$25</f>
        <v>77</v>
      </c>
      <c r="W44" s="93">
        <f>[39]Março!$F$26</f>
        <v>69</v>
      </c>
      <c r="X44" s="93" t="str">
        <f>[39]Março!$F$27</f>
        <v>*</v>
      </c>
      <c r="Y44" s="93">
        <f>[39]Março!$F$28</f>
        <v>77</v>
      </c>
      <c r="Z44" s="93">
        <f>[39]Março!$F$29</f>
        <v>87</v>
      </c>
      <c r="AA44" s="93">
        <f>[39]Março!$F$30</f>
        <v>91</v>
      </c>
      <c r="AB44" s="93">
        <f>[39]Março!$F$31</f>
        <v>92</v>
      </c>
      <c r="AC44" s="93">
        <f>[39]Março!$F$32</f>
        <v>94</v>
      </c>
      <c r="AD44" s="93">
        <f>[39]Março!$F$33</f>
        <v>95</v>
      </c>
      <c r="AE44" s="93">
        <f>[39]Março!$F$34</f>
        <v>91</v>
      </c>
      <c r="AF44" s="93">
        <f>[39]Março!$F$35</f>
        <v>97</v>
      </c>
      <c r="AG44" s="81">
        <f t="shared" si="2"/>
        <v>98</v>
      </c>
      <c r="AH44" s="92">
        <f t="shared" si="3"/>
        <v>87.933333333333337</v>
      </c>
      <c r="AJ44" t="s">
        <v>33</v>
      </c>
    </row>
    <row r="45" spans="1:36" x14ac:dyDescent="0.2">
      <c r="A45" s="50" t="s">
        <v>18</v>
      </c>
      <c r="B45" s="93">
        <f>[40]Março!$F$5</f>
        <v>91</v>
      </c>
      <c r="C45" s="93">
        <f>[40]Março!$F$6</f>
        <v>87</v>
      </c>
      <c r="D45" s="93">
        <f>[40]Março!$F$7</f>
        <v>77</v>
      </c>
      <c r="E45" s="93">
        <f>[40]Março!$F$8</f>
        <v>98</v>
      </c>
      <c r="F45" s="93">
        <f>[40]Março!$F$9</f>
        <v>94</v>
      </c>
      <c r="G45" s="93">
        <f>[40]Março!$F$10</f>
        <v>98</v>
      </c>
      <c r="H45" s="93">
        <f>[40]Março!$F$11</f>
        <v>98</v>
      </c>
      <c r="I45" s="93">
        <f>[40]Março!$F$12</f>
        <v>79</v>
      </c>
      <c r="J45" s="93">
        <f>[40]Março!$F$13</f>
        <v>76</v>
      </c>
      <c r="K45" s="93">
        <f>[40]Março!$F$14</f>
        <v>98</v>
      </c>
      <c r="L45" s="93">
        <f>[40]Março!$F$15</f>
        <v>96</v>
      </c>
      <c r="M45" s="93">
        <f>[40]Março!$F$16</f>
        <v>99</v>
      </c>
      <c r="N45" s="93">
        <f>[40]Março!$F$17</f>
        <v>100</v>
      </c>
      <c r="O45" s="93">
        <f>[40]Março!$F$18</f>
        <v>90</v>
      </c>
      <c r="P45" s="93">
        <f>[40]Março!$F$19</f>
        <v>84</v>
      </c>
      <c r="Q45" s="93">
        <f>[40]Março!$F$20</f>
        <v>98</v>
      </c>
      <c r="R45" s="93">
        <f>[40]Março!$F$21</f>
        <v>99</v>
      </c>
      <c r="S45" s="93">
        <f>[40]Março!$F$22</f>
        <v>100</v>
      </c>
      <c r="T45" s="93">
        <f>[40]Março!$F$23</f>
        <v>93</v>
      </c>
      <c r="U45" s="93">
        <f>[40]Março!$F$24</f>
        <v>78</v>
      </c>
      <c r="V45" s="93">
        <f>[40]Março!$F$25</f>
        <v>91</v>
      </c>
      <c r="W45" s="93">
        <f>[40]Março!$F$26</f>
        <v>86</v>
      </c>
      <c r="X45" s="93">
        <f>[40]Março!$F$27</f>
        <v>93</v>
      </c>
      <c r="Y45" s="93">
        <f>[40]Março!$F$28</f>
        <v>98</v>
      </c>
      <c r="Z45" s="93">
        <f>[40]Março!$F$29</f>
        <v>99</v>
      </c>
      <c r="AA45" s="93">
        <f>[40]Março!$F$30</f>
        <v>100</v>
      </c>
      <c r="AB45" s="93">
        <f>[40]Março!$F$31</f>
        <v>92</v>
      </c>
      <c r="AC45" s="93">
        <f>[40]Março!$F$32</f>
        <v>100</v>
      </c>
      <c r="AD45" s="93">
        <f>[40]Março!$F$33</f>
        <v>100</v>
      </c>
      <c r="AE45" s="93">
        <f>[40]Março!$F$34</f>
        <v>100</v>
      </c>
      <c r="AF45" s="93">
        <f>[40]Março!$F$35</f>
        <v>100</v>
      </c>
      <c r="AG45" s="81">
        <f t="shared" si="2"/>
        <v>100</v>
      </c>
      <c r="AH45" s="92">
        <f t="shared" si="3"/>
        <v>93.290322580645167</v>
      </c>
      <c r="AI45" s="11" t="s">
        <v>33</v>
      </c>
      <c r="AJ45" t="s">
        <v>33</v>
      </c>
    </row>
    <row r="46" spans="1:36" x14ac:dyDescent="0.2">
      <c r="A46" s="50" t="s">
        <v>21</v>
      </c>
      <c r="B46" s="93" t="str">
        <f>[41]Março!$F$5</f>
        <v>*</v>
      </c>
      <c r="C46" s="93" t="str">
        <f>[41]Março!$F$6</f>
        <v>*</v>
      </c>
      <c r="D46" s="93" t="str">
        <f>[41]Março!$F$7</f>
        <v>*</v>
      </c>
      <c r="E46" s="93" t="str">
        <f>[41]Março!$F$8</f>
        <v>*</v>
      </c>
      <c r="F46" s="93" t="str">
        <f>[41]Março!$F$9</f>
        <v>*</v>
      </c>
      <c r="G46" s="93" t="str">
        <f>[41]Março!$F$10</f>
        <v>*</v>
      </c>
      <c r="H46" s="93" t="str">
        <f>[41]Março!$F$11</f>
        <v>*</v>
      </c>
      <c r="I46" s="93" t="str">
        <f>[41]Março!$F$12</f>
        <v>*</v>
      </c>
      <c r="J46" s="93" t="str">
        <f>[41]Março!$F$13</f>
        <v>*</v>
      </c>
      <c r="K46" s="93" t="str">
        <f>[41]Março!$F$14</f>
        <v>*</v>
      </c>
      <c r="L46" s="93" t="str">
        <f>[41]Março!$F$15</f>
        <v>*</v>
      </c>
      <c r="M46" s="93" t="str">
        <f>[41]Março!$F$16</f>
        <v>*</v>
      </c>
      <c r="N46" s="93" t="str">
        <f>[41]Março!$F$17</f>
        <v>*</v>
      </c>
      <c r="O46" s="93">
        <f>[41]Março!$F$18</f>
        <v>79</v>
      </c>
      <c r="P46" s="93">
        <f>[41]Março!$F$19</f>
        <v>94</v>
      </c>
      <c r="Q46" s="93">
        <f>[41]Março!$F$20</f>
        <v>87</v>
      </c>
      <c r="R46" s="93">
        <f>[41]Março!$F$21</f>
        <v>89</v>
      </c>
      <c r="S46" s="93">
        <f>[41]Março!$F$22</f>
        <v>91</v>
      </c>
      <c r="T46" s="93">
        <f>[41]Março!$F$23</f>
        <v>91</v>
      </c>
      <c r="U46" s="93">
        <f>[41]Março!$F$24</f>
        <v>88</v>
      </c>
      <c r="V46" s="93">
        <f>[41]Março!$F$25</f>
        <v>83</v>
      </c>
      <c r="W46" s="93">
        <f>[41]Março!$F$26</f>
        <v>74</v>
      </c>
      <c r="X46" s="93">
        <f>[41]Março!$F$27</f>
        <v>88</v>
      </c>
      <c r="Y46" s="93">
        <f>[41]Março!$F$28</f>
        <v>91</v>
      </c>
      <c r="Z46" s="93">
        <f>[41]Março!$F$29</f>
        <v>95</v>
      </c>
      <c r="AA46" s="93">
        <f>[41]Março!$F$30</f>
        <v>89</v>
      </c>
      <c r="AB46" s="93">
        <f>[41]Março!$F$31</f>
        <v>92</v>
      </c>
      <c r="AC46" s="93">
        <f>[41]Março!$F$32</f>
        <v>93</v>
      </c>
      <c r="AD46" s="93">
        <f>[41]Março!$F$33</f>
        <v>91</v>
      </c>
      <c r="AE46" s="93">
        <f>[41]Março!$F$34</f>
        <v>94</v>
      </c>
      <c r="AF46" s="93">
        <f>[41]Março!$F$35</f>
        <v>94</v>
      </c>
      <c r="AG46" s="81">
        <f t="shared" si="2"/>
        <v>95</v>
      </c>
      <c r="AH46" s="92">
        <f t="shared" si="3"/>
        <v>89.055555555555557</v>
      </c>
      <c r="AJ46" t="s">
        <v>33</v>
      </c>
    </row>
    <row r="47" spans="1:36" x14ac:dyDescent="0.2">
      <c r="A47" s="50" t="s">
        <v>32</v>
      </c>
      <c r="B47" s="93">
        <f>[42]Março!$F$5</f>
        <v>100</v>
      </c>
      <c r="C47" s="93">
        <f>[42]Março!$F$6</f>
        <v>97</v>
      </c>
      <c r="D47" s="93">
        <f>[42]Março!$F$7</f>
        <v>95</v>
      </c>
      <c r="E47" s="93">
        <f>[42]Março!$F$8</f>
        <v>100</v>
      </c>
      <c r="F47" s="93">
        <f>[42]Março!$F$9</f>
        <v>99</v>
      </c>
      <c r="G47" s="93">
        <f>[42]Março!$F$10</f>
        <v>99</v>
      </c>
      <c r="H47" s="93">
        <f>[42]Março!$F$11</f>
        <v>93</v>
      </c>
      <c r="I47" s="93">
        <f>[42]Março!$F$12</f>
        <v>94</v>
      </c>
      <c r="J47" s="93">
        <f>[42]Março!$F$13</f>
        <v>100</v>
      </c>
      <c r="K47" s="93">
        <f>[42]Março!$F$14</f>
        <v>95</v>
      </c>
      <c r="L47" s="93">
        <f>[42]Março!$F$15</f>
        <v>96</v>
      </c>
      <c r="M47" s="93">
        <f>[42]Março!$F$16</f>
        <v>100</v>
      </c>
      <c r="N47" s="93">
        <f>[42]Março!$F$17</f>
        <v>99</v>
      </c>
      <c r="O47" s="93">
        <f>[42]Março!$F$18</f>
        <v>100</v>
      </c>
      <c r="P47" s="93">
        <f>[42]Março!$F$19</f>
        <v>90</v>
      </c>
      <c r="Q47" s="93">
        <f>[42]Março!$F$20</f>
        <v>94</v>
      </c>
      <c r="R47" s="93">
        <f>[42]Março!$F$21</f>
        <v>100</v>
      </c>
      <c r="S47" s="93">
        <f>[42]Março!$F$22</f>
        <v>92</v>
      </c>
      <c r="T47" s="93">
        <f>[42]Março!$F$23</f>
        <v>100</v>
      </c>
      <c r="U47" s="93">
        <f>[42]Março!$F$24</f>
        <v>92</v>
      </c>
      <c r="V47" s="93">
        <f>[42]Março!$F$25</f>
        <v>89</v>
      </c>
      <c r="W47" s="93">
        <f>[42]Março!$F$26</f>
        <v>92</v>
      </c>
      <c r="X47" s="93">
        <f>[42]Março!$F$27</f>
        <v>98</v>
      </c>
      <c r="Y47" s="93">
        <f>[42]Março!$F$28</f>
        <v>100</v>
      </c>
      <c r="Z47" s="93">
        <f>[42]Março!$F$29</f>
        <v>100</v>
      </c>
      <c r="AA47" s="93">
        <f>[42]Março!$F$30</f>
        <v>100</v>
      </c>
      <c r="AB47" s="93">
        <f>[42]Março!$F$31</f>
        <v>94</v>
      </c>
      <c r="AC47" s="93">
        <f>[42]Março!$F$32</f>
        <v>95</v>
      </c>
      <c r="AD47" s="93">
        <f>[42]Março!$F$33</f>
        <v>94</v>
      </c>
      <c r="AE47" s="93">
        <f>[42]Março!$F$34</f>
        <v>94</v>
      </c>
      <c r="AF47" s="93">
        <f>[42]Março!$F$35</f>
        <v>98</v>
      </c>
      <c r="AG47" s="81">
        <f t="shared" si="2"/>
        <v>100</v>
      </c>
      <c r="AH47" s="92">
        <f t="shared" si="3"/>
        <v>96.41935483870968</v>
      </c>
      <c r="AI47" s="11" t="s">
        <v>33</v>
      </c>
      <c r="AJ47" t="s">
        <v>33</v>
      </c>
    </row>
    <row r="48" spans="1:36" x14ac:dyDescent="0.2">
      <c r="A48" s="50" t="s">
        <v>19</v>
      </c>
      <c r="B48" s="93">
        <f>[43]Março!$F$5</f>
        <v>82</v>
      </c>
      <c r="C48" s="93">
        <f>[43]Março!$F$6</f>
        <v>81</v>
      </c>
      <c r="D48" s="93">
        <f>[43]Março!$F$7</f>
        <v>81</v>
      </c>
      <c r="E48" s="93">
        <f>[43]Março!$F$8</f>
        <v>78</v>
      </c>
      <c r="F48" s="93">
        <f>[43]Março!$F$9</f>
        <v>76</v>
      </c>
      <c r="G48" s="93">
        <f>[43]Março!$F$10</f>
        <v>73</v>
      </c>
      <c r="H48" s="93">
        <f>[43]Março!$F$11</f>
        <v>77</v>
      </c>
      <c r="I48" s="93">
        <f>[43]Março!$F$12</f>
        <v>75</v>
      </c>
      <c r="J48" s="93">
        <f>[43]Março!$F$13</f>
        <v>67</v>
      </c>
      <c r="K48" s="93">
        <f>[43]Março!$F$14</f>
        <v>75</v>
      </c>
      <c r="L48" s="93">
        <f>[43]Março!$F$15</f>
        <v>94</v>
      </c>
      <c r="M48" s="93">
        <f>[43]Março!$F$16</f>
        <v>95</v>
      </c>
      <c r="N48" s="93">
        <f>[43]Março!$F$17</f>
        <v>86</v>
      </c>
      <c r="O48" s="93">
        <f>[43]Março!$F$18</f>
        <v>91</v>
      </c>
      <c r="P48" s="93">
        <f>[43]Março!$F$19</f>
        <v>79</v>
      </c>
      <c r="Q48" s="93">
        <f>[43]Março!$F$20</f>
        <v>86</v>
      </c>
      <c r="R48" s="93">
        <f>[43]Março!$F$21</f>
        <v>84</v>
      </c>
      <c r="S48" s="93">
        <f>[43]Março!$F$22</f>
        <v>79</v>
      </c>
      <c r="T48" s="93">
        <f>[43]Março!$F$23</f>
        <v>95</v>
      </c>
      <c r="U48" s="93">
        <f>[43]Março!$F$24</f>
        <v>86</v>
      </c>
      <c r="V48" s="93">
        <f>[43]Março!$F$25</f>
        <v>78</v>
      </c>
      <c r="W48" s="93">
        <f>[43]Março!$F$26</f>
        <v>72</v>
      </c>
      <c r="X48" s="93">
        <f>[43]Março!$F$27</f>
        <v>80</v>
      </c>
      <c r="Y48" s="93">
        <f>[43]Março!$F$28</f>
        <v>83</v>
      </c>
      <c r="Z48" s="93">
        <f>[43]Março!$F$29</f>
        <v>82</v>
      </c>
      <c r="AA48" s="93">
        <f>[43]Março!$F$30</f>
        <v>80</v>
      </c>
      <c r="AB48" s="93">
        <f>[43]Março!$F$31</f>
        <v>86</v>
      </c>
      <c r="AC48" s="93">
        <f>[43]Março!$F$32</f>
        <v>76</v>
      </c>
      <c r="AD48" s="93">
        <f>[43]Março!$F$33</f>
        <v>82</v>
      </c>
      <c r="AE48" s="93">
        <f>[43]Março!$F$34</f>
        <v>92</v>
      </c>
      <c r="AF48" s="93">
        <f>[43]Março!$F$35</f>
        <v>95</v>
      </c>
      <c r="AG48" s="81">
        <f t="shared" si="2"/>
        <v>95</v>
      </c>
      <c r="AH48" s="92">
        <f t="shared" si="3"/>
        <v>82.129032258064512</v>
      </c>
    </row>
    <row r="49" spans="1:36" s="5" customFormat="1" ht="17.100000000000001" customHeight="1" x14ac:dyDescent="0.2">
      <c r="A49" s="51" t="s">
        <v>22</v>
      </c>
      <c r="B49" s="94">
        <f t="shared" ref="B49:AE49" si="4">MAX(B5:B48)</f>
        <v>100</v>
      </c>
      <c r="C49" s="94">
        <f t="shared" si="4"/>
        <v>100</v>
      </c>
      <c r="D49" s="94">
        <f t="shared" si="4"/>
        <v>100</v>
      </c>
      <c r="E49" s="94">
        <f t="shared" si="4"/>
        <v>100</v>
      </c>
      <c r="F49" s="94">
        <f t="shared" si="4"/>
        <v>100</v>
      </c>
      <c r="G49" s="94">
        <f t="shared" si="4"/>
        <v>100</v>
      </c>
      <c r="H49" s="94">
        <f t="shared" si="4"/>
        <v>100</v>
      </c>
      <c r="I49" s="94">
        <f t="shared" si="4"/>
        <v>100</v>
      </c>
      <c r="J49" s="94">
        <f t="shared" si="4"/>
        <v>100</v>
      </c>
      <c r="K49" s="94">
        <f t="shared" si="4"/>
        <v>100</v>
      </c>
      <c r="L49" s="94">
        <f t="shared" si="4"/>
        <v>100</v>
      </c>
      <c r="M49" s="94">
        <f t="shared" si="4"/>
        <v>100</v>
      </c>
      <c r="N49" s="94">
        <f t="shared" si="4"/>
        <v>100</v>
      </c>
      <c r="O49" s="94">
        <f t="shared" si="4"/>
        <v>100</v>
      </c>
      <c r="P49" s="94">
        <f t="shared" si="4"/>
        <v>100</v>
      </c>
      <c r="Q49" s="94">
        <f t="shared" si="4"/>
        <v>100</v>
      </c>
      <c r="R49" s="94">
        <f t="shared" si="4"/>
        <v>100</v>
      </c>
      <c r="S49" s="94">
        <f t="shared" si="4"/>
        <v>100</v>
      </c>
      <c r="T49" s="94">
        <f t="shared" si="4"/>
        <v>100</v>
      </c>
      <c r="U49" s="94">
        <f t="shared" si="4"/>
        <v>100</v>
      </c>
      <c r="V49" s="94">
        <f t="shared" si="4"/>
        <v>100</v>
      </c>
      <c r="W49" s="94">
        <f t="shared" si="4"/>
        <v>100</v>
      </c>
      <c r="X49" s="94">
        <f t="shared" si="4"/>
        <v>100</v>
      </c>
      <c r="Y49" s="94">
        <f t="shared" si="4"/>
        <v>100</v>
      </c>
      <c r="Z49" s="94">
        <f t="shared" si="4"/>
        <v>100</v>
      </c>
      <c r="AA49" s="94">
        <f t="shared" si="4"/>
        <v>100</v>
      </c>
      <c r="AB49" s="94">
        <f t="shared" si="4"/>
        <v>100</v>
      </c>
      <c r="AC49" s="94">
        <f t="shared" si="4"/>
        <v>100</v>
      </c>
      <c r="AD49" s="94">
        <f t="shared" si="4"/>
        <v>100</v>
      </c>
      <c r="AE49" s="94">
        <f t="shared" si="4"/>
        <v>100</v>
      </c>
      <c r="AF49" s="94">
        <f t="shared" ref="AF49" si="5">MAX(AF5:AF48)</f>
        <v>100</v>
      </c>
      <c r="AG49" s="81">
        <f>MAX(AG5:AG48)</f>
        <v>100</v>
      </c>
      <c r="AH49" s="92">
        <f t="shared" si="3"/>
        <v>100</v>
      </c>
      <c r="AJ49" s="5" t="s">
        <v>33</v>
      </c>
    </row>
    <row r="50" spans="1:36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52"/>
      <c r="AF50" s="52"/>
      <c r="AG50" s="46"/>
      <c r="AH50" s="47"/>
    </row>
    <row r="51" spans="1:36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46"/>
      <c r="AH51" s="45"/>
    </row>
    <row r="52" spans="1:36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46"/>
      <c r="AH52" s="45"/>
      <c r="AI52" s="11" t="s">
        <v>33</v>
      </c>
    </row>
    <row r="53" spans="1:36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46"/>
      <c r="AH53" s="72"/>
    </row>
    <row r="54" spans="1:36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8"/>
      <c r="AF54" s="48"/>
      <c r="AG54" s="46"/>
      <c r="AH54" s="47"/>
      <c r="AJ54" t="s">
        <v>33</v>
      </c>
    </row>
    <row r="55" spans="1:36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9"/>
      <c r="AF55" s="49"/>
      <c r="AG55" s="46"/>
      <c r="AH55" s="47"/>
    </row>
    <row r="56" spans="1:36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  <c r="AH56" s="73"/>
    </row>
    <row r="57" spans="1:36" x14ac:dyDescent="0.2">
      <c r="AJ57" t="s">
        <v>33</v>
      </c>
    </row>
    <row r="58" spans="1:36" x14ac:dyDescent="0.2">
      <c r="U58" s="2" t="s">
        <v>33</v>
      </c>
      <c r="Y58" s="2" t="s">
        <v>33</v>
      </c>
      <c r="AJ58" t="s">
        <v>33</v>
      </c>
    </row>
    <row r="59" spans="1:36" x14ac:dyDescent="0.2">
      <c r="L59" s="2" t="s">
        <v>33</v>
      </c>
      <c r="Q59" s="2" t="s">
        <v>33</v>
      </c>
      <c r="U59" s="2" t="s">
        <v>33</v>
      </c>
      <c r="AD59" s="2" t="s">
        <v>33</v>
      </c>
      <c r="AJ59" t="s">
        <v>33</v>
      </c>
    </row>
    <row r="60" spans="1:36" x14ac:dyDescent="0.2">
      <c r="O60" s="2" t="s">
        <v>33</v>
      </c>
      <c r="AB60" s="2" t="s">
        <v>33</v>
      </c>
      <c r="AG60" s="7" t="s">
        <v>33</v>
      </c>
    </row>
    <row r="61" spans="1:36" x14ac:dyDescent="0.2">
      <c r="G61" s="2" t="s">
        <v>33</v>
      </c>
      <c r="L61" s="2" t="s">
        <v>33</v>
      </c>
      <c r="AF61" s="2" t="s">
        <v>33</v>
      </c>
    </row>
    <row r="62" spans="1:36" x14ac:dyDescent="0.2">
      <c r="P62" s="2" t="s">
        <v>205</v>
      </c>
      <c r="S62" s="2" t="s">
        <v>33</v>
      </c>
      <c r="U62" s="2" t="s">
        <v>33</v>
      </c>
      <c r="V62" s="2" t="s">
        <v>33</v>
      </c>
      <c r="Y62" s="2" t="s">
        <v>33</v>
      </c>
      <c r="AD62" s="2" t="s">
        <v>33</v>
      </c>
      <c r="AJ62" t="s">
        <v>33</v>
      </c>
    </row>
    <row r="63" spans="1:36" x14ac:dyDescent="0.2">
      <c r="L63" s="2" t="s">
        <v>33</v>
      </c>
      <c r="S63" s="2" t="s">
        <v>33</v>
      </c>
      <c r="T63" s="2" t="s">
        <v>33</v>
      </c>
      <c r="Z63" s="2" t="s">
        <v>33</v>
      </c>
      <c r="AA63" s="2" t="s">
        <v>33</v>
      </c>
      <c r="AB63" s="2" t="s">
        <v>33</v>
      </c>
      <c r="AE63" s="2" t="s">
        <v>33</v>
      </c>
    </row>
    <row r="64" spans="1:36" x14ac:dyDescent="0.2">
      <c r="V64" s="2" t="s">
        <v>33</v>
      </c>
      <c r="W64" s="2" t="s">
        <v>33</v>
      </c>
      <c r="X64" s="2" t="s">
        <v>33</v>
      </c>
      <c r="Y64" s="2" t="s">
        <v>33</v>
      </c>
      <c r="AG64" s="7" t="s">
        <v>33</v>
      </c>
    </row>
    <row r="65" spans="7:31" x14ac:dyDescent="0.2">
      <c r="G65" s="2" t="s">
        <v>33</v>
      </c>
      <c r="P65" s="2" t="s">
        <v>33</v>
      </c>
      <c r="V65" s="2" t="s">
        <v>33</v>
      </c>
      <c r="Y65" s="2" t="s">
        <v>33</v>
      </c>
      <c r="AE65" s="2" t="s">
        <v>33</v>
      </c>
    </row>
    <row r="66" spans="7:31" x14ac:dyDescent="0.2">
      <c r="R66" s="2" t="s">
        <v>33</v>
      </c>
      <c r="U66" s="2" t="s">
        <v>33</v>
      </c>
    </row>
    <row r="67" spans="7:31" x14ac:dyDescent="0.2">
      <c r="L67" s="2" t="s">
        <v>33</v>
      </c>
      <c r="Y67" s="2" t="s">
        <v>33</v>
      </c>
      <c r="AC67" s="2" t="s">
        <v>33</v>
      </c>
      <c r="AD67" s="2" t="s">
        <v>33</v>
      </c>
    </row>
    <row r="69" spans="7:31" x14ac:dyDescent="0.2">
      <c r="N69" s="2" t="s">
        <v>33</v>
      </c>
    </row>
    <row r="70" spans="7:31" x14ac:dyDescent="0.2">
      <c r="U70" s="2" t="s">
        <v>33</v>
      </c>
    </row>
    <row r="75" spans="7:31" x14ac:dyDescent="0.2">
      <c r="W75" s="2" t="s">
        <v>33</v>
      </c>
    </row>
  </sheetData>
  <mergeCells count="36">
    <mergeCell ref="Z3:Z4"/>
    <mergeCell ref="A1:AH1"/>
    <mergeCell ref="T51:X51"/>
    <mergeCell ref="AF3:AF4"/>
    <mergeCell ref="A2:A4"/>
    <mergeCell ref="S3:S4"/>
    <mergeCell ref="V3:V4"/>
    <mergeCell ref="B2:AH2"/>
    <mergeCell ref="AE3:AE4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T52:X52"/>
    <mergeCell ref="U3:U4"/>
    <mergeCell ref="T3:T4"/>
    <mergeCell ref="P3:P4"/>
    <mergeCell ref="Q3:Q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I3:I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showGridLines="0" zoomScale="90" zoomScaleNormal="90" workbookViewId="0">
      <selection activeCell="AI36" sqref="AI36"/>
    </sheetView>
  </sheetViews>
  <sheetFormatPr defaultRowHeight="12.75" x14ac:dyDescent="0.2"/>
  <cols>
    <col min="1" max="1" width="24.5703125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1" width="6.42578125" style="2" bestFit="1" customWidth="1"/>
    <col min="32" max="32" width="5.7109375" style="2" customWidth="1"/>
    <col min="33" max="33" width="7" style="6" bestFit="1" customWidth="1"/>
    <col min="34" max="34" width="6.85546875" style="1" customWidth="1"/>
  </cols>
  <sheetData>
    <row r="1" spans="1:34" ht="20.100000000000001" customHeight="1" x14ac:dyDescent="0.2">
      <c r="A1" s="123" t="s">
        <v>215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</row>
    <row r="2" spans="1:34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4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D3" si="0">SUM(C3+1)</f>
        <v>3</v>
      </c>
      <c r="E3" s="119">
        <f t="shared" si="0"/>
        <v>4</v>
      </c>
      <c r="F3" s="119">
        <f t="shared" si="0"/>
        <v>5</v>
      </c>
      <c r="G3" s="119">
        <f t="shared" si="0"/>
        <v>6</v>
      </c>
      <c r="H3" s="119">
        <f t="shared" si="0"/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 t="shared" si="0"/>
        <v>28</v>
      </c>
      <c r="AD3" s="119">
        <f t="shared" si="0"/>
        <v>29</v>
      </c>
      <c r="AE3" s="119">
        <v>30</v>
      </c>
      <c r="AF3" s="119">
        <v>31</v>
      </c>
      <c r="AG3" s="78" t="s">
        <v>26</v>
      </c>
      <c r="AH3" s="79" t="s">
        <v>24</v>
      </c>
    </row>
    <row r="4" spans="1:34" s="5" customFormat="1" ht="20.100000000000001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78" t="s">
        <v>23</v>
      </c>
      <c r="AH4" s="79" t="s">
        <v>23</v>
      </c>
    </row>
    <row r="5" spans="1:34" s="5" customFormat="1" x14ac:dyDescent="0.2">
      <c r="A5" s="50" t="s">
        <v>28</v>
      </c>
      <c r="B5" s="90">
        <f>[1]Março!$G$5</f>
        <v>33</v>
      </c>
      <c r="C5" s="90">
        <f>[1]Março!$G$6</f>
        <v>30</v>
      </c>
      <c r="D5" s="90">
        <f>[1]Março!$G$7</f>
        <v>32</v>
      </c>
      <c r="E5" s="90">
        <f>[1]Março!$G$8</f>
        <v>31</v>
      </c>
      <c r="F5" s="90">
        <f>[1]Março!$G$9</f>
        <v>32</v>
      </c>
      <c r="G5" s="90">
        <f>[1]Março!$G$10</f>
        <v>31</v>
      </c>
      <c r="H5" s="90">
        <f>[1]Março!$G$11</f>
        <v>30</v>
      </c>
      <c r="I5" s="90">
        <f>[1]Março!$G$12</f>
        <v>23</v>
      </c>
      <c r="J5" s="90">
        <f>[1]Março!$G$13</f>
        <v>26</v>
      </c>
      <c r="K5" s="90">
        <f>[1]Março!$G$14</f>
        <v>31</v>
      </c>
      <c r="L5" s="90">
        <f>[1]Março!$G$15</f>
        <v>30</v>
      </c>
      <c r="M5" s="90">
        <f>[1]Março!$G$16</f>
        <v>49</v>
      </c>
      <c r="N5" s="90">
        <f>[1]Março!$G$17</f>
        <v>45</v>
      </c>
      <c r="O5" s="90">
        <f>[1]Março!$G$18</f>
        <v>40</v>
      </c>
      <c r="P5" s="90">
        <f>[1]Março!$G$19</f>
        <v>35</v>
      </c>
      <c r="Q5" s="90">
        <f>[1]Março!$G$20</f>
        <v>34</v>
      </c>
      <c r="R5" s="90">
        <f>[1]Março!$G$21</f>
        <v>44</v>
      </c>
      <c r="S5" s="90">
        <f>[1]Março!$G$22</f>
        <v>38</v>
      </c>
      <c r="T5" s="90">
        <f>[1]Março!$G$23</f>
        <v>50</v>
      </c>
      <c r="U5" s="90">
        <f>[1]Março!$G$24</f>
        <v>44</v>
      </c>
      <c r="V5" s="90">
        <f>[1]Março!$G$25</f>
        <v>32</v>
      </c>
      <c r="W5" s="90">
        <f>[1]Março!$G$26</f>
        <v>32</v>
      </c>
      <c r="X5" s="90">
        <f>[1]Março!$G$27</f>
        <v>55</v>
      </c>
      <c r="Y5" s="90">
        <f>[1]Março!$G$28</f>
        <v>33</v>
      </c>
      <c r="Z5" s="90">
        <f>[1]Março!$G$29</f>
        <v>43</v>
      </c>
      <c r="AA5" s="90">
        <f>[1]Março!$G$30</f>
        <v>42</v>
      </c>
      <c r="AB5" s="90">
        <f>[1]Março!$G$31</f>
        <v>39</v>
      </c>
      <c r="AC5" s="90">
        <f>[1]Março!$G$32</f>
        <v>35</v>
      </c>
      <c r="AD5" s="90">
        <f>[1]Março!$G$33</f>
        <v>44</v>
      </c>
      <c r="AE5" s="90">
        <f>[1]Março!$G$34</f>
        <v>35</v>
      </c>
      <c r="AF5" s="90">
        <f>[1]Março!$G$35</f>
        <v>71</v>
      </c>
      <c r="AG5" s="81">
        <f t="shared" ref="AG5" si="1">MIN(B5:AF5)</f>
        <v>23</v>
      </c>
      <c r="AH5" s="92">
        <f t="shared" ref="AH5" si="2">AVERAGE(B5:AF5)</f>
        <v>37.70967741935484</v>
      </c>
    </row>
    <row r="6" spans="1:34" x14ac:dyDescent="0.2">
      <c r="A6" s="50" t="s">
        <v>0</v>
      </c>
      <c r="B6" s="93">
        <f>[2]Março!$G$5</f>
        <v>30</v>
      </c>
      <c r="C6" s="93">
        <f>[2]Março!$G$6</f>
        <v>29</v>
      </c>
      <c r="D6" s="93">
        <f>[2]Março!$G$7</f>
        <v>31</v>
      </c>
      <c r="E6" s="93">
        <f>[2]Março!$G$8</f>
        <v>27</v>
      </c>
      <c r="F6" s="93">
        <f>[2]Março!$G$9</f>
        <v>36</v>
      </c>
      <c r="G6" s="93">
        <f>[2]Março!$G$10</f>
        <v>31</v>
      </c>
      <c r="H6" s="93">
        <f>[2]Março!$G$11</f>
        <v>24</v>
      </c>
      <c r="I6" s="93">
        <f>[2]Março!$G$12</f>
        <v>21</v>
      </c>
      <c r="J6" s="93">
        <f>[2]Março!$G$13</f>
        <v>28</v>
      </c>
      <c r="K6" s="93">
        <f>[2]Março!$G$14</f>
        <v>31</v>
      </c>
      <c r="L6" s="93">
        <f>[2]Março!$G$15</f>
        <v>50</v>
      </c>
      <c r="M6" s="93">
        <f>[2]Março!$G$16</f>
        <v>61</v>
      </c>
      <c r="N6" s="93">
        <f>[2]Março!$G$17</f>
        <v>44</v>
      </c>
      <c r="O6" s="93">
        <f>[2]Março!$G$18</f>
        <v>36</v>
      </c>
      <c r="P6" s="93">
        <f>[2]Março!$G$19</f>
        <v>30</v>
      </c>
      <c r="Q6" s="93">
        <f>[2]Março!$G$20</f>
        <v>30</v>
      </c>
      <c r="R6" s="93">
        <f>[2]Março!$G$21</f>
        <v>35</v>
      </c>
      <c r="S6" s="93">
        <f>[2]Março!$G$22</f>
        <v>57</v>
      </c>
      <c r="T6" s="93">
        <f>[2]Março!$G$23</f>
        <v>32</v>
      </c>
      <c r="U6" s="93">
        <f>[2]Março!$G$24</f>
        <v>37</v>
      </c>
      <c r="V6" s="93">
        <f>[2]Março!$G$25</f>
        <v>31</v>
      </c>
      <c r="W6" s="93">
        <f>[2]Março!$G$26</f>
        <v>35</v>
      </c>
      <c r="X6" s="93">
        <f>[2]Março!$G$27</f>
        <v>43</v>
      </c>
      <c r="Y6" s="93">
        <f>[2]Março!$G$28</f>
        <v>45</v>
      </c>
      <c r="Z6" s="93">
        <f>[2]Março!$G$29</f>
        <v>40</v>
      </c>
      <c r="AA6" s="93">
        <f>[2]Março!$G$30</f>
        <v>44</v>
      </c>
      <c r="AB6" s="93">
        <f>[2]Março!$G$31</f>
        <v>47</v>
      </c>
      <c r="AC6" s="93">
        <f>[2]Março!$G$32</f>
        <v>42</v>
      </c>
      <c r="AD6" s="93">
        <f>[2]Março!$G$33</f>
        <v>66</v>
      </c>
      <c r="AE6" s="93">
        <f>[2]Março!$G$34</f>
        <v>54</v>
      </c>
      <c r="AF6" s="93">
        <f>[2]Março!$G$35</f>
        <v>61</v>
      </c>
      <c r="AG6" s="81">
        <f t="shared" ref="AG6:AG29" si="3">MIN(B6:AF6)</f>
        <v>21</v>
      </c>
      <c r="AH6" s="92">
        <f t="shared" ref="AH6:AH48" si="4">AVERAGE(B6:AF6)</f>
        <v>38.967741935483872</v>
      </c>
    </row>
    <row r="7" spans="1:34" x14ac:dyDescent="0.2">
      <c r="A7" s="50" t="s">
        <v>86</v>
      </c>
      <c r="B7" s="93">
        <f>[3]Março!$G$5</f>
        <v>36</v>
      </c>
      <c r="C7" s="93">
        <f>[3]Março!$G$6</f>
        <v>29</v>
      </c>
      <c r="D7" s="93">
        <f>[3]Março!$G$7</f>
        <v>35</v>
      </c>
      <c r="E7" s="93">
        <f>[3]Março!$G$8</f>
        <v>31</v>
      </c>
      <c r="F7" s="93">
        <f>[3]Março!$G$9</f>
        <v>45</v>
      </c>
      <c r="G7" s="93">
        <f>[3]Março!$G$10</f>
        <v>38</v>
      </c>
      <c r="H7" s="93">
        <f>[3]Março!$G$11</f>
        <v>36</v>
      </c>
      <c r="I7" s="93">
        <f>[3]Março!$G$12</f>
        <v>26</v>
      </c>
      <c r="J7" s="93">
        <f>[3]Março!$G$13</f>
        <v>27</v>
      </c>
      <c r="K7" s="93">
        <f>[3]Março!$G$14</f>
        <v>40</v>
      </c>
      <c r="L7" s="93">
        <f>[3]Março!$G$15</f>
        <v>56</v>
      </c>
      <c r="M7" s="93">
        <f>[3]Março!$G$16</f>
        <v>50</v>
      </c>
      <c r="N7" s="93">
        <f>[3]Março!$G$17</f>
        <v>50</v>
      </c>
      <c r="O7" s="93">
        <f>[3]Março!$G$18</f>
        <v>46</v>
      </c>
      <c r="P7" s="93">
        <f>[3]Março!$G$19</f>
        <v>40</v>
      </c>
      <c r="Q7" s="93">
        <f>[3]Março!$G$20</f>
        <v>41</v>
      </c>
      <c r="R7" s="93">
        <f>[3]Março!$G$21</f>
        <v>44</v>
      </c>
      <c r="S7" s="93">
        <f>[3]Março!$G$22</f>
        <v>49</v>
      </c>
      <c r="T7" s="93">
        <f>[3]Março!$G$23</f>
        <v>42</v>
      </c>
      <c r="U7" s="93">
        <f>[3]Março!$G$24</f>
        <v>42</v>
      </c>
      <c r="V7" s="93">
        <f>[3]Março!$G$25</f>
        <v>27</v>
      </c>
      <c r="W7" s="93">
        <f>[3]Março!$G$26</f>
        <v>32</v>
      </c>
      <c r="X7" s="93">
        <f>[3]Março!$G$27</f>
        <v>53</v>
      </c>
      <c r="Y7" s="93">
        <f>[3]Março!$G$28</f>
        <v>41</v>
      </c>
      <c r="Z7" s="93">
        <f>[3]Março!$G$29</f>
        <v>41</v>
      </c>
      <c r="AA7" s="93">
        <f>[3]Março!$G$30</f>
        <v>47</v>
      </c>
      <c r="AB7" s="93">
        <f>[3]Março!$G$31</f>
        <v>40</v>
      </c>
      <c r="AC7" s="93">
        <f>[3]Março!$G$32</f>
        <v>47</v>
      </c>
      <c r="AD7" s="93">
        <f>[3]Março!$G$33</f>
        <v>71</v>
      </c>
      <c r="AE7" s="93">
        <f>[3]Março!$G$34</f>
        <v>66</v>
      </c>
      <c r="AF7" s="93">
        <f>[3]Março!$G$35</f>
        <v>64</v>
      </c>
      <c r="AG7" s="81">
        <f t="shared" si="3"/>
        <v>26</v>
      </c>
      <c r="AH7" s="92">
        <f t="shared" si="4"/>
        <v>42.967741935483872</v>
      </c>
    </row>
    <row r="8" spans="1:34" ht="12" customHeight="1" x14ac:dyDescent="0.2">
      <c r="A8" s="50" t="s">
        <v>1</v>
      </c>
      <c r="B8" s="93">
        <f>[4]Março!$G$5</f>
        <v>40</v>
      </c>
      <c r="C8" s="93">
        <f>[4]Março!$G$6</f>
        <v>38</v>
      </c>
      <c r="D8" s="93">
        <f>[4]Março!$G$7</f>
        <v>52</v>
      </c>
      <c r="E8" s="93">
        <f>[4]Março!$G$8</f>
        <v>31</v>
      </c>
      <c r="F8" s="93">
        <f>[4]Março!$G$9</f>
        <v>52</v>
      </c>
      <c r="G8" s="93">
        <f>[4]Março!$G$10</f>
        <v>41</v>
      </c>
      <c r="H8" s="93">
        <f>[4]Março!$G$11</f>
        <v>31</v>
      </c>
      <c r="I8" s="93">
        <f>[4]Março!$G$12</f>
        <v>36</v>
      </c>
      <c r="J8" s="93">
        <f>[4]Março!$G$13</f>
        <v>40</v>
      </c>
      <c r="K8" s="93">
        <f>[4]Março!$G$14</f>
        <v>38</v>
      </c>
      <c r="L8" s="93">
        <f>[4]Março!$G$15</f>
        <v>40</v>
      </c>
      <c r="M8" s="93">
        <f>[4]Março!$G$16</f>
        <v>52</v>
      </c>
      <c r="N8" s="93">
        <f>[4]Março!$G$17</f>
        <v>53</v>
      </c>
      <c r="O8" s="93">
        <f>[4]Março!$G$18</f>
        <v>46</v>
      </c>
      <c r="P8" s="93">
        <f>[4]Março!$G$19</f>
        <v>39</v>
      </c>
      <c r="Q8" s="93">
        <f>[4]Março!$G$20</f>
        <v>31</v>
      </c>
      <c r="R8" s="93">
        <f>[4]Março!$G$21</f>
        <v>41</v>
      </c>
      <c r="S8" s="93">
        <f>[4]Março!$G$22</f>
        <v>49</v>
      </c>
      <c r="T8" s="93">
        <f>[4]Março!$G$23</f>
        <v>31</v>
      </c>
      <c r="U8" s="93">
        <f>[4]Março!$G$24</f>
        <v>26</v>
      </c>
      <c r="V8" s="93">
        <f>[4]Março!$G$25</f>
        <v>28</v>
      </c>
      <c r="W8" s="93">
        <f>[4]Março!$G$26</f>
        <v>38</v>
      </c>
      <c r="X8" s="93">
        <f>[4]Março!$G$27</f>
        <v>63</v>
      </c>
      <c r="Y8" s="93">
        <f>[4]Março!$G$28</f>
        <v>67</v>
      </c>
      <c r="Z8" s="93">
        <f>[4]Março!$G$29</f>
        <v>51</v>
      </c>
      <c r="AA8" s="93">
        <f>[4]Março!$G$30</f>
        <v>48</v>
      </c>
      <c r="AB8" s="93">
        <f>[4]Março!$G$31</f>
        <v>51</v>
      </c>
      <c r="AC8" s="93">
        <f>[4]Março!$G$32</f>
        <v>47</v>
      </c>
      <c r="AD8" s="93">
        <f>[4]Março!$G$33</f>
        <v>71</v>
      </c>
      <c r="AE8" s="93">
        <f>[4]Março!$G$34</f>
        <v>51</v>
      </c>
      <c r="AF8" s="93">
        <f>[4]Março!$G$35</f>
        <v>67</v>
      </c>
      <c r="AG8" s="81">
        <f t="shared" si="3"/>
        <v>26</v>
      </c>
      <c r="AH8" s="92">
        <f t="shared" si="4"/>
        <v>44.806451612903224</v>
      </c>
    </row>
    <row r="9" spans="1:34" x14ac:dyDescent="0.2">
      <c r="A9" s="50" t="s">
        <v>148</v>
      </c>
      <c r="B9" s="93">
        <f>[5]Março!$G$5</f>
        <v>39</v>
      </c>
      <c r="C9" s="93">
        <f>[5]Março!$G$6</f>
        <v>33</v>
      </c>
      <c r="D9" s="93">
        <f>[5]Março!$G$7</f>
        <v>35</v>
      </c>
      <c r="E9" s="93">
        <f>[5]Março!$G$8</f>
        <v>31</v>
      </c>
      <c r="F9" s="93">
        <f>[5]Março!$G$9</f>
        <v>40</v>
      </c>
      <c r="G9" s="93">
        <f>[5]Março!$G$10</f>
        <v>46</v>
      </c>
      <c r="H9" s="93">
        <f>[5]Março!$G$11</f>
        <v>28</v>
      </c>
      <c r="I9" s="93">
        <f>[5]Março!$G$12</f>
        <v>33</v>
      </c>
      <c r="J9" s="93">
        <f>[5]Março!$G$13</f>
        <v>45</v>
      </c>
      <c r="K9" s="93">
        <f>[5]Março!$G$14</f>
        <v>50</v>
      </c>
      <c r="L9" s="93">
        <f>[5]Março!$G$15</f>
        <v>68</v>
      </c>
      <c r="M9" s="93">
        <f>[5]Março!$G$16</f>
        <v>66</v>
      </c>
      <c r="N9" s="93">
        <f>[5]Março!$G$17</f>
        <v>52</v>
      </c>
      <c r="O9" s="93">
        <f>[5]Março!$G$18</f>
        <v>50</v>
      </c>
      <c r="P9" s="93">
        <f>[5]Março!$G$19</f>
        <v>44</v>
      </c>
      <c r="Q9" s="93">
        <f>[5]Março!$G$20</f>
        <v>40</v>
      </c>
      <c r="R9" s="93">
        <f>[5]Março!$G$21</f>
        <v>44</v>
      </c>
      <c r="S9" s="93">
        <f>[5]Março!$G$22</f>
        <v>61</v>
      </c>
      <c r="T9" s="93">
        <f>[5]Março!$G$23</f>
        <v>44</v>
      </c>
      <c r="U9" s="93">
        <f>[5]Março!$G$24</f>
        <v>38</v>
      </c>
      <c r="V9" s="93">
        <f>[5]Março!$G$25</f>
        <v>39</v>
      </c>
      <c r="W9" s="93">
        <f>[5]Março!$G$26</f>
        <v>42</v>
      </c>
      <c r="X9" s="93">
        <f>[5]Março!$G$27</f>
        <v>51</v>
      </c>
      <c r="Y9" s="93">
        <f>[5]Março!$G$28</f>
        <v>53</v>
      </c>
      <c r="Z9" s="93">
        <f>[5]Março!$G$29</f>
        <v>46</v>
      </c>
      <c r="AA9" s="93">
        <f>[5]Março!$G$30</f>
        <v>52</v>
      </c>
      <c r="AB9" s="93">
        <f>[5]Março!$G$31</f>
        <v>53</v>
      </c>
      <c r="AC9" s="93">
        <f>[5]Março!$G$32</f>
        <v>47</v>
      </c>
      <c r="AD9" s="93">
        <f>[5]Março!$G$33</f>
        <v>62</v>
      </c>
      <c r="AE9" s="93">
        <f>[5]Março!$G$34</f>
        <v>56</v>
      </c>
      <c r="AF9" s="93">
        <f>[5]Março!$G$35</f>
        <v>52</v>
      </c>
      <c r="AG9" s="81">
        <f t="shared" si="3"/>
        <v>28</v>
      </c>
      <c r="AH9" s="92">
        <f t="shared" si="4"/>
        <v>46.451612903225808</v>
      </c>
    </row>
    <row r="10" spans="1:34" x14ac:dyDescent="0.2">
      <c r="A10" s="50" t="s">
        <v>93</v>
      </c>
      <c r="B10" s="93">
        <f>[6]Março!$G$5</f>
        <v>42</v>
      </c>
      <c r="C10" s="93">
        <f>[6]Março!$G$6</f>
        <v>38</v>
      </c>
      <c r="D10" s="93">
        <f>[6]Março!$G$7</f>
        <v>46</v>
      </c>
      <c r="E10" s="93">
        <f>[6]Março!$G$8</f>
        <v>37</v>
      </c>
      <c r="F10" s="93">
        <f>[6]Março!$G$9</f>
        <v>53</v>
      </c>
      <c r="G10" s="93">
        <f>[6]Março!$G$10</f>
        <v>41</v>
      </c>
      <c r="H10" s="93">
        <f>[6]Março!$G$11</f>
        <v>39</v>
      </c>
      <c r="I10" s="93">
        <f>[6]Março!$G$12</f>
        <v>38</v>
      </c>
      <c r="J10" s="93">
        <f>[6]Março!$G$13</f>
        <v>52</v>
      </c>
      <c r="K10" s="93">
        <f>[6]Março!$G$14</f>
        <v>44</v>
      </c>
      <c r="L10" s="93">
        <f>[6]Março!$G$15</f>
        <v>46</v>
      </c>
      <c r="M10" s="93">
        <f>[6]Março!$G$16</f>
        <v>49</v>
      </c>
      <c r="N10" s="93">
        <f>[6]Março!$G$17</f>
        <v>55</v>
      </c>
      <c r="O10" s="93">
        <f>[6]Março!$G$18</f>
        <v>50</v>
      </c>
      <c r="P10" s="93">
        <f>[6]Março!$G$19</f>
        <v>45</v>
      </c>
      <c r="Q10" s="93">
        <f>[6]Março!$G$20</f>
        <v>43</v>
      </c>
      <c r="R10" s="93">
        <f>[6]Março!$G$21</f>
        <v>46</v>
      </c>
      <c r="S10" s="93">
        <f>[6]Março!$G$22</f>
        <v>56</v>
      </c>
      <c r="T10" s="93">
        <f>[6]Março!$G$23</f>
        <v>47</v>
      </c>
      <c r="U10" s="93">
        <f>[6]Março!$G$24</f>
        <v>42</v>
      </c>
      <c r="V10" s="93">
        <f>[6]Março!$G$25</f>
        <v>47</v>
      </c>
      <c r="W10" s="93">
        <f>[6]Março!$G$26</f>
        <v>48</v>
      </c>
      <c r="X10" s="93">
        <f>[6]Março!$G$27</f>
        <v>63</v>
      </c>
      <c r="Y10" s="93">
        <f>[6]Março!$G$28</f>
        <v>53</v>
      </c>
      <c r="Z10" s="93">
        <f>[6]Março!$G$29</f>
        <v>54</v>
      </c>
      <c r="AA10" s="93">
        <f>[6]Março!$G$30</f>
        <v>56</v>
      </c>
      <c r="AB10" s="93">
        <f>[6]Março!$G$31</f>
        <v>43</v>
      </c>
      <c r="AC10" s="93">
        <f>[6]Março!$G$32</f>
        <v>44</v>
      </c>
      <c r="AD10" s="93">
        <f>[6]Março!$G$33</f>
        <v>48</v>
      </c>
      <c r="AE10" s="93">
        <f>[6]Março!$G$34</f>
        <v>43</v>
      </c>
      <c r="AF10" s="93">
        <f>[6]Março!$G$35</f>
        <v>75</v>
      </c>
      <c r="AG10" s="81">
        <f t="shared" si="3"/>
        <v>37</v>
      </c>
      <c r="AH10" s="92">
        <f t="shared" si="4"/>
        <v>47.838709677419352</v>
      </c>
    </row>
    <row r="11" spans="1:34" x14ac:dyDescent="0.2">
      <c r="A11" s="50" t="s">
        <v>50</v>
      </c>
      <c r="B11" s="93">
        <f>[7]Março!$G$5</f>
        <v>26</v>
      </c>
      <c r="C11" s="93">
        <f>[7]Março!$G$6</f>
        <v>32</v>
      </c>
      <c r="D11" s="93">
        <f>[7]Março!$G$7</f>
        <v>21</v>
      </c>
      <c r="E11" s="93">
        <f>[7]Março!$G$8</f>
        <v>27</v>
      </c>
      <c r="F11" s="93">
        <f>[7]Março!$G$9</f>
        <v>41</v>
      </c>
      <c r="G11" s="93">
        <f>[7]Março!$G$10</f>
        <v>29</v>
      </c>
      <c r="H11" s="93">
        <f>[7]Março!$G$11</f>
        <v>24</v>
      </c>
      <c r="I11" s="93">
        <f>[7]Março!$G$12</f>
        <v>23</v>
      </c>
      <c r="J11" s="93">
        <f>[7]Março!$G$13</f>
        <v>22</v>
      </c>
      <c r="K11" s="93">
        <f>[7]Março!$G$14</f>
        <v>25</v>
      </c>
      <c r="L11" s="93">
        <f>[7]Março!$G$15</f>
        <v>55</v>
      </c>
      <c r="M11" s="93">
        <f>[7]Março!$G$16</f>
        <v>47</v>
      </c>
      <c r="N11" s="93">
        <f>[7]Março!$G$17</f>
        <v>43</v>
      </c>
      <c r="O11" s="93">
        <f>[7]Março!$G$18</f>
        <v>38</v>
      </c>
      <c r="P11" s="93">
        <f>[7]Março!$G$19</f>
        <v>29</v>
      </c>
      <c r="Q11" s="93">
        <f>[7]Março!$G$20</f>
        <v>32</v>
      </c>
      <c r="R11" s="93">
        <f>[7]Março!$G$21</f>
        <v>34</v>
      </c>
      <c r="S11" s="93">
        <f>[7]Março!$G$22</f>
        <v>41</v>
      </c>
      <c r="T11" s="93">
        <f>[7]Março!$G$23</f>
        <v>31</v>
      </c>
      <c r="U11" s="93">
        <f>[7]Março!$G$24</f>
        <v>30</v>
      </c>
      <c r="V11" s="93">
        <f>[7]Março!$G$25</f>
        <v>16</v>
      </c>
      <c r="W11" s="93">
        <f>[7]Março!$G$26</f>
        <v>32</v>
      </c>
      <c r="X11" s="93">
        <f>[7]Março!$G$27</f>
        <v>43</v>
      </c>
      <c r="Y11" s="93">
        <f>[7]Março!$G$28</f>
        <v>32</v>
      </c>
      <c r="Z11" s="93">
        <f>[7]Março!$G$29</f>
        <v>31</v>
      </c>
      <c r="AA11" s="93">
        <f>[7]Março!$G$30</f>
        <v>39</v>
      </c>
      <c r="AB11" s="93">
        <v>43</v>
      </c>
      <c r="AC11" s="93">
        <f>[7]Março!$G$32</f>
        <v>34</v>
      </c>
      <c r="AD11" s="93">
        <f>[7]Março!$G$33</f>
        <v>43</v>
      </c>
      <c r="AE11" s="93">
        <f>[7]Março!$G$34</f>
        <v>38</v>
      </c>
      <c r="AF11" s="93">
        <f>[7]Março!$G$35</f>
        <v>60</v>
      </c>
      <c r="AG11" s="81">
        <f t="shared" si="3"/>
        <v>16</v>
      </c>
      <c r="AH11" s="92">
        <f t="shared" si="4"/>
        <v>34.225806451612904</v>
      </c>
    </row>
    <row r="12" spans="1:34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81" t="s">
        <v>202</v>
      </c>
      <c r="AH12" s="92" t="e">
        <f t="shared" si="4"/>
        <v>#DIV/0!</v>
      </c>
    </row>
    <row r="13" spans="1:34" x14ac:dyDescent="0.2">
      <c r="A13" s="50" t="s">
        <v>96</v>
      </c>
      <c r="B13" s="93">
        <f>[8]Março!$G$5</f>
        <v>41</v>
      </c>
      <c r="C13" s="93">
        <f>[8]Março!$G$6</f>
        <v>37</v>
      </c>
      <c r="D13" s="93">
        <f>[8]Março!$G$7</f>
        <v>48</v>
      </c>
      <c r="E13" s="93">
        <f>[8]Março!$G$8</f>
        <v>27</v>
      </c>
      <c r="F13" s="93">
        <f>[8]Março!$G$9</f>
        <v>37</v>
      </c>
      <c r="G13" s="93">
        <f>[8]Março!$G$10</f>
        <v>38</v>
      </c>
      <c r="H13" s="93">
        <f>[8]Março!$G$11</f>
        <v>29</v>
      </c>
      <c r="I13" s="93">
        <f>[8]Março!$G$12</f>
        <v>33</v>
      </c>
      <c r="J13" s="93">
        <f>[8]Março!$G$13</f>
        <v>43</v>
      </c>
      <c r="K13" s="93">
        <f>[8]Março!$G$14</f>
        <v>60</v>
      </c>
      <c r="L13" s="93">
        <f>[8]Março!$G$15</f>
        <v>61</v>
      </c>
      <c r="M13" s="93">
        <f>[8]Março!$G$16</f>
        <v>66</v>
      </c>
      <c r="N13" s="93">
        <f>[8]Março!$G$17</f>
        <v>55</v>
      </c>
      <c r="O13" s="93">
        <f>[8]Março!$G$18</f>
        <v>46</v>
      </c>
      <c r="P13" s="93">
        <f>[8]Março!$G$19</f>
        <v>48</v>
      </c>
      <c r="Q13" s="93">
        <f>[8]Março!$G$20</f>
        <v>38</v>
      </c>
      <c r="R13" s="93">
        <f>[8]Março!$G$21</f>
        <v>41</v>
      </c>
      <c r="S13" s="93">
        <f>[8]Março!$G$22</f>
        <v>63</v>
      </c>
      <c r="T13" s="93">
        <f>[8]Março!$G$23</f>
        <v>41</v>
      </c>
      <c r="U13" s="93">
        <f>[8]Março!$G$24</f>
        <v>27</v>
      </c>
      <c r="V13" s="93">
        <f>[8]Março!$G$25</f>
        <v>24</v>
      </c>
      <c r="W13" s="93">
        <f>[8]Março!$G$26</f>
        <v>43</v>
      </c>
      <c r="X13" s="93">
        <f>[8]Março!$G$27</f>
        <v>65</v>
      </c>
      <c r="Y13" s="93">
        <f>[8]Março!$G$28</f>
        <v>60</v>
      </c>
      <c r="Z13" s="93">
        <f>[8]Março!$G$29</f>
        <v>62</v>
      </c>
      <c r="AA13" s="93">
        <f>[8]Março!$G$30</f>
        <v>54</v>
      </c>
      <c r="AB13" s="93">
        <f>[8]Março!$G$31</f>
        <v>49</v>
      </c>
      <c r="AC13" s="93">
        <f>[8]Março!$G$32</f>
        <v>49</v>
      </c>
      <c r="AD13" s="93">
        <f>[8]Março!$G$33</f>
        <v>71</v>
      </c>
      <c r="AE13" s="93">
        <f>[8]Março!$G$34</f>
        <v>50</v>
      </c>
      <c r="AF13" s="93">
        <f>[8]Março!$G$35</f>
        <v>67</v>
      </c>
      <c r="AG13" s="81">
        <f t="shared" si="3"/>
        <v>24</v>
      </c>
      <c r="AH13" s="92">
        <f t="shared" si="4"/>
        <v>47.516129032258064</v>
      </c>
    </row>
    <row r="14" spans="1:34" hidden="1" x14ac:dyDescent="0.2">
      <c r="A14" s="50" t="s">
        <v>100</v>
      </c>
      <c r="B14" s="93" t="str">
        <f>[9]Março!$G$5</f>
        <v>*</v>
      </c>
      <c r="C14" s="93" t="str">
        <f>[9]Março!$G$6</f>
        <v>*</v>
      </c>
      <c r="D14" s="93" t="str">
        <f>[9]Março!$G$7</f>
        <v>*</v>
      </c>
      <c r="E14" s="93" t="str">
        <f>[9]Março!$G$8</f>
        <v>*</v>
      </c>
      <c r="F14" s="93" t="str">
        <f>[9]Março!$G$9</f>
        <v>*</v>
      </c>
      <c r="G14" s="93" t="str">
        <f>[9]Março!$G$10</f>
        <v>*</v>
      </c>
      <c r="H14" s="93" t="str">
        <f>[9]Março!$G$11</f>
        <v>*</v>
      </c>
      <c r="I14" s="93" t="str">
        <f>[9]Março!$G$12</f>
        <v>*</v>
      </c>
      <c r="J14" s="93" t="str">
        <f>[9]Março!$G$13</f>
        <v>*</v>
      </c>
      <c r="K14" s="93" t="str">
        <f>[9]Março!$G$14</f>
        <v>*</v>
      </c>
      <c r="L14" s="93" t="str">
        <f>[9]Março!$G$15</f>
        <v>*</v>
      </c>
      <c r="M14" s="93" t="str">
        <f>[9]Março!$G$16</f>
        <v>*</v>
      </c>
      <c r="N14" s="93" t="str">
        <f>[9]Março!$G$17</f>
        <v>*</v>
      </c>
      <c r="O14" s="93" t="str">
        <f>[9]Março!$G$18</f>
        <v>*</v>
      </c>
      <c r="P14" s="93" t="str">
        <f>[9]Março!$G$19</f>
        <v>*</v>
      </c>
      <c r="Q14" s="93" t="str">
        <f>[9]Março!$G$20</f>
        <v>*</v>
      </c>
      <c r="R14" s="93" t="str">
        <f>[9]Março!$G$21</f>
        <v>*</v>
      </c>
      <c r="S14" s="93" t="str">
        <f>[9]Março!$G$22</f>
        <v>*</v>
      </c>
      <c r="T14" s="93" t="str">
        <f>[9]Março!$G$23</f>
        <v>*</v>
      </c>
      <c r="U14" s="93" t="str">
        <f>[9]Março!$G$24</f>
        <v>*</v>
      </c>
      <c r="V14" s="93" t="str">
        <f>[9]Março!$G$25</f>
        <v>*</v>
      </c>
      <c r="W14" s="93" t="str">
        <f>[9]Março!$G$26</f>
        <v>*</v>
      </c>
      <c r="X14" s="93" t="str">
        <f>[9]Março!$G$27</f>
        <v>*</v>
      </c>
      <c r="Y14" s="93" t="str">
        <f>[9]Março!$G$28</f>
        <v>*</v>
      </c>
      <c r="Z14" s="93" t="str">
        <f>[9]Março!$G$29</f>
        <v>*</v>
      </c>
      <c r="AA14" s="93" t="str">
        <f>[9]Março!$G$30</f>
        <v>*</v>
      </c>
      <c r="AB14" s="93" t="str">
        <f>[9]Março!$G$31</f>
        <v>*</v>
      </c>
      <c r="AC14" s="93" t="str">
        <f>[9]Março!$G$32</f>
        <v>*</v>
      </c>
      <c r="AD14" s="93" t="str">
        <f>[9]Março!$G$33</f>
        <v>*</v>
      </c>
      <c r="AE14" s="93" t="str">
        <f>[9]Março!$G$34</f>
        <v>*</v>
      </c>
      <c r="AF14" s="93" t="str">
        <f>[9]Março!$G$35</f>
        <v>*</v>
      </c>
      <c r="AG14" s="81" t="s">
        <v>202</v>
      </c>
      <c r="AH14" s="92" t="e">
        <f t="shared" si="4"/>
        <v>#DIV/0!</v>
      </c>
    </row>
    <row r="15" spans="1:34" x14ac:dyDescent="0.2">
      <c r="A15" s="50" t="s">
        <v>103</v>
      </c>
      <c r="B15" s="93">
        <f>[10]Março!$G$5</f>
        <v>36</v>
      </c>
      <c r="C15" s="93">
        <f>[10]Março!$G$6</f>
        <v>35</v>
      </c>
      <c r="D15" s="93">
        <f>[10]Março!$G$7</f>
        <v>39</v>
      </c>
      <c r="E15" s="93">
        <f>[10]Março!$G$8</f>
        <v>33</v>
      </c>
      <c r="F15" s="93">
        <f>[10]Março!$G$9</f>
        <v>41</v>
      </c>
      <c r="G15" s="93">
        <f>[10]Março!$G$10</f>
        <v>35</v>
      </c>
      <c r="H15" s="93">
        <f>[10]Março!$G$11</f>
        <v>28</v>
      </c>
      <c r="I15" s="93">
        <f>[10]Março!$G$12</f>
        <v>29</v>
      </c>
      <c r="J15" s="93">
        <f>[10]Março!$G$13</f>
        <v>33</v>
      </c>
      <c r="K15" s="93">
        <f>[10]Março!$G$14</f>
        <v>42</v>
      </c>
      <c r="L15" s="93">
        <f>[10]Março!$G$15</f>
        <v>56</v>
      </c>
      <c r="M15" s="93">
        <f>[10]Março!$G$16</f>
        <v>67</v>
      </c>
      <c r="N15" s="93">
        <f>[10]Março!$G$17</f>
        <v>52</v>
      </c>
      <c r="O15" s="93">
        <f>[10]Março!$G$18</f>
        <v>45</v>
      </c>
      <c r="P15" s="93">
        <f>[10]Março!$G$19</f>
        <v>38</v>
      </c>
      <c r="Q15" s="93">
        <f>[10]Março!$G$20</f>
        <v>43</v>
      </c>
      <c r="R15" s="93">
        <f>[10]Março!$G$21</f>
        <v>43</v>
      </c>
      <c r="S15" s="93">
        <f>[10]Março!$G$22</f>
        <v>46</v>
      </c>
      <c r="T15" s="93">
        <f>[10]Março!$G$23</f>
        <v>37</v>
      </c>
      <c r="U15" s="93">
        <f>[10]Março!$G$24</f>
        <v>36</v>
      </c>
      <c r="V15" s="93">
        <f>[10]Março!$G$25</f>
        <v>34</v>
      </c>
      <c r="W15" s="93">
        <f>[10]Março!$G$26</f>
        <v>35</v>
      </c>
      <c r="X15" s="93">
        <f>[10]Março!$G$27</f>
        <v>44</v>
      </c>
      <c r="Y15" s="93">
        <f>[10]Março!$G$28</f>
        <v>47</v>
      </c>
      <c r="Z15" s="93">
        <f>[10]Março!$G$29</f>
        <v>40</v>
      </c>
      <c r="AA15" s="93">
        <f>[10]Março!$G$30</f>
        <v>50</v>
      </c>
      <c r="AB15" s="93">
        <f>[10]Março!$G$31</f>
        <v>48</v>
      </c>
      <c r="AC15" s="93">
        <f>[10]Março!$G$32</f>
        <v>47</v>
      </c>
      <c r="AD15" s="93">
        <f>[10]Março!$G$33</f>
        <v>61</v>
      </c>
      <c r="AE15" s="93">
        <f>[10]Março!$G$34</f>
        <v>60</v>
      </c>
      <c r="AF15" s="93">
        <f>[10]Março!$G$35</f>
        <v>63</v>
      </c>
      <c r="AG15" s="81">
        <f t="shared" si="3"/>
        <v>28</v>
      </c>
      <c r="AH15" s="92">
        <f t="shared" si="4"/>
        <v>43.322580645161288</v>
      </c>
    </row>
    <row r="16" spans="1:34" x14ac:dyDescent="0.2">
      <c r="A16" s="50" t="s">
        <v>149</v>
      </c>
      <c r="B16" s="93">
        <f>[11]Março!$G$5</f>
        <v>41</v>
      </c>
      <c r="C16" s="93">
        <f>[11]Março!$G$6</f>
        <v>37</v>
      </c>
      <c r="D16" s="93">
        <f>[11]Março!$G$7</f>
        <v>50</v>
      </c>
      <c r="E16" s="93">
        <f>[11]Março!$G$8</f>
        <v>41</v>
      </c>
      <c r="F16" s="93">
        <f>[11]Março!$G$9</f>
        <v>45</v>
      </c>
      <c r="G16" s="93">
        <f>[11]Março!$G$10</f>
        <v>45</v>
      </c>
      <c r="H16" s="93">
        <f>[11]Março!$G$11</f>
        <v>40</v>
      </c>
      <c r="I16" s="93">
        <f>[11]Março!$G$12</f>
        <v>37</v>
      </c>
      <c r="J16" s="93">
        <f>[11]Março!$G$13</f>
        <v>43</v>
      </c>
      <c r="K16" s="93">
        <f>[11]Março!$G$14</f>
        <v>45</v>
      </c>
      <c r="L16" s="93">
        <f>[11]Março!$G$15</f>
        <v>48</v>
      </c>
      <c r="M16" s="93">
        <f>[11]Março!$G$16</f>
        <v>41</v>
      </c>
      <c r="N16" s="93">
        <f>[11]Março!$G$17</f>
        <v>54</v>
      </c>
      <c r="O16" s="93">
        <f>[11]Março!$G$18</f>
        <v>46</v>
      </c>
      <c r="P16" s="93">
        <f>[11]Março!$G$19</f>
        <v>43</v>
      </c>
      <c r="Q16" s="93">
        <f>[11]Março!$G$20</f>
        <v>43</v>
      </c>
      <c r="R16" s="93">
        <f>[11]Março!$G$21</f>
        <v>44</v>
      </c>
      <c r="S16" s="93">
        <f>[11]Março!$G$22</f>
        <v>51</v>
      </c>
      <c r="T16" s="93">
        <f>[11]Março!$G$23</f>
        <v>50</v>
      </c>
      <c r="U16" s="93">
        <f>[11]Março!$G$24</f>
        <v>41</v>
      </c>
      <c r="V16" s="93">
        <f>[11]Março!$G$25</f>
        <v>38</v>
      </c>
      <c r="W16" s="93">
        <f>[11]Março!$G$26</f>
        <v>45</v>
      </c>
      <c r="X16" s="93">
        <f>[11]Março!$G$27</f>
        <v>57</v>
      </c>
      <c r="Y16" s="93">
        <f>[11]Março!$G$28</f>
        <v>48</v>
      </c>
      <c r="Z16" s="93">
        <f>[11]Março!$G$29</f>
        <v>48</v>
      </c>
      <c r="AA16" s="93">
        <f>[11]Março!$G$30</f>
        <v>51</v>
      </c>
      <c r="AB16" s="93">
        <f>[11]Março!$G$31</f>
        <v>44</v>
      </c>
      <c r="AC16" s="93">
        <f>[11]Março!$G$32</f>
        <v>49</v>
      </c>
      <c r="AD16" s="93">
        <f>[11]Março!$G$33</f>
        <v>50</v>
      </c>
      <c r="AE16" s="93">
        <f>[11]Março!$G$34</f>
        <v>47</v>
      </c>
      <c r="AF16" s="93">
        <f>[11]Março!$G$35</f>
        <v>68</v>
      </c>
      <c r="AG16" s="81">
        <f t="shared" si="3"/>
        <v>37</v>
      </c>
      <c r="AH16" s="92">
        <f t="shared" si="4"/>
        <v>46.12903225806452</v>
      </c>
    </row>
    <row r="17" spans="1:39" x14ac:dyDescent="0.2">
      <c r="A17" s="50" t="s">
        <v>2</v>
      </c>
      <c r="B17" s="93">
        <f>[12]Março!$G$5</f>
        <v>38</v>
      </c>
      <c r="C17" s="93">
        <f>[12]Março!$G$6</f>
        <v>32</v>
      </c>
      <c r="D17" s="93">
        <f>[12]Março!$G$7</f>
        <v>45</v>
      </c>
      <c r="E17" s="93">
        <f>[12]Março!$G$8</f>
        <v>33</v>
      </c>
      <c r="F17" s="93">
        <f>[12]Março!$G$9</f>
        <v>53</v>
      </c>
      <c r="G17" s="93">
        <f>[12]Março!$G$10</f>
        <v>43</v>
      </c>
      <c r="H17" s="93">
        <f>[12]Março!$G$11</f>
        <v>35</v>
      </c>
      <c r="I17" s="93">
        <f>[12]Março!$G$12</f>
        <v>35</v>
      </c>
      <c r="J17" s="93">
        <f>[12]Março!$G$13</f>
        <v>45</v>
      </c>
      <c r="K17" s="93">
        <f>[12]Março!$G$14</f>
        <v>37</v>
      </c>
      <c r="L17" s="93">
        <f>[12]Março!$G$15</f>
        <v>35</v>
      </c>
      <c r="M17" s="93">
        <f>[12]Março!$G$16</f>
        <v>48</v>
      </c>
      <c r="N17" s="93">
        <f>[12]Março!$G$17</f>
        <v>51</v>
      </c>
      <c r="O17" s="93">
        <f>[12]Março!$G$18</f>
        <v>45</v>
      </c>
      <c r="P17" s="93">
        <f>[12]Março!$G$19</f>
        <v>40</v>
      </c>
      <c r="Q17" s="93">
        <f>[12]Março!$G$20</f>
        <v>35</v>
      </c>
      <c r="R17" s="93">
        <f>[12]Março!$G$21</f>
        <v>36</v>
      </c>
      <c r="S17" s="93">
        <f>[12]Março!$G$22</f>
        <v>59</v>
      </c>
      <c r="T17" s="93">
        <f>[12]Março!$G$23</f>
        <v>41</v>
      </c>
      <c r="U17" s="93">
        <f>[12]Março!$G$24</f>
        <v>39</v>
      </c>
      <c r="V17" s="93">
        <f>[12]Março!$G$25</f>
        <v>35</v>
      </c>
      <c r="W17" s="93">
        <f>[12]Março!$G$26</f>
        <v>33</v>
      </c>
      <c r="X17" s="93">
        <f>[12]Março!$G$27</f>
        <v>62</v>
      </c>
      <c r="Y17" s="93">
        <f>[12]Março!$G$28</f>
        <v>60</v>
      </c>
      <c r="Z17" s="93">
        <f>[12]Março!$G$29</f>
        <v>46</v>
      </c>
      <c r="AA17" s="93">
        <f>[12]Março!$G$30</f>
        <v>46</v>
      </c>
      <c r="AB17" s="93">
        <f>[12]Março!$G$31</f>
        <v>48</v>
      </c>
      <c r="AC17" s="93">
        <f>[12]Março!$G$32</f>
        <v>46</v>
      </c>
      <c r="AD17" s="93">
        <f>[12]Março!$G$33</f>
        <v>53</v>
      </c>
      <c r="AE17" s="93">
        <f>[12]Março!$G$34</f>
        <v>42</v>
      </c>
      <c r="AF17" s="93">
        <f>[12]Março!$G$35</f>
        <v>72</v>
      </c>
      <c r="AG17" s="81">
        <f t="shared" si="3"/>
        <v>32</v>
      </c>
      <c r="AH17" s="92">
        <f t="shared" si="4"/>
        <v>44.12903225806452</v>
      </c>
      <c r="AJ17" s="11" t="s">
        <v>33</v>
      </c>
    </row>
    <row r="18" spans="1:39" x14ac:dyDescent="0.2">
      <c r="A18" s="50" t="s">
        <v>3</v>
      </c>
      <c r="B18" s="93">
        <f>[13]Março!$G5</f>
        <v>37</v>
      </c>
      <c r="C18" s="93">
        <f>[13]Março!$G6</f>
        <v>50</v>
      </c>
      <c r="D18" s="93">
        <f>[13]Março!$G7</f>
        <v>35</v>
      </c>
      <c r="E18" s="93">
        <f>[13]Março!$G8</f>
        <v>54</v>
      </c>
      <c r="F18" s="93">
        <f>[13]Março!$G9</f>
        <v>35</v>
      </c>
      <c r="G18" s="93">
        <f>[13]Março!$G10</f>
        <v>37</v>
      </c>
      <c r="H18" s="93">
        <f>[13]Março!$G11</f>
        <v>32</v>
      </c>
      <c r="I18" s="93">
        <f>[13]Março!$G12</f>
        <v>26</v>
      </c>
      <c r="J18" s="93">
        <f>[13]Março!$G13</f>
        <v>26</v>
      </c>
      <c r="K18" s="93">
        <f>[13]Março!$G14</f>
        <v>35</v>
      </c>
      <c r="L18" s="93">
        <f>[13]Março!$G15</f>
        <v>38</v>
      </c>
      <c r="M18" s="93">
        <f>[13]Março!$G16</f>
        <v>42</v>
      </c>
      <c r="N18" s="93">
        <f>[13]Março!$G17</f>
        <v>45</v>
      </c>
      <c r="O18" s="93">
        <f>[13]Março!$G18</f>
        <v>43</v>
      </c>
      <c r="P18" s="93">
        <f>[13]Março!$G19</f>
        <v>43</v>
      </c>
      <c r="Q18" s="93">
        <f>[13]Março!$G20</f>
        <v>39</v>
      </c>
      <c r="R18" s="93">
        <f>[13]Março!$G21</f>
        <v>46</v>
      </c>
      <c r="S18" s="93">
        <f>[13]Março!$G22</f>
        <v>49</v>
      </c>
      <c r="T18" s="93">
        <f>[13]Março!$G23</f>
        <v>53</v>
      </c>
      <c r="U18" s="93">
        <f>[13]Março!$G24</f>
        <v>46</v>
      </c>
      <c r="V18" s="93">
        <f>[13]Março!$G25</f>
        <v>45</v>
      </c>
      <c r="W18" s="93">
        <f>[13]Março!$G26</f>
        <v>51</v>
      </c>
      <c r="X18" s="93">
        <f>[13]Março!$G27</f>
        <v>41</v>
      </c>
      <c r="Y18" s="93">
        <f>[13]Março!$G28</f>
        <v>44</v>
      </c>
      <c r="Z18" s="93">
        <f>[13]Março!$G29</f>
        <v>43</v>
      </c>
      <c r="AA18" s="93">
        <f>[13]Março!$G30</f>
        <v>53</v>
      </c>
      <c r="AB18" s="93">
        <f>[13]Março!$G31</f>
        <v>44</v>
      </c>
      <c r="AC18" s="93">
        <f>[13]Março!$G32</f>
        <v>41</v>
      </c>
      <c r="AD18" s="93">
        <f>[13]Março!$G33</f>
        <v>40</v>
      </c>
      <c r="AE18" s="93">
        <f>[13]Março!$G34</f>
        <v>41</v>
      </c>
      <c r="AF18" s="93">
        <f>[13]Março!$G35</f>
        <v>64</v>
      </c>
      <c r="AG18" s="81">
        <f t="shared" si="3"/>
        <v>26</v>
      </c>
      <c r="AH18" s="92">
        <f t="shared" si="4"/>
        <v>42.516129032258064</v>
      </c>
      <c r="AI18" s="11" t="s">
        <v>33</v>
      </c>
      <c r="AJ18" s="11" t="s">
        <v>33</v>
      </c>
    </row>
    <row r="19" spans="1:39" hidden="1" x14ac:dyDescent="0.2">
      <c r="A19" s="50" t="s">
        <v>4</v>
      </c>
      <c r="B19" s="93" t="str">
        <f>[14]Março!$G$5</f>
        <v>*</v>
      </c>
      <c r="C19" s="93" t="str">
        <f>[14]Março!$G$6</f>
        <v>*</v>
      </c>
      <c r="D19" s="93" t="str">
        <f>[14]Março!$G$7</f>
        <v>*</v>
      </c>
      <c r="E19" s="93" t="str">
        <f>[14]Março!$G$8</f>
        <v>*</v>
      </c>
      <c r="F19" s="93" t="str">
        <f>[14]Março!$G$9</f>
        <v>*</v>
      </c>
      <c r="G19" s="93" t="str">
        <f>[14]Março!$G$10</f>
        <v>*</v>
      </c>
      <c r="H19" s="93" t="str">
        <f>[14]Março!$G$11</f>
        <v>*</v>
      </c>
      <c r="I19" s="93" t="str">
        <f>[14]Março!$G$12</f>
        <v>*</v>
      </c>
      <c r="J19" s="93" t="str">
        <f>[14]Março!$G$13</f>
        <v>*</v>
      </c>
      <c r="K19" s="93" t="str">
        <f>[14]Março!$G$14</f>
        <v>*</v>
      </c>
      <c r="L19" s="93" t="str">
        <f>[14]Março!$G$15</f>
        <v>*</v>
      </c>
      <c r="M19" s="93" t="str">
        <f>[14]Março!$G$16</f>
        <v>*</v>
      </c>
      <c r="N19" s="93" t="str">
        <f>[14]Março!$G$17</f>
        <v>*</v>
      </c>
      <c r="O19" s="93" t="str">
        <f>[14]Março!$G$18</f>
        <v>*</v>
      </c>
      <c r="P19" s="93" t="str">
        <f>[14]Março!$G$19</f>
        <v>*</v>
      </c>
      <c r="Q19" s="93" t="str">
        <f>[14]Março!$G$20</f>
        <v>*</v>
      </c>
      <c r="R19" s="93" t="str">
        <f>[14]Março!$G$21</f>
        <v>*</v>
      </c>
      <c r="S19" s="93" t="str">
        <f>[14]Março!$G$22</f>
        <v>*</v>
      </c>
      <c r="T19" s="93" t="str">
        <f>[14]Março!$G$23</f>
        <v>*</v>
      </c>
      <c r="U19" s="93" t="str">
        <f>[14]Março!$G$24</f>
        <v>*</v>
      </c>
      <c r="V19" s="93" t="str">
        <f>[14]Março!$G$25</f>
        <v>*</v>
      </c>
      <c r="W19" s="93" t="str">
        <f>[14]Março!$G$26</f>
        <v>*</v>
      </c>
      <c r="X19" s="93" t="str">
        <f>[14]Março!$G$27</f>
        <v>*</v>
      </c>
      <c r="Y19" s="93" t="str">
        <f>[14]Março!$G$28</f>
        <v>*</v>
      </c>
      <c r="Z19" s="93" t="str">
        <f>[14]Março!$G$29</f>
        <v>*</v>
      </c>
      <c r="AA19" s="93" t="str">
        <f>[14]Março!$G$30</f>
        <v>*</v>
      </c>
      <c r="AB19" s="93" t="str">
        <f>[14]Março!$G$31</f>
        <v>*</v>
      </c>
      <c r="AC19" s="93" t="str">
        <f>[14]Março!$G$32</f>
        <v>*</v>
      </c>
      <c r="AD19" s="93" t="str">
        <f>[14]Março!$G$33</f>
        <v>*</v>
      </c>
      <c r="AE19" s="93" t="str">
        <f>[14]Março!$G$34</f>
        <v>*</v>
      </c>
      <c r="AF19" s="93" t="str">
        <f>[14]Março!$G$35</f>
        <v>*</v>
      </c>
      <c r="AG19" s="81">
        <f t="shared" si="3"/>
        <v>0</v>
      </c>
      <c r="AH19" s="92" t="e">
        <f t="shared" si="4"/>
        <v>#DIV/0!</v>
      </c>
      <c r="AL19" t="s">
        <v>33</v>
      </c>
    </row>
    <row r="20" spans="1:39" x14ac:dyDescent="0.2">
      <c r="A20" s="50" t="s">
        <v>5</v>
      </c>
      <c r="B20" s="93">
        <f>[15]Março!$G$5</f>
        <v>42</v>
      </c>
      <c r="C20" s="93">
        <f>[15]Março!$G$6</f>
        <v>39</v>
      </c>
      <c r="D20" s="93">
        <f>[15]Março!$G$7</f>
        <v>39</v>
      </c>
      <c r="E20" s="93">
        <f>[15]Março!$G$8</f>
        <v>46</v>
      </c>
      <c r="F20" s="93">
        <f>[15]Março!$G$9</f>
        <v>45</v>
      </c>
      <c r="G20" s="93">
        <f>[15]Março!$G$10</f>
        <v>42</v>
      </c>
      <c r="H20" s="93">
        <f>[15]Março!$G$11</f>
        <v>37</v>
      </c>
      <c r="I20" s="93">
        <f>[15]Março!$G$12</f>
        <v>48</v>
      </c>
      <c r="J20" s="93">
        <f>[15]Março!$G$13</f>
        <v>45</v>
      </c>
      <c r="K20" s="93">
        <f>[15]Março!$G$14</f>
        <v>59</v>
      </c>
      <c r="L20" s="93">
        <f>[15]Março!$G$15</f>
        <v>47</v>
      </c>
      <c r="M20" s="93">
        <f>[15]Março!$G$16</f>
        <v>51</v>
      </c>
      <c r="N20" s="93">
        <f>[15]Março!$G$17</f>
        <v>56</v>
      </c>
      <c r="O20" s="93">
        <f>[15]Março!$G$18</f>
        <v>42</v>
      </c>
      <c r="P20" s="93">
        <f>[15]Março!$G$19</f>
        <v>39</v>
      </c>
      <c r="Q20" s="93">
        <f>[15]Março!$G$20</f>
        <v>36</v>
      </c>
      <c r="R20" s="93">
        <f>[15]Março!$G$21</f>
        <v>39</v>
      </c>
      <c r="S20" s="93">
        <f>[15]Março!$G$22</f>
        <v>33</v>
      </c>
      <c r="T20" s="93">
        <f>[15]Março!$G$23</f>
        <v>44</v>
      </c>
      <c r="U20" s="93">
        <f>[15]Março!$G$24</f>
        <v>32</v>
      </c>
      <c r="V20" s="93">
        <f>[15]Março!$G$25</f>
        <v>34</v>
      </c>
      <c r="W20" s="93">
        <f>[15]Março!$G$26</f>
        <v>43</v>
      </c>
      <c r="X20" s="93">
        <f>[15]Março!$G$27</f>
        <v>56</v>
      </c>
      <c r="Y20" s="93">
        <f>[15]Março!$G$28</f>
        <v>65</v>
      </c>
      <c r="Z20" s="93">
        <f>[15]Março!$G$29</f>
        <v>47</v>
      </c>
      <c r="AA20" s="93">
        <f>[15]Março!$G$30</f>
        <v>51</v>
      </c>
      <c r="AB20" s="93">
        <f>[15]Março!$G$31</f>
        <v>48</v>
      </c>
      <c r="AC20" s="93">
        <f>[15]Março!$G$32</f>
        <v>44</v>
      </c>
      <c r="AD20" s="93">
        <f>[15]Março!$G$33</f>
        <v>54</v>
      </c>
      <c r="AE20" s="93">
        <f>[15]Março!$G$34</f>
        <v>52</v>
      </c>
      <c r="AF20" s="93">
        <f>[15]Março!$G$35</f>
        <v>68</v>
      </c>
      <c r="AG20" s="81">
        <f t="shared" si="3"/>
        <v>32</v>
      </c>
      <c r="AH20" s="92">
        <f t="shared" si="4"/>
        <v>45.903225806451616</v>
      </c>
      <c r="AI20" s="11" t="s">
        <v>33</v>
      </c>
    </row>
    <row r="21" spans="1:39" hidden="1" x14ac:dyDescent="0.2">
      <c r="A21" s="50" t="s">
        <v>31</v>
      </c>
      <c r="B21" s="93" t="str">
        <f>[16]Março!$G$5</f>
        <v>*</v>
      </c>
      <c r="C21" s="93" t="str">
        <f>[16]Março!$G$6</f>
        <v>*</v>
      </c>
      <c r="D21" s="93" t="str">
        <f>[16]Março!$G$7</f>
        <v>*</v>
      </c>
      <c r="E21" s="93" t="str">
        <f>[16]Março!$G$8</f>
        <v>*</v>
      </c>
      <c r="F21" s="93" t="str">
        <f>[16]Março!$G$9</f>
        <v>*</v>
      </c>
      <c r="G21" s="93" t="str">
        <f>[16]Março!$G$10</f>
        <v>*</v>
      </c>
      <c r="H21" s="93" t="str">
        <f>[16]Março!$G$11</f>
        <v>*</v>
      </c>
      <c r="I21" s="93" t="str">
        <f>[16]Março!$G$12</f>
        <v>*</v>
      </c>
      <c r="J21" s="93" t="str">
        <f>[16]Março!$G$13</f>
        <v>*</v>
      </c>
      <c r="K21" s="93" t="str">
        <f>[16]Março!$G$14</f>
        <v>*</v>
      </c>
      <c r="L21" s="93" t="str">
        <f>[16]Março!$G$15</f>
        <v>*</v>
      </c>
      <c r="M21" s="93" t="str">
        <f>[16]Março!$G$16</f>
        <v>*</v>
      </c>
      <c r="N21" s="93" t="str">
        <f>[16]Março!$G$17</f>
        <v>*</v>
      </c>
      <c r="O21" s="93" t="str">
        <f>[16]Março!$G$18</f>
        <v>*</v>
      </c>
      <c r="P21" s="93" t="str">
        <f>[16]Março!$G$19</f>
        <v>*</v>
      </c>
      <c r="Q21" s="93" t="str">
        <f>[16]Março!$G$20</f>
        <v>*</v>
      </c>
      <c r="R21" s="93" t="str">
        <f>[16]Março!$G$21</f>
        <v>*</v>
      </c>
      <c r="S21" s="93" t="str">
        <f>[16]Março!$G$22</f>
        <v>*</v>
      </c>
      <c r="T21" s="93" t="str">
        <f>[16]Março!$G$23</f>
        <v>*</v>
      </c>
      <c r="U21" s="93" t="str">
        <f>[16]Março!$G$24</f>
        <v>*</v>
      </c>
      <c r="V21" s="93" t="str">
        <f>[16]Março!$G$25</f>
        <v>*</v>
      </c>
      <c r="W21" s="93" t="str">
        <f>[16]Março!$G$26</f>
        <v>*</v>
      </c>
      <c r="X21" s="93" t="str">
        <f>[16]Março!$G$27</f>
        <v>*</v>
      </c>
      <c r="Y21" s="93" t="str">
        <f>[16]Março!$G$28</f>
        <v>*</v>
      </c>
      <c r="Z21" s="93" t="str">
        <f>[16]Março!$G$29</f>
        <v>*</v>
      </c>
      <c r="AA21" s="93" t="str">
        <f>[16]Março!$G$30</f>
        <v>*</v>
      </c>
      <c r="AB21" s="93" t="str">
        <f>[16]Março!$G$31</f>
        <v>*</v>
      </c>
      <c r="AC21" s="93" t="str">
        <f>[16]Março!$G$32</f>
        <v>*</v>
      </c>
      <c r="AD21" s="93" t="str">
        <f>[16]Março!$G$33</f>
        <v>*</v>
      </c>
      <c r="AE21" s="93" t="str">
        <f>[16]Março!$G$34</f>
        <v>*</v>
      </c>
      <c r="AF21" s="93" t="str">
        <f>[16]Março!$G$35</f>
        <v>*</v>
      </c>
      <c r="AG21" s="81">
        <f t="shared" si="3"/>
        <v>0</v>
      </c>
      <c r="AH21" s="92" t="e">
        <f t="shared" si="4"/>
        <v>#DIV/0!</v>
      </c>
      <c r="AJ21" t="s">
        <v>33</v>
      </c>
      <c r="AL21" t="s">
        <v>33</v>
      </c>
    </row>
    <row r="22" spans="1:39" x14ac:dyDescent="0.2">
      <c r="A22" s="50" t="s">
        <v>6</v>
      </c>
      <c r="B22" s="93">
        <f>[17]Março!$G$5</f>
        <v>39</v>
      </c>
      <c r="C22" s="93">
        <f>[17]Março!$G$6</f>
        <v>36</v>
      </c>
      <c r="D22" s="93">
        <f>[17]Março!$G$7</f>
        <v>47</v>
      </c>
      <c r="E22" s="93">
        <f>[17]Março!$G$8</f>
        <v>34</v>
      </c>
      <c r="F22" s="93">
        <f>[17]Março!$G$9</f>
        <v>47</v>
      </c>
      <c r="G22" s="93">
        <f>[17]Março!$G$10</f>
        <v>34</v>
      </c>
      <c r="H22" s="93">
        <f>[17]Março!$G$11</f>
        <v>33</v>
      </c>
      <c r="I22" s="93">
        <f>[17]Março!$G$12</f>
        <v>49</v>
      </c>
      <c r="J22" s="93">
        <f>[17]Março!$G$13</f>
        <v>56</v>
      </c>
      <c r="K22" s="93">
        <f>[17]Março!$G$14</f>
        <v>39</v>
      </c>
      <c r="L22" s="93">
        <f>[17]Março!$G$15</f>
        <v>43</v>
      </c>
      <c r="M22" s="93">
        <f>[17]Março!$G$16</f>
        <v>47</v>
      </c>
      <c r="N22" s="93">
        <f>[17]Março!$G$17</f>
        <v>56</v>
      </c>
      <c r="O22" s="93">
        <f>[17]Março!$G$18</f>
        <v>44</v>
      </c>
      <c r="P22" s="93">
        <f>[17]Março!$G$19</f>
        <v>38</v>
      </c>
      <c r="Q22" s="93">
        <f>[17]Março!$G$20</f>
        <v>32</v>
      </c>
      <c r="R22" s="93">
        <f>[17]Março!$G$21</f>
        <v>43</v>
      </c>
      <c r="S22" s="93">
        <f>[17]Março!$G$22</f>
        <v>39</v>
      </c>
      <c r="T22" s="93">
        <f>[17]Março!$G$23</f>
        <v>42</v>
      </c>
      <c r="U22" s="93">
        <f>[17]Março!$G$24</f>
        <v>36</v>
      </c>
      <c r="V22" s="93">
        <f>[17]Março!$G$25</f>
        <v>29</v>
      </c>
      <c r="W22" s="93">
        <f>[17]Março!$G$26</f>
        <v>42</v>
      </c>
      <c r="X22" s="93">
        <f>[17]Março!$G$27</f>
        <v>57</v>
      </c>
      <c r="Y22" s="93">
        <f>[17]Março!$G$28</f>
        <v>56</v>
      </c>
      <c r="Z22" s="93">
        <f>[17]Março!$G$29</f>
        <v>54</v>
      </c>
      <c r="AA22" s="93">
        <f>[17]Março!$G$30</f>
        <v>51</v>
      </c>
      <c r="AB22" s="93">
        <f>[17]Março!$G$31</f>
        <v>43</v>
      </c>
      <c r="AC22" s="93">
        <f>[17]Março!$G$32</f>
        <v>44</v>
      </c>
      <c r="AD22" s="93">
        <f>[17]Março!$G$33</f>
        <v>50</v>
      </c>
      <c r="AE22" s="93">
        <f>[17]Março!$G$34</f>
        <v>49</v>
      </c>
      <c r="AF22" s="93">
        <f>[17]Março!$G$35</f>
        <v>61</v>
      </c>
      <c r="AG22" s="81">
        <f t="shared" si="3"/>
        <v>29</v>
      </c>
      <c r="AH22" s="92">
        <f t="shared" si="4"/>
        <v>44.193548387096776</v>
      </c>
      <c r="AK22" t="s">
        <v>33</v>
      </c>
      <c r="AL22" t="s">
        <v>33</v>
      </c>
    </row>
    <row r="23" spans="1:39" x14ac:dyDescent="0.2">
      <c r="A23" s="50" t="s">
        <v>7</v>
      </c>
      <c r="B23" s="93" t="str">
        <f>[18]Março!$G$5</f>
        <v>*</v>
      </c>
      <c r="C23" s="93" t="str">
        <f>[18]Março!$G$6</f>
        <v>*</v>
      </c>
      <c r="D23" s="93" t="str">
        <f>[18]Março!$G$7</f>
        <v>*</v>
      </c>
      <c r="E23" s="93" t="str">
        <f>[18]Março!$G$8</f>
        <v>*</v>
      </c>
      <c r="F23" s="93" t="str">
        <f>[18]Março!$G$9</f>
        <v>*</v>
      </c>
      <c r="G23" s="93" t="str">
        <f>[18]Março!$G$10</f>
        <v>*</v>
      </c>
      <c r="H23" s="93" t="str">
        <f>[18]Março!$G$11</f>
        <v>*</v>
      </c>
      <c r="I23" s="93" t="str">
        <f>[18]Março!$G$12</f>
        <v>*</v>
      </c>
      <c r="J23" s="93" t="str">
        <f>[18]Março!$G$13</f>
        <v>*</v>
      </c>
      <c r="K23" s="93" t="str">
        <f>[18]Março!$G$14</f>
        <v>*</v>
      </c>
      <c r="L23" s="93" t="str">
        <f>[18]Março!$G$15</f>
        <v>*</v>
      </c>
      <c r="M23" s="93" t="str">
        <f>[18]Março!$G$16</f>
        <v>*</v>
      </c>
      <c r="N23" s="93" t="str">
        <f>[18]Março!$G$17</f>
        <v>*</v>
      </c>
      <c r="O23" s="93" t="str">
        <f>[18]Março!$G$18</f>
        <v>*</v>
      </c>
      <c r="P23" s="93" t="str">
        <f>[18]Março!$G$19</f>
        <v>*</v>
      </c>
      <c r="Q23" s="93" t="str">
        <f>[18]Março!$G$20</f>
        <v>*</v>
      </c>
      <c r="R23" s="93" t="str">
        <f>[18]Março!$G$21</f>
        <v>*</v>
      </c>
      <c r="S23" s="93" t="str">
        <f>[18]Março!$G$22</f>
        <v>*</v>
      </c>
      <c r="T23" s="93" t="str">
        <f>[18]Março!$G$23</f>
        <v>*</v>
      </c>
      <c r="U23" s="93" t="str">
        <f>[18]Março!$G$24</f>
        <v>*</v>
      </c>
      <c r="V23" s="93" t="str">
        <f>[18]Março!$G$25</f>
        <v>*</v>
      </c>
      <c r="W23" s="93" t="str">
        <f>[18]Março!$G$26</f>
        <v>*</v>
      </c>
      <c r="X23" s="93" t="str">
        <f>[18]Março!$G$27</f>
        <v>*</v>
      </c>
      <c r="Y23" s="93" t="str">
        <f>[18]Março!$G$28</f>
        <v>*</v>
      </c>
      <c r="Z23" s="93" t="str">
        <f>[18]Março!$G$29</f>
        <v>*</v>
      </c>
      <c r="AA23" s="93" t="str">
        <f>[18]Março!$G$30</f>
        <v>*</v>
      </c>
      <c r="AB23" s="93">
        <f>[18]Março!$G$31</f>
        <v>36</v>
      </c>
      <c r="AC23" s="93">
        <f>[18]Março!$G$32</f>
        <v>42</v>
      </c>
      <c r="AD23" s="93">
        <f>[18]Março!$G$33</f>
        <v>63</v>
      </c>
      <c r="AE23" s="93">
        <f>[18]Março!$G$34</f>
        <v>62</v>
      </c>
      <c r="AF23" s="93">
        <f>[18]Março!$G$35</f>
        <v>64</v>
      </c>
      <c r="AG23" s="81">
        <f t="shared" si="3"/>
        <v>36</v>
      </c>
      <c r="AH23" s="92">
        <f t="shared" si="4"/>
        <v>53.4</v>
      </c>
      <c r="AJ23" t="s">
        <v>33</v>
      </c>
      <c r="AK23" t="s">
        <v>33</v>
      </c>
    </row>
    <row r="24" spans="1:39" x14ac:dyDescent="0.2">
      <c r="A24" s="50" t="s">
        <v>150</v>
      </c>
      <c r="B24" s="93">
        <f>[19]Março!$G$5</f>
        <v>34</v>
      </c>
      <c r="C24" s="93">
        <f>[19]Março!$G$6</f>
        <v>31</v>
      </c>
      <c r="D24" s="93">
        <f>[19]Março!$G$7</f>
        <v>35</v>
      </c>
      <c r="E24" s="93">
        <f>[19]Março!$G$8</f>
        <v>32</v>
      </c>
      <c r="F24" s="93">
        <f>[19]Março!$G$9</f>
        <v>54</v>
      </c>
      <c r="G24" s="93">
        <f>[19]Março!$G$10</f>
        <v>43</v>
      </c>
      <c r="H24" s="93">
        <f>[19]Março!$G$11</f>
        <v>32</v>
      </c>
      <c r="I24" s="93">
        <f>[19]Março!$G$12</f>
        <v>28</v>
      </c>
      <c r="J24" s="93">
        <f>[19]Março!$G$13</f>
        <v>27</v>
      </c>
      <c r="K24" s="93">
        <f>[19]Março!$G$14</f>
        <v>41</v>
      </c>
      <c r="L24" s="93">
        <f>[19]Março!$G$15</f>
        <v>57</v>
      </c>
      <c r="M24" s="93">
        <f>[19]Março!$G$16</f>
        <v>57</v>
      </c>
      <c r="N24" s="93">
        <f>[19]Março!$G$17</f>
        <v>49</v>
      </c>
      <c r="O24" s="93">
        <f>[19]Março!$G$18</f>
        <v>42</v>
      </c>
      <c r="P24" s="93">
        <f>[19]Março!$G$19</f>
        <v>39</v>
      </c>
      <c r="Q24" s="93">
        <f>[19]Março!$G$20</f>
        <v>43</v>
      </c>
      <c r="R24" s="93">
        <f>[19]Março!$G$21</f>
        <v>43</v>
      </c>
      <c r="S24" s="93">
        <f>[19]Março!$G$22</f>
        <v>49</v>
      </c>
      <c r="T24" s="93">
        <f>[19]Março!$G$23</f>
        <v>39</v>
      </c>
      <c r="U24" s="93">
        <f>[19]Março!$G$24</f>
        <v>40</v>
      </c>
      <c r="V24" s="93">
        <f>[19]Março!$G$25</f>
        <v>32</v>
      </c>
      <c r="W24" s="93">
        <f>[19]Março!$G$26</f>
        <v>35</v>
      </c>
      <c r="X24" s="93">
        <f>[19]Março!$G$27</f>
        <v>55</v>
      </c>
      <c r="Y24" s="93">
        <f>[19]Março!$G$28</f>
        <v>48</v>
      </c>
      <c r="Z24" s="93">
        <f>[19]Março!$G$29</f>
        <v>48</v>
      </c>
      <c r="AA24" s="93">
        <f>[19]Março!$G$30</f>
        <v>52</v>
      </c>
      <c r="AB24" s="93">
        <f>[19]Março!$G$31</f>
        <v>43</v>
      </c>
      <c r="AC24" s="93">
        <f>[19]Março!$G$32</f>
        <v>52</v>
      </c>
      <c r="AD24" s="93">
        <f>[19]Março!$G$33</f>
        <v>55</v>
      </c>
      <c r="AE24" s="93">
        <f>[19]Março!$G$34</f>
        <v>63</v>
      </c>
      <c r="AF24" s="93">
        <f>[19]Março!$G$35</f>
        <v>64</v>
      </c>
      <c r="AG24" s="81">
        <f t="shared" si="3"/>
        <v>27</v>
      </c>
      <c r="AH24" s="92">
        <f t="shared" si="4"/>
        <v>43.935483870967744</v>
      </c>
      <c r="AJ24" t="s">
        <v>33</v>
      </c>
    </row>
    <row r="25" spans="1:39" x14ac:dyDescent="0.2">
      <c r="A25" s="50" t="s">
        <v>151</v>
      </c>
      <c r="B25" s="93">
        <f>[20]Março!$G5</f>
        <v>27</v>
      </c>
      <c r="C25" s="93">
        <f>[20]Março!$G6</f>
        <v>24</v>
      </c>
      <c r="D25" s="93">
        <f>[20]Março!$G7</f>
        <v>29</v>
      </c>
      <c r="E25" s="93">
        <f>[20]Março!$G8</f>
        <v>25</v>
      </c>
      <c r="F25" s="93">
        <f>[20]Março!$G9</f>
        <v>35</v>
      </c>
      <c r="G25" s="93">
        <f>[20]Março!$G10</f>
        <v>36</v>
      </c>
      <c r="H25" s="93">
        <f>[20]Março!$G11</f>
        <v>26</v>
      </c>
      <c r="I25" s="93">
        <f>[20]Março!$G12</f>
        <v>27</v>
      </c>
      <c r="J25" s="93">
        <f>[20]Março!$G13</f>
        <v>28</v>
      </c>
      <c r="K25" s="93">
        <f>[20]Março!$G14</f>
        <v>39</v>
      </c>
      <c r="L25" s="93">
        <f>[20]Março!$G15</f>
        <v>59</v>
      </c>
      <c r="M25" s="93">
        <f>[20]Março!$G16</f>
        <v>57</v>
      </c>
      <c r="N25" s="93">
        <f>[20]Março!$G17</f>
        <v>54</v>
      </c>
      <c r="O25" s="93">
        <f>[20]Março!$G18</f>
        <v>36</v>
      </c>
      <c r="P25" s="93">
        <f>[20]Março!$G19</f>
        <v>39</v>
      </c>
      <c r="Q25" s="93">
        <f>[20]Março!$G20</f>
        <v>42</v>
      </c>
      <c r="R25" s="93">
        <f>[20]Março!$G21</f>
        <v>41</v>
      </c>
      <c r="S25" s="93">
        <f>[20]Março!$G22</f>
        <v>57</v>
      </c>
      <c r="T25" s="93">
        <f>[20]Março!$G23</f>
        <v>35</v>
      </c>
      <c r="U25" s="93">
        <f>[20]Março!$G24</f>
        <v>39</v>
      </c>
      <c r="V25" s="93">
        <f>[20]Março!$G25</f>
        <v>31</v>
      </c>
      <c r="W25" s="93">
        <f>[20]Março!$G26</f>
        <v>36</v>
      </c>
      <c r="X25" s="93">
        <f>[20]Março!$G27</f>
        <v>41</v>
      </c>
      <c r="Y25" s="93">
        <f>[20]Março!$G28</f>
        <v>36</v>
      </c>
      <c r="Z25" s="93">
        <f>[20]Março!$G29</f>
        <v>37</v>
      </c>
      <c r="AA25" s="93">
        <f>[20]Março!$G30</f>
        <v>48</v>
      </c>
      <c r="AB25" s="93">
        <f>[20]Março!$G31</f>
        <v>50</v>
      </c>
      <c r="AC25" s="93">
        <f>[20]Março!$G32</f>
        <v>53</v>
      </c>
      <c r="AD25" s="93">
        <f>[20]Março!$G33</f>
        <v>67</v>
      </c>
      <c r="AE25" s="93">
        <f>[20]Março!$G34</f>
        <v>50</v>
      </c>
      <c r="AF25" s="93">
        <f>[20]Março!$G35</f>
        <v>48</v>
      </c>
      <c r="AG25" s="81">
        <f t="shared" si="3"/>
        <v>24</v>
      </c>
      <c r="AH25" s="92">
        <f t="shared" si="4"/>
        <v>40.387096774193552</v>
      </c>
      <c r="AI25" s="11" t="s">
        <v>33</v>
      </c>
      <c r="AJ25" t="s">
        <v>33</v>
      </c>
    </row>
    <row r="26" spans="1:39" x14ac:dyDescent="0.2">
      <c r="A26" s="50" t="s">
        <v>152</v>
      </c>
      <c r="B26" s="93">
        <f>[21]Março!$G$5</f>
        <v>32</v>
      </c>
      <c r="C26" s="93">
        <f>[21]Março!$G$6</f>
        <v>30</v>
      </c>
      <c r="D26" s="93">
        <f>[21]Março!$G$7</f>
        <v>37</v>
      </c>
      <c r="E26" s="93">
        <f>[21]Março!$G$8</f>
        <v>32</v>
      </c>
      <c r="F26" s="93">
        <f>[21]Março!$G$9</f>
        <v>48</v>
      </c>
      <c r="G26" s="93">
        <f>[21]Março!$G$10</f>
        <v>39</v>
      </c>
      <c r="H26" s="93">
        <f>[21]Março!$G$11</f>
        <v>33</v>
      </c>
      <c r="I26" s="93">
        <f>[21]Março!$G$12</f>
        <v>29</v>
      </c>
      <c r="J26" s="93">
        <f>[21]Março!$G$13</f>
        <v>33</v>
      </c>
      <c r="K26" s="93">
        <f>[21]Março!$G$14</f>
        <v>43</v>
      </c>
      <c r="L26" s="93">
        <f>[21]Março!$G$15</f>
        <v>66</v>
      </c>
      <c r="M26" s="93">
        <f>[21]Março!$G$16</f>
        <v>65</v>
      </c>
      <c r="N26" s="93">
        <f>[21]Março!$G$17</f>
        <v>50</v>
      </c>
      <c r="O26" s="93">
        <f>[21]Março!$G$18</f>
        <v>44</v>
      </c>
      <c r="P26" s="93">
        <f>[21]Março!$G$19</f>
        <v>42</v>
      </c>
      <c r="Q26" s="93">
        <f>[21]Março!$G$20</f>
        <v>40</v>
      </c>
      <c r="R26" s="93">
        <f>[21]Março!$G$21</f>
        <v>42</v>
      </c>
      <c r="S26" s="93">
        <f>[21]Março!$G$22</f>
        <v>53</v>
      </c>
      <c r="T26" s="93">
        <f>[21]Março!$G$23</f>
        <v>37</v>
      </c>
      <c r="U26" s="93">
        <f>[21]Março!$G$24</f>
        <v>31</v>
      </c>
      <c r="V26" s="93">
        <f>[21]Março!$G$25</f>
        <v>35</v>
      </c>
      <c r="W26" s="93">
        <f>[21]Março!$G$26</f>
        <v>39</v>
      </c>
      <c r="X26" s="93">
        <f>[21]Março!$G$27</f>
        <v>47</v>
      </c>
      <c r="Y26" s="93">
        <f>[21]Março!$G$28</f>
        <v>48</v>
      </c>
      <c r="Z26" s="93">
        <f>[21]Março!$G$29</f>
        <v>43</v>
      </c>
      <c r="AA26" s="93">
        <f>[21]Março!$G$30</f>
        <v>46</v>
      </c>
      <c r="AB26" s="93">
        <f>[21]Março!$G$31</f>
        <v>46</v>
      </c>
      <c r="AC26" s="93">
        <f>[21]Março!$G$32</f>
        <v>45</v>
      </c>
      <c r="AD26" s="93">
        <f>[21]Março!$G$33</f>
        <v>60</v>
      </c>
      <c r="AE26" s="93">
        <f>[21]Março!$G$34</f>
        <v>69</v>
      </c>
      <c r="AF26" s="93">
        <f>[21]Março!$G$35</f>
        <v>58</v>
      </c>
      <c r="AG26" s="81">
        <f t="shared" si="3"/>
        <v>29</v>
      </c>
      <c r="AH26" s="92">
        <f t="shared" si="4"/>
        <v>43.935483870967744</v>
      </c>
      <c r="AJ26" t="s">
        <v>33</v>
      </c>
      <c r="AM26" t="s">
        <v>33</v>
      </c>
    </row>
    <row r="27" spans="1:39" x14ac:dyDescent="0.2">
      <c r="A27" s="50" t="s">
        <v>8</v>
      </c>
      <c r="B27" s="93">
        <f>[22]Março!$G$5</f>
        <v>32</v>
      </c>
      <c r="C27" s="93">
        <f>[22]Março!$G$6</f>
        <v>27</v>
      </c>
      <c r="D27" s="93">
        <f>[22]Março!$G$7</f>
        <v>31</v>
      </c>
      <c r="E27" s="93">
        <f>[22]Março!$G$8</f>
        <v>30</v>
      </c>
      <c r="F27" s="93">
        <f>[22]Março!$G$9</f>
        <v>42</v>
      </c>
      <c r="G27" s="93">
        <f>[22]Março!$G$10</f>
        <v>39</v>
      </c>
      <c r="H27" s="93">
        <f>[22]Março!$G$11</f>
        <v>27</v>
      </c>
      <c r="I27" s="93">
        <f>[22]Março!$G$12</f>
        <v>24</v>
      </c>
      <c r="J27" s="93">
        <f>[22]Março!$G$13</f>
        <v>23</v>
      </c>
      <c r="K27" s="93">
        <f>[22]Março!$G$14</f>
        <v>36</v>
      </c>
      <c r="L27" s="93">
        <f>[22]Março!$G$15</f>
        <v>52</v>
      </c>
      <c r="M27" s="93">
        <f>[22]Março!$G$16</f>
        <v>64</v>
      </c>
      <c r="N27" s="93">
        <f>[22]Março!$G$17</f>
        <v>52</v>
      </c>
      <c r="O27" s="93">
        <f>[22]Março!$G$18</f>
        <v>37</v>
      </c>
      <c r="P27" s="93">
        <f>[22]Março!$G$19</f>
        <v>37</v>
      </c>
      <c r="Q27" s="93">
        <f>[22]Março!$G$20</f>
        <v>42</v>
      </c>
      <c r="R27" s="93">
        <f>[22]Março!$G$21</f>
        <v>44</v>
      </c>
      <c r="S27" s="93">
        <f>[22]Março!$G$22</f>
        <v>55</v>
      </c>
      <c r="T27" s="93">
        <f>[22]Março!$G$23</f>
        <v>32</v>
      </c>
      <c r="U27" s="93">
        <f>[22]Março!$G$24</f>
        <v>45</v>
      </c>
      <c r="V27" s="93">
        <f>[22]Março!$G$25</f>
        <v>33</v>
      </c>
      <c r="W27" s="93">
        <f>[22]Março!$G$26</f>
        <v>39</v>
      </c>
      <c r="X27" s="93">
        <f>[22]Março!$G$27</f>
        <v>49</v>
      </c>
      <c r="Y27" s="93">
        <f>[22]Março!$G$28</f>
        <v>38</v>
      </c>
      <c r="Z27" s="93">
        <f>[22]Março!$G$29</f>
        <v>43</v>
      </c>
      <c r="AA27" s="93">
        <f>[22]Março!$G$30</f>
        <v>50</v>
      </c>
      <c r="AB27" s="93">
        <f>[22]Março!$G$31</f>
        <v>53</v>
      </c>
      <c r="AC27" s="93">
        <f>[22]Março!$G$32</f>
        <v>56</v>
      </c>
      <c r="AD27" s="93">
        <f>[22]Março!$G$33</f>
        <v>76</v>
      </c>
      <c r="AE27" s="93">
        <f>[22]Março!$G$34</f>
        <v>52</v>
      </c>
      <c r="AF27" s="93">
        <f>[22]Março!$G$35</f>
        <v>50</v>
      </c>
      <c r="AG27" s="81">
        <f t="shared" si="3"/>
        <v>23</v>
      </c>
      <c r="AH27" s="92">
        <f t="shared" si="4"/>
        <v>42.258064516129032</v>
      </c>
      <c r="AJ27" t="s">
        <v>33</v>
      </c>
      <c r="AK27" t="s">
        <v>33</v>
      </c>
      <c r="AL27" t="s">
        <v>33</v>
      </c>
    </row>
    <row r="28" spans="1:39" x14ac:dyDescent="0.2">
      <c r="A28" s="50" t="s">
        <v>9</v>
      </c>
      <c r="B28" s="93">
        <f>[23]Março!$G5</f>
        <v>41</v>
      </c>
      <c r="C28" s="93">
        <f>[23]Março!$G6</f>
        <v>28</v>
      </c>
      <c r="D28" s="93">
        <f>[23]Março!$G7</f>
        <v>36</v>
      </c>
      <c r="E28" s="93">
        <f>[23]Março!$G8</f>
        <v>32</v>
      </c>
      <c r="F28" s="93">
        <f>[23]Março!$G9</f>
        <v>46</v>
      </c>
      <c r="G28" s="93">
        <f>[23]Março!$G10</f>
        <v>45</v>
      </c>
      <c r="H28" s="93">
        <f>[23]Março!$G11</f>
        <v>39</v>
      </c>
      <c r="I28" s="93">
        <f>[23]Março!$G12</f>
        <v>24</v>
      </c>
      <c r="J28" s="93">
        <f>[23]Março!$G13</f>
        <v>27</v>
      </c>
      <c r="K28" s="93">
        <f>[23]Março!$G14</f>
        <v>37</v>
      </c>
      <c r="L28" s="93">
        <f>[23]Março!$G15</f>
        <v>53</v>
      </c>
      <c r="M28" s="93">
        <f>[23]Março!$G16</f>
        <v>52</v>
      </c>
      <c r="N28" s="93">
        <f>[23]Março!$G17</f>
        <v>51</v>
      </c>
      <c r="O28" s="93">
        <f>[23]Março!$G18</f>
        <v>41</v>
      </c>
      <c r="P28" s="93">
        <f>[23]Março!$G19</f>
        <v>35</v>
      </c>
      <c r="Q28" s="93">
        <f>[23]Março!$G20</f>
        <v>40</v>
      </c>
      <c r="R28" s="93">
        <f>[23]Março!$G21</f>
        <v>41</v>
      </c>
      <c r="S28" s="93">
        <f>[23]Março!$G22</f>
        <v>48</v>
      </c>
      <c r="T28" s="93">
        <f>[23]Março!$G23</f>
        <v>38</v>
      </c>
      <c r="U28" s="93">
        <f>[23]Março!$G24</f>
        <v>39</v>
      </c>
      <c r="V28" s="93">
        <f>[23]Março!$G25</f>
        <v>29</v>
      </c>
      <c r="W28" s="93">
        <f>[23]Março!$G26</f>
        <v>30</v>
      </c>
      <c r="X28" s="93">
        <f>[23]Março!$G27</f>
        <v>51</v>
      </c>
      <c r="Y28" s="93">
        <f>[23]Março!$G28</f>
        <v>39</v>
      </c>
      <c r="Z28" s="93">
        <f>[23]Março!$G29</f>
        <v>42</v>
      </c>
      <c r="AA28" s="93">
        <f>[23]Março!$G30</f>
        <v>51</v>
      </c>
      <c r="AB28" s="93">
        <f>[23]Março!$G31</f>
        <v>43</v>
      </c>
      <c r="AC28" s="93">
        <f>[23]Março!$G32</f>
        <v>51</v>
      </c>
      <c r="AD28" s="93">
        <f>[23]Março!$G33</f>
        <v>65</v>
      </c>
      <c r="AE28" s="93">
        <f>[23]Março!$G34</f>
        <v>63</v>
      </c>
      <c r="AF28" s="93">
        <f>[23]Março!$G35</f>
        <v>60</v>
      </c>
      <c r="AG28" s="81">
        <f t="shared" si="3"/>
        <v>24</v>
      </c>
      <c r="AH28" s="92">
        <f t="shared" si="4"/>
        <v>42.483870967741936</v>
      </c>
      <c r="AL28" t="s">
        <v>33</v>
      </c>
    </row>
    <row r="29" spans="1:39" hidden="1" x14ac:dyDescent="0.2">
      <c r="A29" s="50" t="s">
        <v>30</v>
      </c>
      <c r="B29" s="93" t="str">
        <f>[24]Março!$G5</f>
        <v>*</v>
      </c>
      <c r="C29" s="93" t="str">
        <f>[24]Março!$G6</f>
        <v>*</v>
      </c>
      <c r="D29" s="93" t="str">
        <f>[24]Março!$G7</f>
        <v>*</v>
      </c>
      <c r="E29" s="93" t="str">
        <f>[24]Março!$G8</f>
        <v>*</v>
      </c>
      <c r="F29" s="93" t="str">
        <f>[24]Março!$G9</f>
        <v>*</v>
      </c>
      <c r="G29" s="93" t="str">
        <f>[24]Março!$G10</f>
        <v>*</v>
      </c>
      <c r="H29" s="93" t="str">
        <f>[24]Março!$G11</f>
        <v>*</v>
      </c>
      <c r="I29" s="93" t="str">
        <f>[24]Março!$G12</f>
        <v>*</v>
      </c>
      <c r="J29" s="93" t="str">
        <f>[24]Março!$G13</f>
        <v>*</v>
      </c>
      <c r="K29" s="93" t="str">
        <f>[24]Março!$G14</f>
        <v>*</v>
      </c>
      <c r="L29" s="93" t="str">
        <f>[24]Março!$G15</f>
        <v>*</v>
      </c>
      <c r="M29" s="93" t="str">
        <f>[24]Março!$G16</f>
        <v>*</v>
      </c>
      <c r="N29" s="93" t="str">
        <f>[24]Março!$G17</f>
        <v>*</v>
      </c>
      <c r="O29" s="93" t="str">
        <f>[24]Março!$G18</f>
        <v>*</v>
      </c>
      <c r="P29" s="93" t="str">
        <f>[24]Março!$G19</f>
        <v>*</v>
      </c>
      <c r="Q29" s="93" t="str">
        <f>[24]Março!$G20</f>
        <v>*</v>
      </c>
      <c r="R29" s="93" t="str">
        <f>[24]Março!$G21</f>
        <v>*</v>
      </c>
      <c r="S29" s="93" t="str">
        <f>[24]Março!$G22</f>
        <v>*</v>
      </c>
      <c r="T29" s="93" t="str">
        <f>[24]Março!$G23</f>
        <v>*</v>
      </c>
      <c r="U29" s="93" t="str">
        <f>[24]Março!$G24</f>
        <v>*</v>
      </c>
      <c r="V29" s="93" t="str">
        <f>[24]Março!$G25</f>
        <v>*</v>
      </c>
      <c r="W29" s="93" t="str">
        <f>[24]Março!$G26</f>
        <v>*</v>
      </c>
      <c r="X29" s="93" t="str">
        <f>[24]Março!$G27</f>
        <v>*</v>
      </c>
      <c r="Y29" s="93" t="str">
        <f>[24]Março!$G28</f>
        <v>*</v>
      </c>
      <c r="Z29" s="93" t="str">
        <f>[24]Março!$G29</f>
        <v>*</v>
      </c>
      <c r="AA29" s="93" t="str">
        <f>[24]Março!$G30</f>
        <v>*</v>
      </c>
      <c r="AB29" s="93" t="str">
        <f>[24]Março!$G31</f>
        <v>*</v>
      </c>
      <c r="AC29" s="93" t="str">
        <f>[24]Março!$G32</f>
        <v>*</v>
      </c>
      <c r="AD29" s="93" t="str">
        <f>[24]Março!$G33</f>
        <v>*</v>
      </c>
      <c r="AE29" s="93" t="str">
        <f>[24]Março!$G34</f>
        <v>*</v>
      </c>
      <c r="AF29" s="93" t="str">
        <f>[24]Março!$G35</f>
        <v>*</v>
      </c>
      <c r="AG29" s="81">
        <f t="shared" si="3"/>
        <v>0</v>
      </c>
      <c r="AH29" s="92" t="e">
        <f t="shared" si="4"/>
        <v>#DIV/0!</v>
      </c>
      <c r="AK29" t="s">
        <v>33</v>
      </c>
      <c r="AL29" t="s">
        <v>33</v>
      </c>
    </row>
    <row r="30" spans="1:39" x14ac:dyDescent="0.2">
      <c r="A30" s="50" t="s">
        <v>10</v>
      </c>
      <c r="B30" s="93">
        <f>[25]Março!$G$5</f>
        <v>34</v>
      </c>
      <c r="C30" s="93">
        <f>[25]Março!$G$6</f>
        <v>26</v>
      </c>
      <c r="D30" s="93">
        <f>[25]Março!$G$7</f>
        <v>41</v>
      </c>
      <c r="E30" s="93">
        <f>[25]Março!$G$8</f>
        <v>31</v>
      </c>
      <c r="F30" s="93">
        <f>[25]Março!$G$9</f>
        <v>44</v>
      </c>
      <c r="G30" s="93">
        <f>[25]Março!$G$10</f>
        <v>39</v>
      </c>
      <c r="H30" s="93">
        <f>[25]Março!$G$11</f>
        <v>30</v>
      </c>
      <c r="I30" s="93">
        <f>[25]Março!$G$12</f>
        <v>29</v>
      </c>
      <c r="J30" s="93">
        <f>[25]Março!$G$13</f>
        <v>25</v>
      </c>
      <c r="K30" s="93">
        <f>[25]Março!$G$14</f>
        <v>41</v>
      </c>
      <c r="L30" s="93">
        <f>[25]Março!$G$15</f>
        <v>68</v>
      </c>
      <c r="M30" s="93">
        <f>[25]Março!$G$16</f>
        <v>69</v>
      </c>
      <c r="N30" s="93">
        <f>[25]Março!$G$17</f>
        <v>52</v>
      </c>
      <c r="O30" s="93">
        <f>[25]Março!$G$18</f>
        <v>43</v>
      </c>
      <c r="P30" s="93">
        <f>[25]Março!$G$19</f>
        <v>38</v>
      </c>
      <c r="Q30" s="93">
        <f>[25]Março!$G$20</f>
        <v>42</v>
      </c>
      <c r="R30" s="93">
        <f>[25]Março!$G$21</f>
        <v>43</v>
      </c>
      <c r="S30" s="93">
        <f>[25]Março!$G$22</f>
        <v>56</v>
      </c>
      <c r="T30" s="93">
        <f>[25]Março!$G$23</f>
        <v>39</v>
      </c>
      <c r="U30" s="93">
        <f>[25]Março!$G$24</f>
        <v>38</v>
      </c>
      <c r="V30" s="93">
        <f>[25]Março!$G$25</f>
        <v>32</v>
      </c>
      <c r="W30" s="93">
        <f>[25]Março!$G$26</f>
        <v>30</v>
      </c>
      <c r="X30" s="93">
        <f>[25]Março!$G$27</f>
        <v>50</v>
      </c>
      <c r="Y30" s="93">
        <f>[25]Março!$G$28</f>
        <v>44</v>
      </c>
      <c r="Z30" s="93">
        <f>[25]Março!$G$29</f>
        <v>40</v>
      </c>
      <c r="AA30" s="93">
        <f>[25]Março!$G$30</f>
        <v>53</v>
      </c>
      <c r="AB30" s="93">
        <f>[25]Março!$G$31</f>
        <v>44</v>
      </c>
      <c r="AC30" s="93">
        <f>[25]Março!$G$32</f>
        <v>51</v>
      </c>
      <c r="AD30" s="93">
        <f>[25]Março!$G$33</f>
        <v>70</v>
      </c>
      <c r="AE30" s="93">
        <f>[25]Março!$G$34</f>
        <v>60</v>
      </c>
      <c r="AF30" s="93">
        <f>[25]Março!$G$35</f>
        <v>57</v>
      </c>
      <c r="AG30" s="81">
        <f t="shared" ref="AG30:AG48" si="5">MIN(B30:AF30)</f>
        <v>25</v>
      </c>
      <c r="AH30" s="92">
        <f t="shared" ref="AH30:AH47" si="6">AVERAGE(B30:AF30)</f>
        <v>43.838709677419352</v>
      </c>
      <c r="AK30" t="s">
        <v>33</v>
      </c>
      <c r="AL30" t="s">
        <v>33</v>
      </c>
    </row>
    <row r="31" spans="1:39" x14ac:dyDescent="0.2">
      <c r="A31" s="50" t="s">
        <v>153</v>
      </c>
      <c r="B31" s="93">
        <f>[26]Março!$G5</f>
        <v>35</v>
      </c>
      <c r="C31" s="93">
        <f>[26]Março!$G6</f>
        <v>31</v>
      </c>
      <c r="D31" s="93">
        <f>[26]Março!$G7</f>
        <v>37</v>
      </c>
      <c r="E31" s="93">
        <f>[26]Março!$G8</f>
        <v>25</v>
      </c>
      <c r="F31" s="93">
        <f>[26]Março!$G9</f>
        <v>41</v>
      </c>
      <c r="G31" s="93">
        <f>[26]Março!$G10</f>
        <v>37</v>
      </c>
      <c r="H31" s="93">
        <f>[26]Março!$G11</f>
        <v>26</v>
      </c>
      <c r="I31" s="93">
        <f>[26]Março!$G12</f>
        <v>28</v>
      </c>
      <c r="J31" s="93">
        <f>[26]Março!$G13</f>
        <v>33</v>
      </c>
      <c r="K31" s="93">
        <f>[26]Março!$G14</f>
        <v>49</v>
      </c>
      <c r="L31" s="93">
        <f>[26]Março!$G15</f>
        <v>72</v>
      </c>
      <c r="M31" s="93">
        <f>[26]Março!$G16</f>
        <v>70</v>
      </c>
      <c r="N31" s="93">
        <f>[26]Março!$G17</f>
        <v>48</v>
      </c>
      <c r="O31" s="93">
        <f>[26]Março!$G18</f>
        <v>44</v>
      </c>
      <c r="P31" s="93">
        <f>[26]Março!$G19</f>
        <v>36</v>
      </c>
      <c r="Q31" s="93">
        <f>[26]Março!$G20</f>
        <v>37</v>
      </c>
      <c r="R31" s="93">
        <f>[26]Março!$G21</f>
        <v>44</v>
      </c>
      <c r="S31" s="93">
        <f>[26]Março!$G22</f>
        <v>58</v>
      </c>
      <c r="T31" s="93">
        <f>[26]Março!$G23</f>
        <v>36</v>
      </c>
      <c r="U31" s="93">
        <f>[26]Março!$G24</f>
        <v>32</v>
      </c>
      <c r="V31" s="93">
        <f>[26]Março!$G25</f>
        <v>35</v>
      </c>
      <c r="W31" s="93">
        <f>[26]Março!$G26</f>
        <v>35</v>
      </c>
      <c r="X31" s="93">
        <f>[26]Março!$G27</f>
        <v>46</v>
      </c>
      <c r="Y31" s="93">
        <f>[26]Março!$G28</f>
        <v>50</v>
      </c>
      <c r="Z31" s="93">
        <f>[26]Março!$G29</f>
        <v>43</v>
      </c>
      <c r="AA31" s="93">
        <f>[26]Março!$G30</f>
        <v>47</v>
      </c>
      <c r="AB31" s="93">
        <f>[26]Março!$G31</f>
        <v>47</v>
      </c>
      <c r="AC31" s="93">
        <f>[26]Março!$G32</f>
        <v>41</v>
      </c>
      <c r="AD31" s="93">
        <f>[26]Março!$G33</f>
        <v>69</v>
      </c>
      <c r="AE31" s="93">
        <f>[26]Março!$G34</f>
        <v>59</v>
      </c>
      <c r="AF31" s="93">
        <f>[26]Março!$G35</f>
        <v>63</v>
      </c>
      <c r="AG31" s="81">
        <f t="shared" si="5"/>
        <v>25</v>
      </c>
      <c r="AH31" s="92">
        <f t="shared" si="6"/>
        <v>43.677419354838712</v>
      </c>
      <c r="AI31" s="11" t="s">
        <v>33</v>
      </c>
      <c r="AJ31" t="s">
        <v>33</v>
      </c>
      <c r="AL31" t="s">
        <v>33</v>
      </c>
    </row>
    <row r="32" spans="1:39" x14ac:dyDescent="0.2">
      <c r="A32" s="50" t="s">
        <v>11</v>
      </c>
      <c r="B32" s="93">
        <f>[27]Março!$G$5</f>
        <v>34</v>
      </c>
      <c r="C32" s="93">
        <f>[27]Março!$G$6</f>
        <v>29</v>
      </c>
      <c r="D32" s="93">
        <f>[27]Março!$G$7</f>
        <v>32</v>
      </c>
      <c r="E32" s="93">
        <f>[27]Março!$G$8</f>
        <v>27</v>
      </c>
      <c r="F32" s="93">
        <f>[27]Março!$G$9</f>
        <v>41</v>
      </c>
      <c r="G32" s="93">
        <f>[27]Março!$G$10</f>
        <v>39</v>
      </c>
      <c r="H32" s="93">
        <f>[27]Março!$G$11</f>
        <v>30</v>
      </c>
      <c r="I32" s="93">
        <f>[27]Março!$G$12</f>
        <v>25</v>
      </c>
      <c r="J32" s="93">
        <f>[27]Março!$G$13</f>
        <v>39</v>
      </c>
      <c r="K32" s="93">
        <f>[27]Março!$G$14</f>
        <v>41</v>
      </c>
      <c r="L32" s="93">
        <f>[27]Março!$G$15</f>
        <v>63</v>
      </c>
      <c r="M32" s="93">
        <f>[27]Março!$G$16</f>
        <v>58</v>
      </c>
      <c r="N32" s="93">
        <f>[27]Março!$G$17</f>
        <v>51</v>
      </c>
      <c r="O32" s="93">
        <f>[27]Março!$G$18</f>
        <v>42</v>
      </c>
      <c r="P32" s="93">
        <f>[27]Março!$G$19</f>
        <v>41</v>
      </c>
      <c r="Q32" s="93">
        <f>[27]Março!$G$20</f>
        <v>37</v>
      </c>
      <c r="R32" s="93">
        <f>[27]Março!$G$21</f>
        <v>37</v>
      </c>
      <c r="S32" s="93">
        <f>[27]Março!$G$22</f>
        <v>55</v>
      </c>
      <c r="T32" s="93">
        <f>[27]Março!$G$23</f>
        <v>34</v>
      </c>
      <c r="U32" s="93">
        <f>[27]Março!$G$24</f>
        <v>33</v>
      </c>
      <c r="V32" s="93">
        <f>[27]Março!$G$25</f>
        <v>33</v>
      </c>
      <c r="W32" s="93">
        <f>[27]Março!$G$26</f>
        <v>38</v>
      </c>
      <c r="X32" s="93">
        <f>[27]Março!$G$27</f>
        <v>57</v>
      </c>
      <c r="Y32" s="93">
        <f>[27]Março!$G$28</f>
        <v>58</v>
      </c>
      <c r="Z32" s="93">
        <f>[27]Março!$G$29</f>
        <v>43</v>
      </c>
      <c r="AA32" s="93">
        <f>[27]Março!$G$30</f>
        <v>45</v>
      </c>
      <c r="AB32" s="93">
        <f>[27]Março!$G$31</f>
        <v>43</v>
      </c>
      <c r="AC32" s="93">
        <f>[27]Março!$G$32</f>
        <v>43</v>
      </c>
      <c r="AD32" s="93">
        <f>[27]Março!$G$33</f>
        <v>60</v>
      </c>
      <c r="AE32" s="93">
        <f>[27]Março!$G$34</f>
        <v>59</v>
      </c>
      <c r="AF32" s="93">
        <f>[27]Março!$G$35</f>
        <v>62</v>
      </c>
      <c r="AG32" s="81">
        <f t="shared" si="5"/>
        <v>25</v>
      </c>
      <c r="AH32" s="92">
        <f t="shared" si="6"/>
        <v>42.87096774193548</v>
      </c>
      <c r="AL32" t="s">
        <v>33</v>
      </c>
    </row>
    <row r="33" spans="1:39" s="5" customFormat="1" x14ac:dyDescent="0.2">
      <c r="A33" s="50" t="s">
        <v>12</v>
      </c>
      <c r="B33" s="93">
        <f>[28]Março!$G$5</f>
        <v>43</v>
      </c>
      <c r="C33" s="93">
        <f>[28]Março!$G$6</f>
        <v>38</v>
      </c>
      <c r="D33" s="93">
        <f>[28]Março!$G$7</f>
        <v>46</v>
      </c>
      <c r="E33" s="93">
        <f>[28]Março!$G$8</f>
        <v>41</v>
      </c>
      <c r="F33" s="93">
        <f>[28]Março!$G$9</f>
        <v>54</v>
      </c>
      <c r="G33" s="93">
        <f>[28]Março!$G$10</f>
        <v>45</v>
      </c>
      <c r="H33" s="93">
        <f>[28]Março!$G$11</f>
        <v>36</v>
      </c>
      <c r="I33" s="93">
        <f>[28]Março!$G$12</f>
        <v>43</v>
      </c>
      <c r="J33" s="93">
        <f>[28]Março!$G$13</f>
        <v>46</v>
      </c>
      <c r="K33" s="93">
        <f>[28]Março!$G$14</f>
        <v>38</v>
      </c>
      <c r="L33" s="93">
        <f>[28]Março!$G$15</f>
        <v>44</v>
      </c>
      <c r="M33" s="93">
        <f>[28]Março!$G$16</f>
        <v>57</v>
      </c>
      <c r="N33" s="93">
        <f>[28]Março!$G$17</f>
        <v>53</v>
      </c>
      <c r="O33" s="93">
        <f>[28]Março!$G$18</f>
        <v>48</v>
      </c>
      <c r="P33" s="93">
        <f>[28]Março!$G$19</f>
        <v>47</v>
      </c>
      <c r="Q33" s="93">
        <f>[28]Março!$G$20</f>
        <v>33</v>
      </c>
      <c r="R33" s="93">
        <f>[28]Março!$G$21</f>
        <v>41</v>
      </c>
      <c r="S33" s="93">
        <f>[28]Março!$G$22</f>
        <v>57</v>
      </c>
      <c r="T33" s="93">
        <f>[28]Março!$G$23</f>
        <v>34</v>
      </c>
      <c r="U33" s="93">
        <f>[28]Março!$G$24</f>
        <v>27</v>
      </c>
      <c r="V33" s="93">
        <f>[28]Março!$G$25</f>
        <v>33</v>
      </c>
      <c r="W33" s="93">
        <f>[28]Março!$G$26</f>
        <v>44</v>
      </c>
      <c r="X33" s="93">
        <f>[28]Março!$G$27</f>
        <v>76</v>
      </c>
      <c r="Y33" s="93">
        <f>[28]Março!$G$28</f>
        <v>69</v>
      </c>
      <c r="Z33" s="93">
        <f>[28]Março!$G$29</f>
        <v>60</v>
      </c>
      <c r="AA33" s="93">
        <f>[28]Março!$G$30</f>
        <v>45</v>
      </c>
      <c r="AB33" s="93">
        <f>[28]Março!$G$31</f>
        <v>53</v>
      </c>
      <c r="AC33" s="93">
        <f>[28]Março!$G$32</f>
        <v>48</v>
      </c>
      <c r="AD33" s="93">
        <f>[28]Março!$G$33</f>
        <v>74</v>
      </c>
      <c r="AE33" s="93">
        <f>[28]Março!$G$34</f>
        <v>56</v>
      </c>
      <c r="AF33" s="93">
        <f>[28]Março!$G$35</f>
        <v>69</v>
      </c>
      <c r="AG33" s="81">
        <f t="shared" si="5"/>
        <v>27</v>
      </c>
      <c r="AH33" s="92">
        <f t="shared" si="6"/>
        <v>48.322580645161288</v>
      </c>
      <c r="AJ33" s="5" t="s">
        <v>33</v>
      </c>
    </row>
    <row r="34" spans="1:39" x14ac:dyDescent="0.2">
      <c r="A34" s="50" t="s">
        <v>231</v>
      </c>
      <c r="B34" s="93">
        <f>[29]Março!$G$5</f>
        <v>38</v>
      </c>
      <c r="C34" s="93">
        <f>[29]Março!$G$6</f>
        <v>39</v>
      </c>
      <c r="D34" s="93">
        <f>[29]Março!$G$7</f>
        <v>41</v>
      </c>
      <c r="E34" s="93">
        <f>[29]Março!$G$8</f>
        <v>49</v>
      </c>
      <c r="F34" s="93">
        <f>[29]Março!$G$9</f>
        <v>48</v>
      </c>
      <c r="G34" s="93">
        <f>[29]Março!$G$10</f>
        <v>44</v>
      </c>
      <c r="H34" s="93">
        <f>[29]Março!$G$11</f>
        <v>32</v>
      </c>
      <c r="I34" s="93">
        <f>[29]Março!$G$12</f>
        <v>59</v>
      </c>
      <c r="J34" s="93">
        <f>[29]Março!$G$13</f>
        <v>54</v>
      </c>
      <c r="K34" s="93">
        <f>[29]Março!$G$14</f>
        <v>51</v>
      </c>
      <c r="L34" s="93">
        <f>[29]Março!$G$15</f>
        <v>47</v>
      </c>
      <c r="M34" s="93">
        <f>[29]Março!$G$16</f>
        <v>55</v>
      </c>
      <c r="N34" s="93">
        <f>[29]Março!$G$17</f>
        <v>59</v>
      </c>
      <c r="O34" s="93">
        <f>[29]Março!$G$18</f>
        <v>45</v>
      </c>
      <c r="P34" s="93">
        <f>[29]Março!$G$19</f>
        <v>47</v>
      </c>
      <c r="Q34" s="93">
        <f>[29]Março!$G$20</f>
        <v>41</v>
      </c>
      <c r="R34" s="93">
        <f>[29]Março!$G$21</f>
        <v>45</v>
      </c>
      <c r="S34" s="93">
        <f>[29]Março!$G$22</f>
        <v>51</v>
      </c>
      <c r="T34" s="93">
        <f>[29]Março!$G$23</f>
        <v>44</v>
      </c>
      <c r="U34" s="93">
        <f>[29]Março!$G$24</f>
        <v>40</v>
      </c>
      <c r="V34" s="93">
        <f>[29]Março!$G$25</f>
        <v>33</v>
      </c>
      <c r="W34" s="93">
        <f>[29]Março!$G$26</f>
        <v>50</v>
      </c>
      <c r="X34" s="93">
        <f>[29]Março!$G$27</f>
        <v>75</v>
      </c>
      <c r="Y34" s="93">
        <f>[29]Março!$G$28</f>
        <v>61</v>
      </c>
      <c r="Z34" s="93">
        <f>[29]Março!$G$29</f>
        <v>59</v>
      </c>
      <c r="AA34" s="93">
        <f>[29]Março!$G$30</f>
        <v>51</v>
      </c>
      <c r="AB34" s="93">
        <f>[29]Março!$G$31</f>
        <v>54</v>
      </c>
      <c r="AC34" s="93">
        <f>[29]Março!$G$32</f>
        <v>51</v>
      </c>
      <c r="AD34" s="93">
        <f>[29]Março!$G$33</f>
        <v>60</v>
      </c>
      <c r="AE34" s="93">
        <f>[29]Março!$G$34</f>
        <v>48</v>
      </c>
      <c r="AF34" s="93">
        <f>[29]Março!$G$35</f>
        <v>68</v>
      </c>
      <c r="AG34" s="81">
        <f t="shared" si="5"/>
        <v>32</v>
      </c>
      <c r="AH34" s="92">
        <f t="shared" si="6"/>
        <v>49.645161290322584</v>
      </c>
      <c r="AK34" t="s">
        <v>33</v>
      </c>
    </row>
    <row r="35" spans="1:39" x14ac:dyDescent="0.2">
      <c r="A35" s="50" t="s">
        <v>230</v>
      </c>
      <c r="B35" s="93">
        <f>[30]Março!$G$5</f>
        <v>38</v>
      </c>
      <c r="C35" s="93">
        <f>[30]Março!$G$6</f>
        <v>34</v>
      </c>
      <c r="D35" s="93">
        <f>[30]Março!$G$7</f>
        <v>37</v>
      </c>
      <c r="E35" s="93">
        <f>[30]Março!$G$8</f>
        <v>33</v>
      </c>
      <c r="F35" s="93">
        <f>[30]Março!$G$9</f>
        <v>43</v>
      </c>
      <c r="G35" s="93">
        <f>[30]Março!$G$10</f>
        <v>41</v>
      </c>
      <c r="H35" s="93">
        <f>[30]Março!$G$11</f>
        <v>38</v>
      </c>
      <c r="I35" s="93">
        <f>[30]Março!$G$12</f>
        <v>30</v>
      </c>
      <c r="J35" s="93">
        <f>[30]Março!$G$13</f>
        <v>33</v>
      </c>
      <c r="K35" s="93">
        <f>[30]Março!$G$14</f>
        <v>44</v>
      </c>
      <c r="L35" s="93">
        <f>[30]Março!$G$15</f>
        <v>52</v>
      </c>
      <c r="M35" s="93">
        <f>[30]Março!$G$16</f>
        <v>54</v>
      </c>
      <c r="N35" s="93">
        <f>[30]Março!$G$17</f>
        <v>53</v>
      </c>
      <c r="O35" s="93">
        <f>[30]Março!$G$18</f>
        <v>44</v>
      </c>
      <c r="P35" s="93">
        <f>[30]Março!$G$19</f>
        <v>42</v>
      </c>
      <c r="Q35" s="93">
        <f>[30]Março!$G$20</f>
        <v>39</v>
      </c>
      <c r="R35" s="93">
        <f>[30]Março!$G$21</f>
        <v>41</v>
      </c>
      <c r="S35" s="93">
        <f>[30]Março!$G$22</f>
        <v>55</v>
      </c>
      <c r="T35" s="93">
        <f>[30]Março!$G$23</f>
        <v>44</v>
      </c>
      <c r="U35" s="93">
        <f>[30]Março!$G$24</f>
        <v>42</v>
      </c>
      <c r="V35" s="93">
        <f>[30]Março!$G$25</f>
        <v>38</v>
      </c>
      <c r="W35" s="93">
        <f>[30]Março!$G$26</f>
        <v>36</v>
      </c>
      <c r="X35" s="93">
        <f>[30]Março!$G$27</f>
        <v>63</v>
      </c>
      <c r="Y35" s="93">
        <f>[30]Março!$G$28</f>
        <v>50</v>
      </c>
      <c r="Z35" s="93">
        <f>[30]Março!$G$29</f>
        <v>45</v>
      </c>
      <c r="AA35" s="93">
        <f>[30]Março!$G$30</f>
        <v>52</v>
      </c>
      <c r="AB35" s="93">
        <f>[30]Março!$G$31</f>
        <v>48</v>
      </c>
      <c r="AC35" s="93">
        <f>[30]Março!$G$32</f>
        <v>41</v>
      </c>
      <c r="AD35" s="93">
        <f>[30]Março!$G$33</f>
        <v>73</v>
      </c>
      <c r="AE35" s="93">
        <f>[30]Março!$G$34</f>
        <v>58</v>
      </c>
      <c r="AF35" s="93">
        <f>[30]Março!$G$35</f>
        <v>70</v>
      </c>
      <c r="AG35" s="81">
        <f t="shared" si="5"/>
        <v>30</v>
      </c>
      <c r="AH35" s="92">
        <f t="shared" si="6"/>
        <v>45.516129032258064</v>
      </c>
    </row>
    <row r="36" spans="1:39" x14ac:dyDescent="0.2">
      <c r="A36" s="50" t="s">
        <v>126</v>
      </c>
      <c r="B36" s="93">
        <f>[31]Março!$G$5</f>
        <v>45</v>
      </c>
      <c r="C36" s="93">
        <f>[31]Março!$G$6</f>
        <v>31</v>
      </c>
      <c r="D36" s="93">
        <f>[31]Março!$G$7</f>
        <v>37</v>
      </c>
      <c r="E36" s="93">
        <f>[31]Março!$G$8</f>
        <v>30</v>
      </c>
      <c r="F36" s="93">
        <f>[31]Março!$G$9</f>
        <v>46</v>
      </c>
      <c r="G36" s="93">
        <f>[31]Março!$G$10</f>
        <v>38</v>
      </c>
      <c r="H36" s="93">
        <f>[31]Março!$G$11</f>
        <v>35</v>
      </c>
      <c r="I36" s="93">
        <f>[31]Março!$G$12</f>
        <v>26</v>
      </c>
      <c r="J36" s="93">
        <f>[31]Março!$G$13</f>
        <v>26</v>
      </c>
      <c r="K36" s="93">
        <f>[31]Março!$G$14</f>
        <v>35</v>
      </c>
      <c r="L36" s="93">
        <f>[31]Março!$G$15</f>
        <v>59</v>
      </c>
      <c r="M36" s="93">
        <f>[31]Março!$G$16</f>
        <v>52</v>
      </c>
      <c r="N36" s="93">
        <f>[31]Março!$G$17</f>
        <v>51</v>
      </c>
      <c r="O36" s="93">
        <f>[31]Março!$G$18</f>
        <v>44</v>
      </c>
      <c r="P36" s="93">
        <f>[31]Março!$G$19</f>
        <v>42</v>
      </c>
      <c r="Q36" s="93">
        <f>[31]Março!$G$20</f>
        <v>43</v>
      </c>
      <c r="R36" s="93">
        <f>[31]Março!$G$21</f>
        <v>43</v>
      </c>
      <c r="S36" s="93">
        <f>[31]Março!$G$22</f>
        <v>51</v>
      </c>
      <c r="T36" s="93">
        <f>[31]Março!$G$23</f>
        <v>42</v>
      </c>
      <c r="U36" s="93">
        <f>[31]Março!$G$24</f>
        <v>38</v>
      </c>
      <c r="V36" s="93">
        <f>[31]Março!$G$25</f>
        <v>25</v>
      </c>
      <c r="W36" s="93">
        <f>[31]Março!$G$26</f>
        <v>32</v>
      </c>
      <c r="X36" s="93">
        <f>[31]Março!$G$27</f>
        <v>51</v>
      </c>
      <c r="Y36" s="93">
        <f>[31]Março!$G$28</f>
        <v>35</v>
      </c>
      <c r="Z36" s="93">
        <f>[31]Março!$G$29</f>
        <v>42</v>
      </c>
      <c r="AA36" s="93">
        <f>[31]Março!$G$30</f>
        <v>46</v>
      </c>
      <c r="AB36" s="93">
        <f>[31]Março!$G$31</f>
        <v>40</v>
      </c>
      <c r="AC36" s="93">
        <f>[31]Março!$G$32</f>
        <v>46</v>
      </c>
      <c r="AD36" s="93">
        <f>[31]Março!$G$33</f>
        <v>71</v>
      </c>
      <c r="AE36" s="93">
        <f>[31]Março!$G$34</f>
        <v>62</v>
      </c>
      <c r="AF36" s="93">
        <f>[31]Março!$G$35</f>
        <v>67</v>
      </c>
      <c r="AG36" s="81">
        <f t="shared" si="5"/>
        <v>25</v>
      </c>
      <c r="AH36" s="92">
        <f t="shared" si="6"/>
        <v>42.935483870967744</v>
      </c>
    </row>
    <row r="37" spans="1:39" x14ac:dyDescent="0.2">
      <c r="A37" s="50" t="s">
        <v>13</v>
      </c>
      <c r="B37" s="93">
        <f>[32]Março!$G$5</f>
        <v>35</v>
      </c>
      <c r="C37" s="93">
        <f>[32]Março!$G$6</f>
        <v>41</v>
      </c>
      <c r="D37" s="93">
        <f>[32]Março!$G$7</f>
        <v>31</v>
      </c>
      <c r="E37" s="93">
        <f>[32]Março!$G$8</f>
        <v>48</v>
      </c>
      <c r="F37" s="93">
        <f>[32]Março!$G$9</f>
        <v>35</v>
      </c>
      <c r="G37" s="93">
        <f>[32]Março!$G$10</f>
        <v>31</v>
      </c>
      <c r="H37" s="93">
        <f>[32]Março!$G$11</f>
        <v>28</v>
      </c>
      <c r="I37" s="93">
        <f>[32]Março!$G$12</f>
        <v>28</v>
      </c>
      <c r="J37" s="93">
        <f>[32]Março!$G$13</f>
        <v>27</v>
      </c>
      <c r="K37" s="93">
        <f>[32]Março!$G$14</f>
        <v>29</v>
      </c>
      <c r="L37" s="93">
        <f>[32]Março!$G$15</f>
        <v>48</v>
      </c>
      <c r="M37" s="93">
        <f>[32]Março!$G$16</f>
        <v>32</v>
      </c>
      <c r="N37" s="93">
        <f>[32]Março!$G$17</f>
        <v>38</v>
      </c>
      <c r="O37" s="93">
        <f>[32]Março!$G$18</f>
        <v>35</v>
      </c>
      <c r="P37" s="93">
        <f>[32]Março!$G$19</f>
        <v>34</v>
      </c>
      <c r="Q37" s="93">
        <f>[32]Março!$G$20</f>
        <v>34</v>
      </c>
      <c r="R37" s="93">
        <f>[32]Março!$G$21</f>
        <v>42</v>
      </c>
      <c r="S37" s="93">
        <f>[32]Março!$G$22</f>
        <v>40</v>
      </c>
      <c r="T37" s="93">
        <f>[32]Março!$G$23</f>
        <v>56</v>
      </c>
      <c r="U37" s="93">
        <f>[32]Março!$G$24</f>
        <v>43</v>
      </c>
      <c r="V37" s="93">
        <f>[32]Março!$G$25</f>
        <v>42</v>
      </c>
      <c r="W37" s="93">
        <f>[32]Março!$G$26</f>
        <v>41</v>
      </c>
      <c r="X37" s="93">
        <f>[32]Março!$G$27</f>
        <v>39</v>
      </c>
      <c r="Y37" s="93">
        <f>[32]Março!$G$28</f>
        <v>48</v>
      </c>
      <c r="Z37" s="93">
        <f>[32]Março!$G$29</f>
        <v>37</v>
      </c>
      <c r="AA37" s="93">
        <f>[32]Março!$G$30</f>
        <v>48</v>
      </c>
      <c r="AB37" s="93">
        <f>[32]Março!$G$31</f>
        <v>37</v>
      </c>
      <c r="AC37" s="93">
        <f>[32]Março!$G$32</f>
        <v>36</v>
      </c>
      <c r="AD37" s="93">
        <f>[32]Março!$G$33</f>
        <v>37</v>
      </c>
      <c r="AE37" s="93">
        <f>[32]Março!$G$34</f>
        <v>33</v>
      </c>
      <c r="AF37" s="93">
        <f>[32]Março!$G$35</f>
        <v>58</v>
      </c>
      <c r="AG37" s="81">
        <f t="shared" si="5"/>
        <v>27</v>
      </c>
      <c r="AH37" s="92">
        <f t="shared" si="6"/>
        <v>38.41935483870968</v>
      </c>
    </row>
    <row r="38" spans="1:39" x14ac:dyDescent="0.2">
      <c r="A38" s="50" t="s">
        <v>154</v>
      </c>
      <c r="B38" s="10">
        <v>45</v>
      </c>
      <c r="C38" s="10">
        <v>46</v>
      </c>
      <c r="D38" s="10">
        <v>60</v>
      </c>
      <c r="E38" s="10">
        <v>46</v>
      </c>
      <c r="F38" s="10">
        <v>67</v>
      </c>
      <c r="G38" s="10">
        <v>53</v>
      </c>
      <c r="H38" s="10">
        <v>42</v>
      </c>
      <c r="I38" s="10">
        <v>47</v>
      </c>
      <c r="J38" s="10">
        <v>67</v>
      </c>
      <c r="K38" s="10">
        <v>41</v>
      </c>
      <c r="L38" s="10">
        <v>56</v>
      </c>
      <c r="M38" s="10">
        <v>45</v>
      </c>
      <c r="N38" s="10">
        <v>71</v>
      </c>
      <c r="O38" s="10">
        <v>41</v>
      </c>
      <c r="P38" s="10">
        <v>43</v>
      </c>
      <c r="Q38" s="10">
        <v>48</v>
      </c>
      <c r="R38" s="10">
        <v>45</v>
      </c>
      <c r="S38" s="10">
        <v>43</v>
      </c>
      <c r="T38" s="10">
        <v>62</v>
      </c>
      <c r="U38" s="10">
        <v>38</v>
      </c>
      <c r="V38" s="10">
        <v>49</v>
      </c>
      <c r="W38" s="10">
        <v>50</v>
      </c>
      <c r="X38" s="10">
        <v>57</v>
      </c>
      <c r="Y38" s="10">
        <v>67</v>
      </c>
      <c r="Z38" s="10">
        <v>55</v>
      </c>
      <c r="AA38" s="10">
        <v>51</v>
      </c>
      <c r="AB38" s="10">
        <v>48</v>
      </c>
      <c r="AC38" s="10">
        <v>53</v>
      </c>
      <c r="AD38" s="10">
        <v>58</v>
      </c>
      <c r="AE38" s="10">
        <v>55</v>
      </c>
      <c r="AF38" s="10">
        <v>64</v>
      </c>
      <c r="AG38" s="81">
        <f t="shared" si="5"/>
        <v>38</v>
      </c>
      <c r="AH38" s="92">
        <f t="shared" si="6"/>
        <v>52.032258064516128</v>
      </c>
      <c r="AJ38" t="s">
        <v>33</v>
      </c>
      <c r="AK38" t="s">
        <v>33</v>
      </c>
    </row>
    <row r="39" spans="1:39" x14ac:dyDescent="0.2">
      <c r="A39" s="50" t="s">
        <v>14</v>
      </c>
      <c r="B39" s="93">
        <f>[34]Março!$G$5</f>
        <v>34</v>
      </c>
      <c r="C39" s="93">
        <f>[34]Março!$G$6</f>
        <v>30</v>
      </c>
      <c r="D39" s="93">
        <f>[34]Março!$G$7</f>
        <v>32</v>
      </c>
      <c r="E39" s="93">
        <f>[34]Março!$G$8</f>
        <v>31</v>
      </c>
      <c r="F39" s="93">
        <f>[34]Março!$G$9</f>
        <v>42</v>
      </c>
      <c r="G39" s="93">
        <f>[34]Março!$G$10</f>
        <v>45</v>
      </c>
      <c r="H39" s="93">
        <f>[34]Março!$G$11</f>
        <v>28</v>
      </c>
      <c r="I39" s="93">
        <f>[34]Março!$G$12</f>
        <v>27</v>
      </c>
      <c r="J39" s="93">
        <f>[34]Março!$G$13</f>
        <v>40</v>
      </c>
      <c r="K39" s="93">
        <f>[34]Março!$G$14</f>
        <v>41</v>
      </c>
      <c r="L39" s="93">
        <f>[34]Março!$G$15</f>
        <v>68</v>
      </c>
      <c r="M39" s="93">
        <f>[34]Março!$G$16</f>
        <v>75</v>
      </c>
      <c r="N39" s="93">
        <f>[34]Março!$G$17</f>
        <v>50</v>
      </c>
      <c r="O39" s="93">
        <f>[34]Março!$G$18</f>
        <v>45</v>
      </c>
      <c r="P39" s="93">
        <f>[34]Março!$G$19</f>
        <v>38</v>
      </c>
      <c r="Q39" s="93">
        <f>[34]Março!$G$20</f>
        <v>34</v>
      </c>
      <c r="R39" s="93">
        <f>[34]Março!$G$21</f>
        <v>38</v>
      </c>
      <c r="S39" s="93">
        <f>[34]Março!$G$22</f>
        <v>44</v>
      </c>
      <c r="T39" s="93">
        <f>[34]Março!$G$23</f>
        <v>37</v>
      </c>
      <c r="U39" s="93">
        <f>[34]Março!$G$24</f>
        <v>27</v>
      </c>
      <c r="V39" s="93">
        <f>[34]Março!$G$25</f>
        <v>32</v>
      </c>
      <c r="W39" s="93">
        <f>[34]Março!$G$26</f>
        <v>43</v>
      </c>
      <c r="X39" s="93">
        <f>[34]Março!$G$27</f>
        <v>42</v>
      </c>
      <c r="Y39" s="93">
        <f>[34]Março!$G$28</f>
        <v>47</v>
      </c>
      <c r="Z39" s="93">
        <f>[34]Março!$G$29</f>
        <v>40</v>
      </c>
      <c r="AA39" s="93">
        <f>[34]Março!$G$30</f>
        <v>47</v>
      </c>
      <c r="AB39" s="93">
        <f>[34]Março!$G$31</f>
        <v>45</v>
      </c>
      <c r="AC39" s="93">
        <f>[34]Março!$G$32</f>
        <v>41</v>
      </c>
      <c r="AD39" s="93">
        <f>[34]Março!$G$33</f>
        <v>59</v>
      </c>
      <c r="AE39" s="93">
        <f>[34]Março!$G$34</f>
        <v>51</v>
      </c>
      <c r="AF39" s="93">
        <f>[34]Março!$G$35</f>
        <v>46</v>
      </c>
      <c r="AG39" s="81">
        <f t="shared" si="5"/>
        <v>27</v>
      </c>
      <c r="AH39" s="92">
        <f t="shared" si="6"/>
        <v>41.903225806451616</v>
      </c>
      <c r="AI39" s="11" t="s">
        <v>33</v>
      </c>
      <c r="AK39" t="s">
        <v>33</v>
      </c>
      <c r="AL39" t="s">
        <v>33</v>
      </c>
      <c r="AM39" t="s">
        <v>33</v>
      </c>
    </row>
    <row r="40" spans="1:39" x14ac:dyDescent="0.2">
      <c r="A40" s="50" t="s">
        <v>15</v>
      </c>
      <c r="B40" s="93">
        <f>[35]Março!$G$5</f>
        <v>30</v>
      </c>
      <c r="C40" s="93">
        <f>[35]Março!$G$6</f>
        <v>25</v>
      </c>
      <c r="D40" s="93">
        <f>[35]Março!$G$7</f>
        <v>26</v>
      </c>
      <c r="E40" s="93">
        <f>[35]Março!$G$8</f>
        <v>21</v>
      </c>
      <c r="F40" s="93">
        <f>[35]Março!$G$9</f>
        <v>39</v>
      </c>
      <c r="G40" s="93">
        <f>[35]Março!$G$10</f>
        <v>28</v>
      </c>
      <c r="H40" s="93">
        <f>[35]Março!$G$11</f>
        <v>22</v>
      </c>
      <c r="I40" s="93">
        <f>[35]Março!$G$12</f>
        <v>34</v>
      </c>
      <c r="J40" s="93">
        <f>[35]Março!$G$13</f>
        <v>47</v>
      </c>
      <c r="K40" s="93">
        <f>[35]Março!$G$14</f>
        <v>57</v>
      </c>
      <c r="L40" s="93">
        <f>[35]Março!$G$15</f>
        <v>67</v>
      </c>
      <c r="M40" s="93">
        <f>[35]Março!$G$16</f>
        <v>80</v>
      </c>
      <c r="N40" s="93">
        <f>[35]Março!$G$17</f>
        <v>49</v>
      </c>
      <c r="O40" s="93">
        <f>[35]Março!$G$18</f>
        <v>52</v>
      </c>
      <c r="P40" s="93">
        <f>[35]Março!$G$19</f>
        <v>44</v>
      </c>
      <c r="Q40" s="93">
        <f>[35]Março!$G$20</f>
        <v>37</v>
      </c>
      <c r="R40" s="93">
        <f>[35]Março!$G$21</f>
        <v>32</v>
      </c>
      <c r="S40" s="93">
        <f>[35]Março!$G$22</f>
        <v>61</v>
      </c>
      <c r="T40" s="93">
        <f>[35]Março!$G$23</f>
        <v>53</v>
      </c>
      <c r="U40" s="93">
        <f>[35]Março!$G$24</f>
        <v>30</v>
      </c>
      <c r="V40" s="93">
        <f>[35]Março!$G$25</f>
        <v>27</v>
      </c>
      <c r="W40" s="93">
        <f>[35]Março!$G$26</f>
        <v>48</v>
      </c>
      <c r="X40" s="93">
        <f>[35]Março!$G$27</f>
        <v>60</v>
      </c>
      <c r="Y40" s="93">
        <f>[35]Março!$G$28</f>
        <v>61</v>
      </c>
      <c r="Z40" s="93">
        <f>[35]Março!$G$29</f>
        <v>50</v>
      </c>
      <c r="AA40" s="93">
        <f>[35]Março!$G$30</f>
        <v>54</v>
      </c>
      <c r="AB40" s="93">
        <f>[35]Março!$G$31</f>
        <v>53</v>
      </c>
      <c r="AC40" s="93">
        <f>[35]Março!$G$32</f>
        <v>46</v>
      </c>
      <c r="AD40" s="93">
        <f>[35]Março!$G$33</f>
        <v>64</v>
      </c>
      <c r="AE40" s="93">
        <f>[35]Março!$G$34</f>
        <v>52</v>
      </c>
      <c r="AF40" s="93">
        <f>[35]Março!$G$35</f>
        <v>64</v>
      </c>
      <c r="AG40" s="81">
        <f t="shared" si="5"/>
        <v>21</v>
      </c>
      <c r="AH40" s="92">
        <f t="shared" si="6"/>
        <v>45.58064516129032</v>
      </c>
      <c r="AL40" t="s">
        <v>33</v>
      </c>
    </row>
    <row r="41" spans="1:39" x14ac:dyDescent="0.2">
      <c r="A41" s="50" t="s">
        <v>155</v>
      </c>
      <c r="B41" s="93">
        <f>[36]Março!$G$5</f>
        <v>37</v>
      </c>
      <c r="C41" s="93">
        <f>[36]Março!$G$6</f>
        <v>35</v>
      </c>
      <c r="D41" s="93">
        <f>[36]Março!$G$7</f>
        <v>39</v>
      </c>
      <c r="E41" s="93">
        <f>[36]Março!$G$8</f>
        <v>37</v>
      </c>
      <c r="F41" s="93">
        <f>[36]Março!$G$9</f>
        <v>34</v>
      </c>
      <c r="G41" s="93">
        <f>[36]Março!$G$10</f>
        <v>35</v>
      </c>
      <c r="H41" s="93">
        <f>[36]Março!$G$11</f>
        <v>35</v>
      </c>
      <c r="I41" s="93">
        <f>[36]Março!$G$12</f>
        <v>33</v>
      </c>
      <c r="J41" s="93">
        <f>[36]Março!$G$13</f>
        <v>35</v>
      </c>
      <c r="K41" s="93">
        <f>[36]Março!$G$14</f>
        <v>47</v>
      </c>
      <c r="L41" s="93">
        <f>[36]Março!$G$15</f>
        <v>38</v>
      </c>
      <c r="M41" s="93">
        <f>[36]Março!$G$16</f>
        <v>49</v>
      </c>
      <c r="N41" s="93">
        <f>[36]Março!$G$17</f>
        <v>51</v>
      </c>
      <c r="O41" s="93">
        <f>[36]Março!$G$18</f>
        <v>45</v>
      </c>
      <c r="P41" s="93">
        <f>[36]Março!$E$19</f>
        <v>74.458333333333329</v>
      </c>
      <c r="Q41" s="93">
        <f>[36]Março!$G$20</f>
        <v>43</v>
      </c>
      <c r="R41" s="93">
        <f>[36]Março!$G$21</f>
        <v>49</v>
      </c>
      <c r="S41" s="93">
        <f>[36]Março!$G$22</f>
        <v>53</v>
      </c>
      <c r="T41" s="93">
        <f>[36]Março!$G$23</f>
        <v>47</v>
      </c>
      <c r="U41" s="93">
        <f>[36]Março!$G$24</f>
        <v>42</v>
      </c>
      <c r="V41" s="93">
        <f>[36]Março!$G$25</f>
        <v>36</v>
      </c>
      <c r="W41" s="93">
        <f>[36]Março!$G$26</f>
        <v>34</v>
      </c>
      <c r="X41" s="93">
        <f>[36]Março!$G$27</f>
        <v>53</v>
      </c>
      <c r="Y41" s="93">
        <f>[36]Março!$G$28</f>
        <v>46</v>
      </c>
      <c r="Z41" s="93">
        <f>[36]Março!$G$29</f>
        <v>45</v>
      </c>
      <c r="AA41" s="93">
        <f>[36]Março!$G$30</f>
        <v>54</v>
      </c>
      <c r="AB41" s="93">
        <f>[36]Março!$G$31</f>
        <v>44</v>
      </c>
      <c r="AC41" s="93">
        <f>[36]Março!$G$32</f>
        <v>45</v>
      </c>
      <c r="AD41" s="93">
        <f>[36]Março!$G$33</f>
        <v>56</v>
      </c>
      <c r="AE41" s="93">
        <f>[36]Março!$G$34</f>
        <v>44</v>
      </c>
      <c r="AF41" s="93">
        <f>[36]Março!$G$35</f>
        <v>82</v>
      </c>
      <c r="AG41" s="81">
        <f t="shared" si="5"/>
        <v>33</v>
      </c>
      <c r="AH41" s="92">
        <f t="shared" si="6"/>
        <v>45.079301075268823</v>
      </c>
      <c r="AJ41" t="s">
        <v>33</v>
      </c>
      <c r="AL41" t="s">
        <v>33</v>
      </c>
    </row>
    <row r="42" spans="1:39" x14ac:dyDescent="0.2">
      <c r="A42" s="50" t="s">
        <v>16</v>
      </c>
      <c r="B42" s="93">
        <f>[37]Março!$G$5</f>
        <v>35</v>
      </c>
      <c r="C42" s="93">
        <f>[37]Março!$G$6</f>
        <v>30</v>
      </c>
      <c r="D42" s="93">
        <f>[37]Março!$G$7</f>
        <v>35</v>
      </c>
      <c r="E42" s="93">
        <f>[37]Março!$G$8</f>
        <v>30</v>
      </c>
      <c r="F42" s="93">
        <f>[37]Março!$G$9</f>
        <v>42</v>
      </c>
      <c r="G42" s="93">
        <f>[37]Março!$G$10</f>
        <v>38</v>
      </c>
      <c r="H42" s="93">
        <f>[37]Março!$G$11</f>
        <v>33</v>
      </c>
      <c r="I42" s="93">
        <f>[37]Março!$G$12</f>
        <v>26</v>
      </c>
      <c r="J42" s="93">
        <f>[37]Março!$G$13</f>
        <v>31</v>
      </c>
      <c r="K42" s="93">
        <f>[37]Março!$G$14</f>
        <v>52</v>
      </c>
      <c r="L42" s="93">
        <f>[37]Março!$G$15</f>
        <v>56</v>
      </c>
      <c r="M42" s="93">
        <f>[37]Março!$G$16</f>
        <v>63</v>
      </c>
      <c r="N42" s="93">
        <f>[37]Março!$G$17</f>
        <v>58</v>
      </c>
      <c r="O42" s="93">
        <f>[37]Março!$G$18</f>
        <v>49</v>
      </c>
      <c r="P42" s="93">
        <f>[37]Março!$G$19</f>
        <v>45</v>
      </c>
      <c r="Q42" s="93">
        <f>[37]Março!$G$20</f>
        <v>44</v>
      </c>
      <c r="R42" s="93">
        <f>[37]Março!$G$21</f>
        <v>43</v>
      </c>
      <c r="S42" s="93">
        <f>[37]Março!$G$22</f>
        <v>56</v>
      </c>
      <c r="T42" s="93">
        <f>[37]Março!$G$23</f>
        <v>46</v>
      </c>
      <c r="U42" s="93">
        <f>[37]Março!$G$24</f>
        <v>43</v>
      </c>
      <c r="V42" s="93">
        <f>[37]Março!$G$25</f>
        <v>34</v>
      </c>
      <c r="W42" s="93">
        <f>[37]Março!$G$26</f>
        <v>36</v>
      </c>
      <c r="X42" s="93">
        <f>[37]Março!$G$27</f>
        <v>65</v>
      </c>
      <c r="Y42" s="93">
        <f>[37]Março!$G$28</f>
        <v>53</v>
      </c>
      <c r="Z42" s="93">
        <f>[37]Março!$G$29</f>
        <v>44</v>
      </c>
      <c r="AA42" s="93">
        <f>[37]Março!$G$30</f>
        <v>48</v>
      </c>
      <c r="AB42" s="93">
        <f>[37]Março!$G$31</f>
        <v>46</v>
      </c>
      <c r="AC42" s="93">
        <f>[37]Março!$G$32</f>
        <v>45</v>
      </c>
      <c r="AD42" s="93">
        <f>[37]Março!$G$33</f>
        <v>60</v>
      </c>
      <c r="AE42" s="93">
        <f>[37]Março!$G$34</f>
        <v>66</v>
      </c>
      <c r="AF42" s="93">
        <f>[37]Março!$G$35</f>
        <v>67</v>
      </c>
      <c r="AG42" s="81">
        <f t="shared" si="5"/>
        <v>26</v>
      </c>
      <c r="AH42" s="92">
        <f t="shared" si="6"/>
        <v>45.774193548387096</v>
      </c>
    </row>
    <row r="43" spans="1:39" x14ac:dyDescent="0.2">
      <c r="A43" s="50" t="s">
        <v>139</v>
      </c>
      <c r="B43" s="93">
        <f>[38]Março!$G$5</f>
        <v>37</v>
      </c>
      <c r="C43" s="93">
        <f>[38]Março!$G$6</f>
        <v>39</v>
      </c>
      <c r="D43" s="93">
        <f>[38]Março!$G$7</f>
        <v>42</v>
      </c>
      <c r="E43" s="93">
        <f>[38]Março!$G$8</f>
        <v>38</v>
      </c>
      <c r="F43" s="93">
        <f>[38]Março!$G$9</f>
        <v>38</v>
      </c>
      <c r="G43" s="93">
        <f>[38]Março!$G$10</f>
        <v>42</v>
      </c>
      <c r="H43" s="93">
        <f>[38]Março!$G$11</f>
        <v>31</v>
      </c>
      <c r="I43" s="93">
        <f>[38]Março!$G$12</f>
        <v>26</v>
      </c>
      <c r="J43" s="93">
        <f>[38]Março!$G$13</f>
        <v>27</v>
      </c>
      <c r="K43" s="93">
        <f>[38]Março!$G$14</f>
        <v>31</v>
      </c>
      <c r="L43" s="93">
        <f>[38]Março!$G$15</f>
        <v>49</v>
      </c>
      <c r="M43" s="93">
        <f>[38]Março!$G$16</f>
        <v>53</v>
      </c>
      <c r="N43" s="93">
        <f>[38]Março!$G$17</f>
        <v>54</v>
      </c>
      <c r="O43" s="93">
        <f>[38]Março!$G$18</f>
        <v>44</v>
      </c>
      <c r="P43" s="93">
        <f>[38]Março!$G$19</f>
        <v>42</v>
      </c>
      <c r="Q43" s="93">
        <f>[38]Março!$G$20</f>
        <v>41</v>
      </c>
      <c r="R43" s="93">
        <f>[38]Março!$G$21</f>
        <v>49</v>
      </c>
      <c r="S43" s="93">
        <f>[38]Março!$G$22</f>
        <v>53</v>
      </c>
      <c r="T43" s="93">
        <f>[38]Março!$G$23</f>
        <v>41</v>
      </c>
      <c r="U43" s="93">
        <f>[38]Março!$G$24</f>
        <v>46</v>
      </c>
      <c r="V43" s="93">
        <f>[38]Março!$G$25</f>
        <v>31</v>
      </c>
      <c r="W43" s="93">
        <f>[38]Março!$G$26</f>
        <v>36</v>
      </c>
      <c r="X43" s="93">
        <f>[38]Março!$G$27</f>
        <v>51</v>
      </c>
      <c r="Y43" s="93">
        <f>[38]Março!$G$28</f>
        <v>42</v>
      </c>
      <c r="Z43" s="93">
        <f>[38]Março!$G$29</f>
        <v>42</v>
      </c>
      <c r="AA43" s="93">
        <f>[38]Março!$G$30</f>
        <v>46</v>
      </c>
      <c r="AB43" s="93">
        <f>[38]Março!$G$31</f>
        <v>46</v>
      </c>
      <c r="AC43" s="93">
        <f>[38]Março!$G$32</f>
        <v>41</v>
      </c>
      <c r="AD43" s="93">
        <f>[38]Março!$G$33</f>
        <v>55</v>
      </c>
      <c r="AE43" s="93">
        <f>[38]Março!$G$34</f>
        <v>43</v>
      </c>
      <c r="AF43" s="93">
        <f>[38]Março!$G$35</f>
        <v>70</v>
      </c>
      <c r="AG43" s="81">
        <f t="shared" si="5"/>
        <v>26</v>
      </c>
      <c r="AH43" s="92">
        <f t="shared" si="6"/>
        <v>42.774193548387096</v>
      </c>
      <c r="AJ43" t="s">
        <v>33</v>
      </c>
      <c r="AL43" t="s">
        <v>33</v>
      </c>
      <c r="AM43" t="s">
        <v>33</v>
      </c>
    </row>
    <row r="44" spans="1:39" x14ac:dyDescent="0.2">
      <c r="A44" s="50" t="s">
        <v>17</v>
      </c>
      <c r="B44" s="93">
        <f>[39]Março!$G$5</f>
        <v>42</v>
      </c>
      <c r="C44" s="93">
        <f>[39]Março!$G$6</f>
        <v>31</v>
      </c>
      <c r="D44" s="93">
        <f>[39]Março!$G$7</f>
        <v>44</v>
      </c>
      <c r="E44" s="93">
        <f>[39]Março!$G$8</f>
        <v>32</v>
      </c>
      <c r="F44" s="93">
        <f>[39]Março!$G$9</f>
        <v>53</v>
      </c>
      <c r="G44" s="93">
        <f>[39]Março!$G$10</f>
        <v>35</v>
      </c>
      <c r="H44" s="93">
        <f>[39]Março!$G$11</f>
        <v>36</v>
      </c>
      <c r="I44" s="93">
        <f>[39]Março!$G$12</f>
        <v>42</v>
      </c>
      <c r="J44" s="93">
        <f>[39]Março!$G$13</f>
        <v>55</v>
      </c>
      <c r="K44" s="93">
        <f>[39]Março!$G$14</f>
        <v>40</v>
      </c>
      <c r="L44" s="93">
        <f>[39]Março!$G$15</f>
        <v>50</v>
      </c>
      <c r="M44" s="93">
        <f>[39]Março!$G$16</f>
        <v>46</v>
      </c>
      <c r="N44" s="93">
        <f>[39]Março!$G$17</f>
        <v>56</v>
      </c>
      <c r="O44" s="93">
        <f>[39]Março!$G$18</f>
        <v>49</v>
      </c>
      <c r="P44" s="93">
        <f>[39]Março!$G$19</f>
        <v>46</v>
      </c>
      <c r="Q44" s="93">
        <f>[39]Março!$G$20</f>
        <v>43</v>
      </c>
      <c r="R44" s="93">
        <f>[39]Março!$G$21</f>
        <v>50</v>
      </c>
      <c r="S44" s="93">
        <f>[39]Março!$G$22</f>
        <v>50</v>
      </c>
      <c r="T44" s="93">
        <f>[39]Março!$G$23</f>
        <v>45</v>
      </c>
      <c r="U44" s="93">
        <f>[39]Março!$G$24</f>
        <v>40</v>
      </c>
      <c r="V44" s="93">
        <f>[39]Março!$G$25</f>
        <v>39</v>
      </c>
      <c r="W44" s="93">
        <f>[39]Março!$G$26</f>
        <v>37</v>
      </c>
      <c r="X44" s="93" t="str">
        <f>[39]Março!$G$27</f>
        <v>*</v>
      </c>
      <c r="Y44" s="93">
        <f>[39]Março!$G$28</f>
        <v>55</v>
      </c>
      <c r="Z44" s="93">
        <f>[39]Março!$G$29</f>
        <v>54</v>
      </c>
      <c r="AA44" s="93">
        <f>[39]Março!$G$30</f>
        <v>53</v>
      </c>
      <c r="AB44" s="93">
        <f>[39]Março!$G$31</f>
        <v>44</v>
      </c>
      <c r="AC44" s="93">
        <f>[39]Março!$G$32</f>
        <v>44</v>
      </c>
      <c r="AD44" s="93">
        <f>[39]Março!$G$33</f>
        <v>55</v>
      </c>
      <c r="AE44" s="93">
        <f>[39]Março!$G$34</f>
        <v>49</v>
      </c>
      <c r="AF44" s="93">
        <f>[39]Março!$G$35</f>
        <v>69</v>
      </c>
      <c r="AG44" s="81">
        <f t="shared" si="5"/>
        <v>31</v>
      </c>
      <c r="AH44" s="92">
        <f t="shared" si="6"/>
        <v>46.133333333333333</v>
      </c>
    </row>
    <row r="45" spans="1:39" x14ac:dyDescent="0.2">
      <c r="A45" s="50" t="s">
        <v>18</v>
      </c>
      <c r="B45" s="93">
        <f>[40]Março!$G$5</f>
        <v>30</v>
      </c>
      <c r="C45" s="93">
        <f>[40]Março!$G$6</f>
        <v>27</v>
      </c>
      <c r="D45" s="93">
        <f>[40]Março!$G$7</f>
        <v>28</v>
      </c>
      <c r="E45" s="93">
        <f>[40]Março!$G$8</f>
        <v>30</v>
      </c>
      <c r="F45" s="93">
        <f>[40]Março!$G$9</f>
        <v>30</v>
      </c>
      <c r="G45" s="93">
        <f>[40]Março!$G$10</f>
        <v>37</v>
      </c>
      <c r="H45" s="93">
        <f>[40]Março!$G$11</f>
        <v>24</v>
      </c>
      <c r="I45" s="93">
        <f>[40]Março!$G$12</f>
        <v>24</v>
      </c>
      <c r="J45" s="93">
        <f>[40]Março!$G$13</f>
        <v>33</v>
      </c>
      <c r="K45" s="93">
        <f>[40]Março!$G$14</f>
        <v>36</v>
      </c>
      <c r="L45" s="93">
        <f>[40]Março!$G$15</f>
        <v>61</v>
      </c>
      <c r="M45" s="93">
        <f>[40]Março!$G$16</f>
        <v>59</v>
      </c>
      <c r="N45" s="93">
        <f>[40]Março!$G$17</f>
        <v>41</v>
      </c>
      <c r="O45" s="93">
        <f>[40]Março!$G$18</f>
        <v>34</v>
      </c>
      <c r="P45" s="93">
        <f>[40]Março!$G$19</f>
        <v>48</v>
      </c>
      <c r="Q45" s="93">
        <f>[40]Março!$G$20</f>
        <v>31</v>
      </c>
      <c r="R45" s="93">
        <f>[40]Março!$G$21</f>
        <v>36</v>
      </c>
      <c r="S45" s="93">
        <f>[40]Março!$G$22</f>
        <v>61</v>
      </c>
      <c r="T45" s="93">
        <f>[40]Março!$G$23</f>
        <v>35</v>
      </c>
      <c r="U45" s="93">
        <f>[40]Março!$G$24</f>
        <v>30</v>
      </c>
      <c r="V45" s="93">
        <f>[40]Março!$G$25</f>
        <v>32</v>
      </c>
      <c r="W45" s="93">
        <f>[40]Março!$G$26</f>
        <v>43</v>
      </c>
      <c r="X45" s="93">
        <f>[40]Março!$G$27</f>
        <v>38</v>
      </c>
      <c r="Y45" s="93">
        <f>[40]Março!$G$28</f>
        <v>36</v>
      </c>
      <c r="Z45" s="93">
        <f>[40]Março!$G$29</f>
        <v>37</v>
      </c>
      <c r="AA45" s="93">
        <f>[40]Março!$G$30</f>
        <v>40</v>
      </c>
      <c r="AB45" s="93">
        <f>[40]Março!$G$31</f>
        <v>50</v>
      </c>
      <c r="AC45" s="93">
        <f>[40]Março!$G$32</f>
        <v>53</v>
      </c>
      <c r="AD45" s="93">
        <f>[40]Março!$G$33</f>
        <v>69</v>
      </c>
      <c r="AE45" s="93">
        <f>[40]Março!$G$34</f>
        <v>51</v>
      </c>
      <c r="AF45" s="93">
        <f>[40]Março!$G$35</f>
        <v>50</v>
      </c>
      <c r="AG45" s="81">
        <f t="shared" si="5"/>
        <v>24</v>
      </c>
      <c r="AH45" s="92">
        <f t="shared" si="6"/>
        <v>39.806451612903224</v>
      </c>
      <c r="AI45" s="11" t="s">
        <v>33</v>
      </c>
      <c r="AJ45" t="s">
        <v>33</v>
      </c>
      <c r="AK45" t="s">
        <v>33</v>
      </c>
      <c r="AL45" t="s">
        <v>33</v>
      </c>
    </row>
    <row r="46" spans="1:39" x14ac:dyDescent="0.2">
      <c r="A46" s="50" t="s">
        <v>21</v>
      </c>
      <c r="B46" s="93" t="str">
        <f>[41]Março!$G$5</f>
        <v>*</v>
      </c>
      <c r="C46" s="93" t="str">
        <f>[41]Março!$G$6</f>
        <v>*</v>
      </c>
      <c r="D46" s="93" t="str">
        <f>[41]Março!$G$7</f>
        <v>*</v>
      </c>
      <c r="E46" s="93" t="str">
        <f>[41]Março!$G$8</f>
        <v>*</v>
      </c>
      <c r="F46" s="93" t="str">
        <f>[41]Março!$G$9</f>
        <v>*</v>
      </c>
      <c r="G46" s="93" t="str">
        <f>[41]Março!$G$10</f>
        <v>*</v>
      </c>
      <c r="H46" s="93" t="str">
        <f>[41]Março!$G$11</f>
        <v>*</v>
      </c>
      <c r="I46" s="93" t="str">
        <f>[41]Março!$G$12</f>
        <v>*</v>
      </c>
      <c r="J46" s="93" t="str">
        <f>[41]Março!$G$13</f>
        <v>*</v>
      </c>
      <c r="K46" s="93" t="str">
        <f>[41]Março!$G$14</f>
        <v>*</v>
      </c>
      <c r="L46" s="93" t="str">
        <f>[41]Março!$G$15</f>
        <v>*</v>
      </c>
      <c r="M46" s="93" t="str">
        <f>[41]Março!$G$16</f>
        <v>*</v>
      </c>
      <c r="N46" s="93" t="str">
        <f>[41]Março!$G$17</f>
        <v>*</v>
      </c>
      <c r="O46" s="93">
        <f>[41]Março!$G$18</f>
        <v>39</v>
      </c>
      <c r="P46" s="93">
        <f>[41]Março!$G$19</f>
        <v>39</v>
      </c>
      <c r="Q46" s="93">
        <f>[41]Março!$G$20</f>
        <v>36</v>
      </c>
      <c r="R46" s="93">
        <f>[41]Março!$G$21</f>
        <v>31</v>
      </c>
      <c r="S46" s="93">
        <f>[41]Março!$G$22</f>
        <v>56</v>
      </c>
      <c r="T46" s="93">
        <f>[41]Março!$G$23</f>
        <v>37</v>
      </c>
      <c r="U46" s="93">
        <f>[41]Março!$G$24</f>
        <v>39</v>
      </c>
      <c r="V46" s="93">
        <f>[41]Março!$G$25</f>
        <v>32</v>
      </c>
      <c r="W46" s="93">
        <f>[41]Março!$G$26</f>
        <v>30</v>
      </c>
      <c r="X46" s="93">
        <f>[41]Março!$G$27</f>
        <v>58</v>
      </c>
      <c r="Y46" s="93">
        <f>[41]Março!$G$28</f>
        <v>53</v>
      </c>
      <c r="Z46" s="93">
        <f>[41]Março!$G$29</f>
        <v>49</v>
      </c>
      <c r="AA46" s="93">
        <f>[41]Março!$G$30</f>
        <v>51</v>
      </c>
      <c r="AB46" s="93">
        <f>[41]Março!$G$31</f>
        <v>43</v>
      </c>
      <c r="AC46" s="93">
        <f>[41]Março!$G$32</f>
        <v>40</v>
      </c>
      <c r="AD46" s="93">
        <f>[41]Março!$G$33</f>
        <v>57</v>
      </c>
      <c r="AE46" s="93">
        <f>[41]Março!$G$34</f>
        <v>40</v>
      </c>
      <c r="AF46" s="93">
        <f>[41]Março!$G$35</f>
        <v>59</v>
      </c>
      <c r="AG46" s="81">
        <f t="shared" si="5"/>
        <v>30</v>
      </c>
      <c r="AH46" s="92">
        <f t="shared" si="6"/>
        <v>43.833333333333336</v>
      </c>
      <c r="AL46" t="s">
        <v>33</v>
      </c>
    </row>
    <row r="47" spans="1:39" x14ac:dyDescent="0.2">
      <c r="A47" s="50" t="s">
        <v>32</v>
      </c>
      <c r="B47" s="93">
        <f>[42]Março!$G$5</f>
        <v>52</v>
      </c>
      <c r="C47" s="93">
        <f>[42]Março!$G$6</f>
        <v>46</v>
      </c>
      <c r="D47" s="93">
        <f>[42]Março!$G$7</f>
        <v>54</v>
      </c>
      <c r="E47" s="93">
        <f>[42]Março!$G$8</f>
        <v>58</v>
      </c>
      <c r="F47" s="93">
        <f>[42]Março!$G$9</f>
        <v>66</v>
      </c>
      <c r="G47" s="93">
        <f>[42]Março!$G$10</f>
        <v>55</v>
      </c>
      <c r="H47" s="93">
        <f>[42]Março!$G$11</f>
        <v>34</v>
      </c>
      <c r="I47" s="93">
        <f>[42]Março!$G$12</f>
        <v>57</v>
      </c>
      <c r="J47" s="93">
        <f>[42]Março!$G$13</f>
        <v>71</v>
      </c>
      <c r="K47" s="93">
        <f>[42]Março!$G$14</f>
        <v>42</v>
      </c>
      <c r="L47" s="93">
        <f>[42]Março!$G$15</f>
        <v>49</v>
      </c>
      <c r="M47" s="93">
        <f>[42]Março!$G$16</f>
        <v>41</v>
      </c>
      <c r="N47" s="93">
        <f>[42]Março!$G$17</f>
        <v>68</v>
      </c>
      <c r="O47" s="93">
        <f>[42]Março!$G$18</f>
        <v>42</v>
      </c>
      <c r="P47" s="93">
        <f>[42]Março!$G$19</f>
        <v>40</v>
      </c>
      <c r="Q47" s="93">
        <f>[42]Março!$G$20</f>
        <v>47</v>
      </c>
      <c r="R47" s="93">
        <f>[42]Março!$G$21</f>
        <v>39</v>
      </c>
      <c r="S47" s="93">
        <f>[42]Março!$G$22</f>
        <v>38</v>
      </c>
      <c r="T47" s="93">
        <f>[42]Março!$G$23</f>
        <v>45</v>
      </c>
      <c r="U47" s="93">
        <f>[42]Março!$G$24</f>
        <v>43</v>
      </c>
      <c r="V47" s="93">
        <f>[42]Março!$G$25</f>
        <v>35</v>
      </c>
      <c r="W47" s="93">
        <f>[42]Março!$G$26</f>
        <v>52</v>
      </c>
      <c r="X47" s="93">
        <f>[42]Março!$G$27</f>
        <v>58</v>
      </c>
      <c r="Y47" s="93">
        <f>[42]Março!$G$28</f>
        <v>68</v>
      </c>
      <c r="Z47" s="93">
        <v>53</v>
      </c>
      <c r="AA47" s="93">
        <f>[42]Março!$G$30</f>
        <v>48</v>
      </c>
      <c r="AB47" s="93">
        <f>[42]Março!$G$31</f>
        <v>52</v>
      </c>
      <c r="AC47" s="93">
        <f>[42]Março!$G$32</f>
        <v>46</v>
      </c>
      <c r="AD47" s="93">
        <f>[42]Março!$G$33</f>
        <v>44</v>
      </c>
      <c r="AE47" s="93">
        <f>[42]Março!$G$34</f>
        <v>43</v>
      </c>
      <c r="AF47" s="93">
        <f>[42]Março!$G$35</f>
        <v>52</v>
      </c>
      <c r="AG47" s="81">
        <f t="shared" si="5"/>
        <v>34</v>
      </c>
      <c r="AH47" s="92">
        <f t="shared" si="6"/>
        <v>49.612903225806448</v>
      </c>
      <c r="AI47" s="11" t="s">
        <v>33</v>
      </c>
      <c r="AJ47" t="s">
        <v>33</v>
      </c>
      <c r="AK47" t="s">
        <v>33</v>
      </c>
    </row>
    <row r="48" spans="1:39" x14ac:dyDescent="0.2">
      <c r="A48" s="50" t="s">
        <v>19</v>
      </c>
      <c r="B48" s="93">
        <f>[43]Março!$G$5</f>
        <v>30</v>
      </c>
      <c r="C48" s="93">
        <f>[43]Março!$G$6</f>
        <v>34</v>
      </c>
      <c r="D48" s="93">
        <f>[43]Março!$G$7</f>
        <v>30</v>
      </c>
      <c r="E48" s="93">
        <f>[43]Março!$G$8</f>
        <v>31</v>
      </c>
      <c r="F48" s="93">
        <f>[43]Março!$G$9</f>
        <v>31</v>
      </c>
      <c r="G48" s="93">
        <f>[43]Março!$G$10</f>
        <v>23</v>
      </c>
      <c r="H48" s="93">
        <f>[43]Março!$G$11</f>
        <v>22</v>
      </c>
      <c r="I48" s="93">
        <f>[43]Março!$G$12</f>
        <v>24</v>
      </c>
      <c r="J48" s="93">
        <f>[43]Março!$G$13</f>
        <v>17</v>
      </c>
      <c r="K48" s="93">
        <f>[43]Março!$G$14</f>
        <v>21</v>
      </c>
      <c r="L48" s="93">
        <f>[43]Março!$G$15</f>
        <v>46</v>
      </c>
      <c r="M48" s="93">
        <f>[43]Março!$G$16</f>
        <v>37</v>
      </c>
      <c r="N48" s="93">
        <f>[43]Março!$G$17</f>
        <v>43</v>
      </c>
      <c r="O48" s="93">
        <f>[43]Março!$G$18</f>
        <v>35</v>
      </c>
      <c r="P48" s="93">
        <f>[43]Março!$G$19</f>
        <v>33</v>
      </c>
      <c r="Q48" s="93">
        <f>[43]Março!$G$20</f>
        <v>31</v>
      </c>
      <c r="R48" s="93">
        <f>[43]Março!$G$21</f>
        <v>35</v>
      </c>
      <c r="S48" s="93">
        <f>[43]Março!$G$22</f>
        <v>34</v>
      </c>
      <c r="T48" s="93">
        <f>[43]Março!$G$23</f>
        <v>50</v>
      </c>
      <c r="U48" s="93">
        <f>[43]Março!$G$24</f>
        <v>34</v>
      </c>
      <c r="V48" s="93">
        <f>[43]Março!$G$25</f>
        <v>25</v>
      </c>
      <c r="W48" s="93">
        <f>[43]Março!$G$26</f>
        <v>38</v>
      </c>
      <c r="X48" s="93">
        <f>[43]Março!$G$27</f>
        <v>39</v>
      </c>
      <c r="Y48" s="93">
        <f>[43]Março!$G$28</f>
        <v>35</v>
      </c>
      <c r="Z48" s="93">
        <f>[43]Março!$G$29</f>
        <v>29</v>
      </c>
      <c r="AA48" s="93">
        <f>[43]Março!$G$30</f>
        <v>33</v>
      </c>
      <c r="AB48" s="93">
        <f>[43]Março!$G$31</f>
        <v>27</v>
      </c>
      <c r="AC48" s="93">
        <f>[43]Março!$G$32</f>
        <v>30</v>
      </c>
      <c r="AD48" s="93">
        <f>[43]Março!$G$33</f>
        <v>31</v>
      </c>
      <c r="AE48" s="93">
        <f>[43]Março!$G$34</f>
        <v>34</v>
      </c>
      <c r="AF48" s="93">
        <f>[43]Março!$G$35</f>
        <v>67</v>
      </c>
      <c r="AG48" s="81">
        <f t="shared" si="5"/>
        <v>17</v>
      </c>
      <c r="AH48" s="92">
        <f t="shared" si="4"/>
        <v>33.193548387096776</v>
      </c>
      <c r="AJ48" t="s">
        <v>33</v>
      </c>
    </row>
    <row r="49" spans="1:38" s="5" customFormat="1" ht="17.100000000000001" customHeight="1" x14ac:dyDescent="0.2">
      <c r="A49" s="101" t="s">
        <v>204</v>
      </c>
      <c r="B49" s="94">
        <f t="shared" ref="B49:AE49" si="7">MIN(B5:B48)</f>
        <v>26</v>
      </c>
      <c r="C49" s="94">
        <f t="shared" si="7"/>
        <v>24</v>
      </c>
      <c r="D49" s="94">
        <f t="shared" si="7"/>
        <v>21</v>
      </c>
      <c r="E49" s="94">
        <f t="shared" si="7"/>
        <v>21</v>
      </c>
      <c r="F49" s="94">
        <f t="shared" si="7"/>
        <v>30</v>
      </c>
      <c r="G49" s="94">
        <f t="shared" si="7"/>
        <v>23</v>
      </c>
      <c r="H49" s="94">
        <f t="shared" si="7"/>
        <v>22</v>
      </c>
      <c r="I49" s="94">
        <f t="shared" si="7"/>
        <v>21</v>
      </c>
      <c r="J49" s="94">
        <f t="shared" si="7"/>
        <v>17</v>
      </c>
      <c r="K49" s="94">
        <f t="shared" si="7"/>
        <v>21</v>
      </c>
      <c r="L49" s="94">
        <f t="shared" si="7"/>
        <v>30</v>
      </c>
      <c r="M49" s="94">
        <f t="shared" si="7"/>
        <v>32</v>
      </c>
      <c r="N49" s="94">
        <f t="shared" si="7"/>
        <v>38</v>
      </c>
      <c r="O49" s="94">
        <f t="shared" si="7"/>
        <v>34</v>
      </c>
      <c r="P49" s="94">
        <f t="shared" si="7"/>
        <v>29</v>
      </c>
      <c r="Q49" s="94">
        <f t="shared" si="7"/>
        <v>30</v>
      </c>
      <c r="R49" s="94">
        <f t="shared" si="7"/>
        <v>31</v>
      </c>
      <c r="S49" s="94">
        <f t="shared" si="7"/>
        <v>33</v>
      </c>
      <c r="T49" s="94">
        <f t="shared" si="7"/>
        <v>31</v>
      </c>
      <c r="U49" s="94">
        <f t="shared" si="7"/>
        <v>26</v>
      </c>
      <c r="V49" s="94">
        <f t="shared" si="7"/>
        <v>16</v>
      </c>
      <c r="W49" s="94">
        <f t="shared" si="7"/>
        <v>30</v>
      </c>
      <c r="X49" s="94">
        <f t="shared" si="7"/>
        <v>38</v>
      </c>
      <c r="Y49" s="94">
        <f t="shared" si="7"/>
        <v>32</v>
      </c>
      <c r="Z49" s="94">
        <f t="shared" si="7"/>
        <v>29</v>
      </c>
      <c r="AA49" s="94">
        <f t="shared" si="7"/>
        <v>33</v>
      </c>
      <c r="AB49" s="94">
        <f t="shared" si="7"/>
        <v>27</v>
      </c>
      <c r="AC49" s="94">
        <f t="shared" si="7"/>
        <v>30</v>
      </c>
      <c r="AD49" s="94">
        <f t="shared" si="7"/>
        <v>31</v>
      </c>
      <c r="AE49" s="94">
        <f t="shared" si="7"/>
        <v>33</v>
      </c>
      <c r="AF49" s="94">
        <f t="shared" ref="AF49" si="8">MIN(AF5:AF48)</f>
        <v>46</v>
      </c>
      <c r="AG49" s="81">
        <f>MIN(B49:AF49)</f>
        <v>16</v>
      </c>
      <c r="AH49" s="92">
        <f>AVERAGE(B49:AF49)</f>
        <v>28.548387096774192</v>
      </c>
      <c r="AL49" s="5" t="s">
        <v>33</v>
      </c>
    </row>
    <row r="50" spans="1:38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52"/>
      <c r="AF50" s="52"/>
      <c r="AG50" s="46"/>
      <c r="AH50" s="47"/>
    </row>
    <row r="51" spans="1:38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46"/>
      <c r="AH51" s="45"/>
      <c r="AJ51" s="11" t="s">
        <v>33</v>
      </c>
      <c r="AL51" t="s">
        <v>33</v>
      </c>
    </row>
    <row r="52" spans="1:38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46"/>
      <c r="AH52" s="45"/>
    </row>
    <row r="53" spans="1:38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46"/>
      <c r="AH53" s="72"/>
    </row>
    <row r="54" spans="1:38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8"/>
      <c r="AF54" s="48"/>
      <c r="AG54" s="46"/>
      <c r="AH54" s="47"/>
      <c r="AL54" t="s">
        <v>33</v>
      </c>
    </row>
    <row r="55" spans="1:38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9"/>
      <c r="AF55" s="49"/>
      <c r="AG55" s="46"/>
      <c r="AH55" s="47"/>
    </row>
    <row r="56" spans="1:38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  <c r="AH56" s="73"/>
    </row>
    <row r="57" spans="1:38" x14ac:dyDescent="0.2">
      <c r="AG57" s="7"/>
    </row>
    <row r="62" spans="1:38" x14ac:dyDescent="0.2">
      <c r="P62" s="2" t="s">
        <v>33</v>
      </c>
      <c r="AE62" s="2" t="s">
        <v>33</v>
      </c>
      <c r="AI62" t="s">
        <v>33</v>
      </c>
    </row>
    <row r="63" spans="1:38" x14ac:dyDescent="0.2">
      <c r="T63" s="2" t="s">
        <v>33</v>
      </c>
      <c r="Z63" s="2" t="s">
        <v>33</v>
      </c>
    </row>
    <row r="65" spans="7:14" x14ac:dyDescent="0.2">
      <c r="N65" s="2" t="s">
        <v>33</v>
      </c>
    </row>
    <row r="66" spans="7:14" x14ac:dyDescent="0.2">
      <c r="G66" s="2" t="s">
        <v>33</v>
      </c>
    </row>
    <row r="68" spans="7:14" x14ac:dyDescent="0.2">
      <c r="J68" s="2" t="s">
        <v>33</v>
      </c>
    </row>
  </sheetData>
  <mergeCells count="36">
    <mergeCell ref="A1:AH1"/>
    <mergeCell ref="B2:AH2"/>
    <mergeCell ref="AE3:AE4"/>
    <mergeCell ref="AF3:AF4"/>
    <mergeCell ref="A2:A4"/>
    <mergeCell ref="B3:B4"/>
    <mergeCell ref="Z3:Z4"/>
    <mergeCell ref="AA3:AA4"/>
    <mergeCell ref="AB3:AB4"/>
    <mergeCell ref="AC3:AC4"/>
    <mergeCell ref="AD3:AD4"/>
    <mergeCell ref="Y3:Y4"/>
    <mergeCell ref="C3:C4"/>
    <mergeCell ref="W3:W4"/>
    <mergeCell ref="D3:D4"/>
    <mergeCell ref="T51:X51"/>
    <mergeCell ref="E3:E4"/>
    <mergeCell ref="F3:F4"/>
    <mergeCell ref="G3:G4"/>
    <mergeCell ref="H3:H4"/>
    <mergeCell ref="T52:X52"/>
    <mergeCell ref="R3:R4"/>
    <mergeCell ref="I3:I4"/>
    <mergeCell ref="L3:L4"/>
    <mergeCell ref="X3:X4"/>
    <mergeCell ref="J3:J4"/>
    <mergeCell ref="K3:K4"/>
    <mergeCell ref="S3:S4"/>
    <mergeCell ref="T3:T4"/>
    <mergeCell ref="U3:U4"/>
    <mergeCell ref="V3:V4"/>
    <mergeCell ref="M3:M4"/>
    <mergeCell ref="N3:N4"/>
    <mergeCell ref="O3:O4"/>
    <mergeCell ref="P3:P4"/>
    <mergeCell ref="Q3:Q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showGridLines="0" zoomScale="90" zoomScaleNormal="90" workbookViewId="0">
      <selection activeCell="AJ44" sqref="AJ44"/>
    </sheetView>
  </sheetViews>
  <sheetFormatPr defaultRowHeight="12.75" x14ac:dyDescent="0.2"/>
  <cols>
    <col min="1" max="1" width="25.28515625" style="2" customWidth="1"/>
    <col min="2" max="2" width="5.42578125" style="3" bestFit="1" customWidth="1"/>
    <col min="3" max="3" width="6.42578125" style="3" bestFit="1" customWidth="1"/>
    <col min="4" max="30" width="5.42578125" style="3" bestFit="1" customWidth="1"/>
    <col min="31" max="32" width="5.42578125" style="3" customWidth="1"/>
    <col min="33" max="33" width="7.42578125" style="7" bestFit="1" customWidth="1"/>
  </cols>
  <sheetData>
    <row r="1" spans="1:36" ht="20.100000000000001" customHeight="1" x14ac:dyDescent="0.2">
      <c r="A1" s="123" t="s">
        <v>216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</row>
    <row r="2" spans="1:36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6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D3" si="0">SUM(C3+1)</f>
        <v>3</v>
      </c>
      <c r="E3" s="119">
        <f t="shared" si="0"/>
        <v>4</v>
      </c>
      <c r="F3" s="119">
        <f t="shared" si="0"/>
        <v>5</v>
      </c>
      <c r="G3" s="119">
        <f t="shared" si="0"/>
        <v>6</v>
      </c>
      <c r="H3" s="119">
        <f t="shared" si="0"/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 t="shared" si="0"/>
        <v>28</v>
      </c>
      <c r="AD3" s="119">
        <f t="shared" si="0"/>
        <v>29</v>
      </c>
      <c r="AE3" s="119">
        <v>30</v>
      </c>
      <c r="AF3" s="119">
        <v>31</v>
      </c>
      <c r="AG3" s="78" t="s">
        <v>25</v>
      </c>
      <c r="AH3" s="79" t="s">
        <v>24</v>
      </c>
    </row>
    <row r="4" spans="1:36" s="5" customFormat="1" ht="20.100000000000001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78" t="s">
        <v>23</v>
      </c>
      <c r="AH4" s="79" t="s">
        <v>23</v>
      </c>
    </row>
    <row r="5" spans="1:36" s="5" customFormat="1" x14ac:dyDescent="0.2">
      <c r="A5" s="50" t="s">
        <v>28</v>
      </c>
      <c r="B5" s="90" t="str">
        <f>[1]Março!$H$5</f>
        <v>*</v>
      </c>
      <c r="C5" s="90" t="str">
        <f>[1]Março!$H$6</f>
        <v>*</v>
      </c>
      <c r="D5" s="90" t="str">
        <f>[1]Março!$H$7</f>
        <v>*</v>
      </c>
      <c r="E5" s="90" t="str">
        <f>[1]Março!$H$8</f>
        <v>*</v>
      </c>
      <c r="F5" s="90" t="str">
        <f>[1]Março!$H$9</f>
        <v>*</v>
      </c>
      <c r="G5" s="90" t="str">
        <f>[1]Março!$H$10</f>
        <v>*</v>
      </c>
      <c r="H5" s="90" t="str">
        <f>[1]Março!$H$11</f>
        <v>*</v>
      </c>
      <c r="I5" s="90" t="str">
        <f>[1]Março!$H$12</f>
        <v>*</v>
      </c>
      <c r="J5" s="90" t="str">
        <f>[1]Março!$H$13</f>
        <v>*</v>
      </c>
      <c r="K5" s="90" t="str">
        <f>[1]Março!$H$14</f>
        <v>*</v>
      </c>
      <c r="L5" s="90" t="str">
        <f>[1]Março!$H$15</f>
        <v>*</v>
      </c>
      <c r="M5" s="90" t="str">
        <f>[1]Março!$H$16</f>
        <v>*</v>
      </c>
      <c r="N5" s="90" t="str">
        <f>[1]Março!$H$17</f>
        <v>*</v>
      </c>
      <c r="O5" s="90" t="str">
        <f>[1]Março!$H$18</f>
        <v>*</v>
      </c>
      <c r="P5" s="90" t="str">
        <f>[1]Março!$H$19</f>
        <v>*</v>
      </c>
      <c r="Q5" s="90" t="str">
        <f>[1]Março!$H$20</f>
        <v>*</v>
      </c>
      <c r="R5" s="90" t="str">
        <f>[1]Março!$H$21</f>
        <v>*</v>
      </c>
      <c r="S5" s="90" t="str">
        <f>[1]Março!$H$22</f>
        <v>*</v>
      </c>
      <c r="T5" s="90" t="str">
        <f>[1]Março!$H$23</f>
        <v>*</v>
      </c>
      <c r="U5" s="90" t="str">
        <f>[1]Março!$H$24</f>
        <v>*</v>
      </c>
      <c r="V5" s="90" t="str">
        <f>[1]Março!$H$25</f>
        <v>*</v>
      </c>
      <c r="W5" s="90" t="str">
        <f>[1]Março!$H$26</f>
        <v>*</v>
      </c>
      <c r="X5" s="90" t="str">
        <f>[1]Março!$H$27</f>
        <v>*</v>
      </c>
      <c r="Y5" s="90" t="str">
        <f>[1]Março!$H$28</f>
        <v>*</v>
      </c>
      <c r="Z5" s="90" t="str">
        <f>[1]Março!$H$29</f>
        <v>*</v>
      </c>
      <c r="AA5" s="90" t="str">
        <f>[1]Março!$H$30</f>
        <v>*</v>
      </c>
      <c r="AB5" s="90" t="str">
        <f>[1]Março!$H$31</f>
        <v>*</v>
      </c>
      <c r="AC5" s="90" t="str">
        <f>[1]Março!$H$32</f>
        <v>*</v>
      </c>
      <c r="AD5" s="90" t="str">
        <f>[1]Março!$H$33</f>
        <v>*</v>
      </c>
      <c r="AE5" s="90" t="str">
        <f>[1]Março!$H$34</f>
        <v>*</v>
      </c>
      <c r="AF5" s="90" t="str">
        <f>[1]Março!$H$35</f>
        <v>*</v>
      </c>
      <c r="AG5" s="81">
        <f t="shared" ref="AG5:AG6" si="1">MAX(B5:AF5)</f>
        <v>0</v>
      </c>
      <c r="AH5" s="92" t="e">
        <f t="shared" ref="AH5:AH6" si="2">AVERAGE(B5:AF5)</f>
        <v>#DIV/0!</v>
      </c>
    </row>
    <row r="6" spans="1:36" x14ac:dyDescent="0.2">
      <c r="A6" s="50" t="s">
        <v>0</v>
      </c>
      <c r="B6" s="93">
        <f>[2]Março!$H$5</f>
        <v>14.4</v>
      </c>
      <c r="C6" s="93">
        <f>[2]Março!$H$6</f>
        <v>16.2</v>
      </c>
      <c r="D6" s="93">
        <f>[2]Março!$H$7</f>
        <v>15.120000000000001</v>
      </c>
      <c r="E6" s="93">
        <f>[2]Março!$H$8</f>
        <v>17.28</v>
      </c>
      <c r="F6" s="93">
        <f>[2]Março!$H$9</f>
        <v>23.400000000000002</v>
      </c>
      <c r="G6" s="93">
        <f>[2]Março!$H$10</f>
        <v>22.68</v>
      </c>
      <c r="H6" s="93">
        <f>[2]Março!$H$11</f>
        <v>18.36</v>
      </c>
      <c r="I6" s="93">
        <f>[2]Março!$H$12</f>
        <v>17.28</v>
      </c>
      <c r="J6" s="93">
        <f>[2]Março!$H$13</f>
        <v>16.2</v>
      </c>
      <c r="K6" s="93">
        <f>[2]Março!$H$14</f>
        <v>11.879999999999999</v>
      </c>
      <c r="L6" s="93">
        <f>[2]Março!$H$15</f>
        <v>16.920000000000002</v>
      </c>
      <c r="M6" s="93">
        <f>[2]Março!$H$16</f>
        <v>6.48</v>
      </c>
      <c r="N6" s="93">
        <f>[2]Março!$H$17</f>
        <v>9</v>
      </c>
      <c r="O6" s="93">
        <f>[2]Março!$H$18</f>
        <v>7.5600000000000005</v>
      </c>
      <c r="P6" s="93">
        <f>[2]Março!$H$19</f>
        <v>7.2</v>
      </c>
      <c r="Q6" s="93">
        <f>[2]Março!$H$20</f>
        <v>8.2799999999999994</v>
      </c>
      <c r="R6" s="93">
        <f>[2]Março!$H$21</f>
        <v>12.24</v>
      </c>
      <c r="S6" s="93">
        <f>[2]Março!$H$22</f>
        <v>13.68</v>
      </c>
      <c r="T6" s="93">
        <f>[2]Março!$H$23</f>
        <v>11.520000000000001</v>
      </c>
      <c r="U6" s="93">
        <f>[2]Março!$H$24</f>
        <v>16.559999999999999</v>
      </c>
      <c r="V6" s="93">
        <f>[2]Março!$H$25</f>
        <v>16.920000000000002</v>
      </c>
      <c r="W6" s="93">
        <f>[2]Março!$H$26</f>
        <v>16.920000000000002</v>
      </c>
      <c r="X6" s="93">
        <f>[2]Março!$H$27</f>
        <v>9.3600000000000012</v>
      </c>
      <c r="Y6" s="93">
        <f>[2]Março!$H$28</f>
        <v>9.3600000000000012</v>
      </c>
      <c r="Z6" s="93">
        <f>[2]Março!$H$29</f>
        <v>9.7200000000000006</v>
      </c>
      <c r="AA6" s="93">
        <f>[2]Março!$H$30</f>
        <v>10.44</v>
      </c>
      <c r="AB6" s="93">
        <f>[2]Março!$H$31</f>
        <v>15.48</v>
      </c>
      <c r="AC6" s="93">
        <f>[2]Março!$H$32</f>
        <v>12.6</v>
      </c>
      <c r="AD6" s="93">
        <f>[2]Março!$H$33</f>
        <v>12.24</v>
      </c>
      <c r="AE6" s="93">
        <f>[2]Março!$H$34</f>
        <v>12.6</v>
      </c>
      <c r="AF6" s="93">
        <f>[2]Março!$H$35</f>
        <v>10.8</v>
      </c>
      <c r="AG6" s="81">
        <f t="shared" si="1"/>
        <v>23.400000000000002</v>
      </c>
      <c r="AH6" s="92">
        <f t="shared" si="2"/>
        <v>13.505806451612909</v>
      </c>
    </row>
    <row r="7" spans="1:36" x14ac:dyDescent="0.2">
      <c r="A7" s="50" t="s">
        <v>86</v>
      </c>
      <c r="B7" s="93">
        <f>[3]Março!$H$5</f>
        <v>15.120000000000001</v>
      </c>
      <c r="C7" s="93">
        <f>[3]Março!$H$6</f>
        <v>16.2</v>
      </c>
      <c r="D7" s="93">
        <f>[3]Março!$H$7</f>
        <v>15.48</v>
      </c>
      <c r="E7" s="93">
        <f>[3]Março!$H$8</f>
        <v>16.920000000000002</v>
      </c>
      <c r="F7" s="93">
        <f>[3]Março!$H$9</f>
        <v>25.2</v>
      </c>
      <c r="G7" s="93">
        <f>[3]Março!$H$10</f>
        <v>18</v>
      </c>
      <c r="H7" s="93">
        <f>[3]Março!$H$11</f>
        <v>21.240000000000002</v>
      </c>
      <c r="I7" s="93">
        <f>[3]Março!$H$12</f>
        <v>16.920000000000002</v>
      </c>
      <c r="J7" s="93">
        <f>[3]Março!$H$13</f>
        <v>19.079999999999998</v>
      </c>
      <c r="K7" s="93">
        <f>[3]Março!$H$14</f>
        <v>16.920000000000002</v>
      </c>
      <c r="L7" s="93">
        <f>[3]Março!$H$15</f>
        <v>21.6</v>
      </c>
      <c r="M7" s="93">
        <f>[3]Março!$H$16</f>
        <v>13.68</v>
      </c>
      <c r="N7" s="93">
        <f>[3]Março!$H$17</f>
        <v>9.7200000000000006</v>
      </c>
      <c r="O7" s="93">
        <f>[3]Março!$H$18</f>
        <v>8.2799999999999994</v>
      </c>
      <c r="P7" s="93">
        <f>[3]Março!$H$19</f>
        <v>11.520000000000001</v>
      </c>
      <c r="Q7" s="93">
        <f>[3]Março!$H$20</f>
        <v>10.08</v>
      </c>
      <c r="R7" s="93">
        <f>[3]Março!$H$21</f>
        <v>17.64</v>
      </c>
      <c r="S7" s="93">
        <f>[3]Março!$H$22</f>
        <v>21.6</v>
      </c>
      <c r="T7" s="93">
        <f>[3]Março!$H$23</f>
        <v>13.68</v>
      </c>
      <c r="U7" s="93">
        <f>[3]Março!$H$24</f>
        <v>23.759999999999998</v>
      </c>
      <c r="V7" s="93">
        <f>[3]Março!$H$25</f>
        <v>18.36</v>
      </c>
      <c r="W7" s="93">
        <f>[3]Março!$H$26</f>
        <v>20.16</v>
      </c>
      <c r="X7" s="93">
        <f>[3]Março!$H$27</f>
        <v>20.88</v>
      </c>
      <c r="Y7" s="93">
        <f>[3]Março!$H$28</f>
        <v>14.04</v>
      </c>
      <c r="Z7" s="93">
        <f>[3]Março!$H$29</f>
        <v>12.96</v>
      </c>
      <c r="AA7" s="93">
        <f>[3]Março!$H$30</f>
        <v>16.2</v>
      </c>
      <c r="AB7" s="93">
        <f>[3]Março!$H$31</f>
        <v>17.64</v>
      </c>
      <c r="AC7" s="93">
        <f>[3]Março!$H$32</f>
        <v>17.28</v>
      </c>
      <c r="AD7" s="93">
        <f>[3]Março!$H$33</f>
        <v>18.36</v>
      </c>
      <c r="AE7" s="93">
        <f>[3]Março!$H$34</f>
        <v>9.7200000000000006</v>
      </c>
      <c r="AF7" s="93">
        <f>[3]Março!$H$35</f>
        <v>18</v>
      </c>
      <c r="AG7" s="81">
        <f t="shared" ref="AG7:AG47" si="3">MAX(B7:AF7)</f>
        <v>25.2</v>
      </c>
      <c r="AH7" s="92">
        <f t="shared" ref="AH7:AH48" si="4">AVERAGE(B7:AF7)</f>
        <v>16.652903225806455</v>
      </c>
    </row>
    <row r="8" spans="1:36" x14ac:dyDescent="0.2">
      <c r="A8" s="50" t="s">
        <v>1</v>
      </c>
      <c r="B8" s="93">
        <f>[4]Março!$H$5</f>
        <v>39.6</v>
      </c>
      <c r="C8" s="93">
        <f>[4]Março!$H$6</f>
        <v>12.24</v>
      </c>
      <c r="D8" s="93">
        <f>[4]Março!$H$7</f>
        <v>4.32</v>
      </c>
      <c r="E8" s="93">
        <f>[4]Março!$H$8</f>
        <v>5.4</v>
      </c>
      <c r="F8" s="93">
        <f>[4]Março!$H$9</f>
        <v>8.2799999999999994</v>
      </c>
      <c r="G8" s="93">
        <f>[4]Março!$H$10</f>
        <v>7.2</v>
      </c>
      <c r="H8" s="93">
        <f>[4]Março!$H$11</f>
        <v>25.92</v>
      </c>
      <c r="I8" s="93">
        <f>[4]Março!$H$12</f>
        <v>3.24</v>
      </c>
      <c r="J8" s="93">
        <f>[4]Março!$H$13</f>
        <v>12.24</v>
      </c>
      <c r="K8" s="93">
        <f>[4]Março!$H$14</f>
        <v>3.9600000000000004</v>
      </c>
      <c r="L8" s="93">
        <f>[4]Março!$H$15</f>
        <v>3.9600000000000004</v>
      </c>
      <c r="M8" s="93">
        <f>[4]Março!$H$16</f>
        <v>10.8</v>
      </c>
      <c r="N8" s="93">
        <f>[4]Março!$H$17</f>
        <v>1.8</v>
      </c>
      <c r="O8" s="93">
        <f>[4]Março!$H$18</f>
        <v>2.16</v>
      </c>
      <c r="P8" s="93">
        <f>[4]Março!$H$19</f>
        <v>0.72000000000000008</v>
      </c>
      <c r="Q8" s="93">
        <f>[4]Março!$H$20</f>
        <v>5.4</v>
      </c>
      <c r="R8" s="93">
        <f>[4]Março!$H$21</f>
        <v>4.32</v>
      </c>
      <c r="S8" s="93">
        <f>[4]Março!$H$22</f>
        <v>13.32</v>
      </c>
      <c r="T8" s="93">
        <f>[4]Março!$H$23</f>
        <v>2.8800000000000003</v>
      </c>
      <c r="U8" s="93">
        <f>[4]Março!$H$24</f>
        <v>6.12</v>
      </c>
      <c r="V8" s="93">
        <f>[4]Março!$H$25</f>
        <v>19.079999999999998</v>
      </c>
      <c r="W8" s="93">
        <f>[4]Março!$H$26</f>
        <v>10.44</v>
      </c>
      <c r="X8" s="93">
        <f>[4]Março!$H$27</f>
        <v>4.6800000000000006</v>
      </c>
      <c r="Y8" s="93">
        <f>[4]Março!$H$28</f>
        <v>3.6</v>
      </c>
      <c r="Z8" s="93">
        <f>[4]Março!$H$29</f>
        <v>5.4</v>
      </c>
      <c r="AA8" s="93">
        <f>[4]Março!$H$30</f>
        <v>8.2799999999999994</v>
      </c>
      <c r="AB8" s="93">
        <f>[4]Março!$H$31</f>
        <v>7.5600000000000005</v>
      </c>
      <c r="AC8" s="93">
        <f>[4]Março!$H$32</f>
        <v>6.48</v>
      </c>
      <c r="AD8" s="93">
        <f>[4]Março!$H$33</f>
        <v>5.04</v>
      </c>
      <c r="AE8" s="93">
        <f>[4]Março!$H$34</f>
        <v>8.2799999999999994</v>
      </c>
      <c r="AF8" s="93">
        <f>[4]Março!$H$35</f>
        <v>10.44</v>
      </c>
      <c r="AG8" s="81">
        <f t="shared" si="3"/>
        <v>39.6</v>
      </c>
      <c r="AH8" s="92">
        <f t="shared" si="4"/>
        <v>8.4890322580645154</v>
      </c>
    </row>
    <row r="9" spans="1:36" x14ac:dyDescent="0.2">
      <c r="A9" s="50" t="s">
        <v>148</v>
      </c>
      <c r="B9" s="93">
        <f>[5]Março!$H$5</f>
        <v>14.4</v>
      </c>
      <c r="C9" s="93">
        <f>[5]Março!$H$6</f>
        <v>16.920000000000002</v>
      </c>
      <c r="D9" s="93">
        <f>[5]Março!$H$7</f>
        <v>15.120000000000001</v>
      </c>
      <c r="E9" s="93">
        <f>[5]Março!$H$8</f>
        <v>11.879999999999999</v>
      </c>
      <c r="F9" s="93">
        <f>[5]Março!$H$9</f>
        <v>19.440000000000001</v>
      </c>
      <c r="G9" s="93">
        <f>[5]Março!$H$10</f>
        <v>18.720000000000002</v>
      </c>
      <c r="H9" s="93">
        <f>[5]Março!$H$11</f>
        <v>16.2</v>
      </c>
      <c r="I9" s="93">
        <f>[5]Março!$H$12</f>
        <v>16.2</v>
      </c>
      <c r="J9" s="93">
        <f>[5]Março!$H$13</f>
        <v>16.559999999999999</v>
      </c>
      <c r="K9" s="93">
        <f>[5]Março!$H$14</f>
        <v>19.079999999999998</v>
      </c>
      <c r="L9" s="93">
        <f>[5]Março!$H$15</f>
        <v>11.16</v>
      </c>
      <c r="M9" s="93">
        <f>[5]Março!$H$16</f>
        <v>12.6</v>
      </c>
      <c r="N9" s="93">
        <f>[5]Março!$H$17</f>
        <v>10.8</v>
      </c>
      <c r="O9" s="93">
        <f>[5]Março!$H$18</f>
        <v>14.76</v>
      </c>
      <c r="P9" s="93">
        <f>[5]Março!$H$19</f>
        <v>15.120000000000001</v>
      </c>
      <c r="Q9" s="93">
        <f>[5]Março!$H$20</f>
        <v>9.7200000000000006</v>
      </c>
      <c r="R9" s="93">
        <f>[5]Março!$H$21</f>
        <v>10.8</v>
      </c>
      <c r="S9" s="93">
        <f>[5]Março!$H$22</f>
        <v>16.920000000000002</v>
      </c>
      <c r="T9" s="93">
        <f>[5]Março!$H$23</f>
        <v>10.8</v>
      </c>
      <c r="U9" s="93">
        <f>[5]Março!$H$24</f>
        <v>14.04</v>
      </c>
      <c r="V9" s="93">
        <f>[5]Março!$H$25</f>
        <v>18.36</v>
      </c>
      <c r="W9" s="93">
        <f>[5]Março!$H$26</f>
        <v>27</v>
      </c>
      <c r="X9" s="93">
        <f>[5]Março!$H$27</f>
        <v>13.68</v>
      </c>
      <c r="Y9" s="93">
        <f>[5]Março!$H$28</f>
        <v>13.68</v>
      </c>
      <c r="Z9" s="93">
        <f>[5]Março!$H$29</f>
        <v>11.520000000000001</v>
      </c>
      <c r="AA9" s="93">
        <f>[5]Março!$H$30</f>
        <v>23.759999999999998</v>
      </c>
      <c r="AB9" s="93">
        <f>[5]Março!$H$31</f>
        <v>14.4</v>
      </c>
      <c r="AC9" s="93">
        <f>[5]Março!$H$32</f>
        <v>16.559999999999999</v>
      </c>
      <c r="AD9" s="93">
        <f>[5]Março!$H$33</f>
        <v>18.36</v>
      </c>
      <c r="AE9" s="93">
        <f>[5]Março!$H$34</f>
        <v>17.64</v>
      </c>
      <c r="AF9" s="93">
        <f>[5]Março!$H$35</f>
        <v>22.68</v>
      </c>
      <c r="AG9" s="81">
        <f t="shared" si="3"/>
        <v>27</v>
      </c>
      <c r="AH9" s="92">
        <f t="shared" si="4"/>
        <v>15.770322580645161</v>
      </c>
    </row>
    <row r="10" spans="1:36" x14ac:dyDescent="0.2">
      <c r="A10" s="50" t="s">
        <v>93</v>
      </c>
      <c r="B10" s="93">
        <f>[6]Março!$H$5</f>
        <v>20.16</v>
      </c>
      <c r="C10" s="93">
        <f>[6]Março!$H$6</f>
        <v>21.6</v>
      </c>
      <c r="D10" s="93">
        <f>[6]Março!$H$7</f>
        <v>12.24</v>
      </c>
      <c r="E10" s="93">
        <f>[6]Março!$H$8</f>
        <v>19.440000000000001</v>
      </c>
      <c r="F10" s="93">
        <f>[6]Março!$H$9</f>
        <v>17.64</v>
      </c>
      <c r="G10" s="93">
        <f>[6]Março!$H$10</f>
        <v>16.559999999999999</v>
      </c>
      <c r="H10" s="93">
        <f>[6]Março!$H$11</f>
        <v>19.079999999999998</v>
      </c>
      <c r="I10" s="93">
        <f>[6]Março!$H$12</f>
        <v>16.2</v>
      </c>
      <c r="J10" s="93">
        <f>[6]Março!$H$13</f>
        <v>26.28</v>
      </c>
      <c r="K10" s="93">
        <f>[6]Março!$H$14</f>
        <v>20.88</v>
      </c>
      <c r="L10" s="93">
        <f>[6]Março!$H$15</f>
        <v>12.24</v>
      </c>
      <c r="M10" s="93">
        <f>[6]Março!$H$16</f>
        <v>30.6</v>
      </c>
      <c r="N10" s="93">
        <f>[6]Março!$H$17</f>
        <v>11.16</v>
      </c>
      <c r="O10" s="93">
        <f>[6]Março!$H$18</f>
        <v>10.8</v>
      </c>
      <c r="P10" s="93">
        <f>[6]Março!$H$19</f>
        <v>17.28</v>
      </c>
      <c r="Q10" s="93">
        <f>[6]Março!$H$20</f>
        <v>18</v>
      </c>
      <c r="R10" s="93">
        <f>[6]Março!$H$21</f>
        <v>14.4</v>
      </c>
      <c r="S10" s="93">
        <f>[6]Março!$H$22</f>
        <v>25.56</v>
      </c>
      <c r="T10" s="93">
        <f>[6]Março!$H$23</f>
        <v>14.76</v>
      </c>
      <c r="U10" s="93">
        <f>[6]Março!$H$24</f>
        <v>19.440000000000001</v>
      </c>
      <c r="V10" s="93">
        <f>[6]Março!$H$25</f>
        <v>20.88</v>
      </c>
      <c r="W10" s="93">
        <f>[6]Março!$H$26</f>
        <v>16.559999999999999</v>
      </c>
      <c r="X10" s="93">
        <f>[6]Março!$H$27</f>
        <v>16.559999999999999</v>
      </c>
      <c r="Y10" s="93">
        <f>[6]Março!$H$28</f>
        <v>21.240000000000002</v>
      </c>
      <c r="Z10" s="93">
        <f>[6]Março!$H$29</f>
        <v>11.16</v>
      </c>
      <c r="AA10" s="93">
        <f>[6]Março!$H$30</f>
        <v>19.440000000000001</v>
      </c>
      <c r="AB10" s="93">
        <f>[6]Março!$H$31</f>
        <v>14.04</v>
      </c>
      <c r="AC10" s="93">
        <f>[6]Março!$H$32</f>
        <v>13.68</v>
      </c>
      <c r="AD10" s="93">
        <f>[6]Março!$H$33</f>
        <v>23.759999999999998</v>
      </c>
      <c r="AE10" s="93">
        <f>[6]Março!$H$34</f>
        <v>18.720000000000002</v>
      </c>
      <c r="AF10" s="93">
        <f>[6]Março!$H$35</f>
        <v>20.52</v>
      </c>
      <c r="AG10" s="81">
        <f t="shared" si="3"/>
        <v>30.6</v>
      </c>
      <c r="AH10" s="92">
        <f t="shared" si="4"/>
        <v>18.092903225806456</v>
      </c>
    </row>
    <row r="11" spans="1:36" x14ac:dyDescent="0.2">
      <c r="A11" s="50" t="s">
        <v>50</v>
      </c>
      <c r="B11" s="93">
        <f>[7]Março!$H$5</f>
        <v>19.8</v>
      </c>
      <c r="C11" s="93">
        <f>[7]Março!$H$6</f>
        <v>16.920000000000002</v>
      </c>
      <c r="D11" s="93">
        <f>[7]Março!$H$7</f>
        <v>12.96</v>
      </c>
      <c r="E11" s="93">
        <f>[7]Março!$H$8</f>
        <v>19.440000000000001</v>
      </c>
      <c r="F11" s="93">
        <f>[7]Março!$H$9</f>
        <v>36.72</v>
      </c>
      <c r="G11" s="93">
        <f>[7]Março!$H$10</f>
        <v>20.52</v>
      </c>
      <c r="H11" s="93">
        <f>[7]Março!$H$11</f>
        <v>23.400000000000002</v>
      </c>
      <c r="I11" s="93">
        <f>[7]Março!$H$12</f>
        <v>18.720000000000002</v>
      </c>
      <c r="J11" s="93">
        <f>[7]Março!$H$13</f>
        <v>10.8</v>
      </c>
      <c r="K11" s="93">
        <f>[7]Março!$H$14</f>
        <v>13.68</v>
      </c>
      <c r="L11" s="93">
        <f>[7]Março!$H$15</f>
        <v>19.079999999999998</v>
      </c>
      <c r="M11" s="93">
        <f>[7]Março!$H$16</f>
        <v>16.2</v>
      </c>
      <c r="N11" s="93">
        <f>[7]Março!$H$17</f>
        <v>10.44</v>
      </c>
      <c r="O11" s="93">
        <f>[7]Março!$H$18</f>
        <v>12.6</v>
      </c>
      <c r="P11" s="93">
        <f>[7]Março!$H$19</f>
        <v>21.6</v>
      </c>
      <c r="Q11" s="93">
        <f>[7]Março!$H$20</f>
        <v>14.76</v>
      </c>
      <c r="R11" s="93">
        <f>[7]Março!$H$21</f>
        <v>20.52</v>
      </c>
      <c r="S11" s="93">
        <f>[7]Março!$H$22</f>
        <v>21.6</v>
      </c>
      <c r="T11" s="93">
        <f>[7]Março!$H$23</f>
        <v>9</v>
      </c>
      <c r="U11" s="93">
        <f>[7]Março!$H$24</f>
        <v>24.12</v>
      </c>
      <c r="V11" s="93">
        <f>[7]Março!$H$25</f>
        <v>21.96</v>
      </c>
      <c r="W11" s="93">
        <f>[7]Março!$H$26</f>
        <v>19.8</v>
      </c>
      <c r="X11" s="93">
        <f>[7]Março!$H$27</f>
        <v>16.920000000000002</v>
      </c>
      <c r="Y11" s="93">
        <f>[7]Março!$H$28</f>
        <v>12.24</v>
      </c>
      <c r="Z11" s="93">
        <f>[7]Março!$H$29</f>
        <v>11.520000000000001</v>
      </c>
      <c r="AA11" s="93">
        <f>[7]Março!$H$30</f>
        <v>22.32</v>
      </c>
      <c r="AB11" s="93">
        <f>[7]Março!$H$31</f>
        <v>19.440000000000001</v>
      </c>
      <c r="AC11" s="93">
        <f>[7]Março!$H$32</f>
        <v>18</v>
      </c>
      <c r="AD11" s="93">
        <f>[7]Março!$H$33</f>
        <v>18</v>
      </c>
      <c r="AE11" s="93">
        <f>[7]Março!$H$34</f>
        <v>20.52</v>
      </c>
      <c r="AF11" s="93">
        <f>[7]Março!$H$35</f>
        <v>16.2</v>
      </c>
      <c r="AG11" s="81">
        <f t="shared" si="3"/>
        <v>36.72</v>
      </c>
      <c r="AH11" s="92">
        <f t="shared" si="4"/>
        <v>18.058064516129029</v>
      </c>
    </row>
    <row r="12" spans="1:36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81" t="s">
        <v>202</v>
      </c>
      <c r="AH12" s="92" t="s">
        <v>202</v>
      </c>
    </row>
    <row r="13" spans="1:36" x14ac:dyDescent="0.2">
      <c r="A13" s="50" t="s">
        <v>96</v>
      </c>
      <c r="B13" s="93">
        <f>[8]Março!$H$5</f>
        <v>16.559999999999999</v>
      </c>
      <c r="C13" s="93">
        <f>[8]Março!$H$6</f>
        <v>15.48</v>
      </c>
      <c r="D13" s="93">
        <f>[8]Março!$H$7</f>
        <v>11.879999999999999</v>
      </c>
      <c r="E13" s="93">
        <f>[8]Março!$H$8</f>
        <v>16.559999999999999</v>
      </c>
      <c r="F13" s="93">
        <f>[8]Março!$H$9</f>
        <v>23.400000000000002</v>
      </c>
      <c r="G13" s="93">
        <f>[8]Março!$H$10</f>
        <v>18.36</v>
      </c>
      <c r="H13" s="93">
        <f>[8]Março!$H$11</f>
        <v>21.6</v>
      </c>
      <c r="I13" s="93">
        <f>[8]Março!$H$12</f>
        <v>17.64</v>
      </c>
      <c r="J13" s="93">
        <f>[8]Março!$H$13</f>
        <v>21.240000000000002</v>
      </c>
      <c r="K13" s="93">
        <f>[8]Março!$H$14</f>
        <v>16.920000000000002</v>
      </c>
      <c r="L13" s="93">
        <f>[8]Março!$H$15</f>
        <v>21.96</v>
      </c>
      <c r="M13" s="93">
        <f>[8]Março!$H$16</f>
        <v>17.28</v>
      </c>
      <c r="N13" s="93">
        <f>[8]Março!$H$17</f>
        <v>19.440000000000001</v>
      </c>
      <c r="O13" s="93">
        <f>[8]Março!$H$18</f>
        <v>23.040000000000003</v>
      </c>
      <c r="P13" s="93">
        <f>[8]Março!$H$19</f>
        <v>16.559999999999999</v>
      </c>
      <c r="Q13" s="93">
        <f>[8]Março!$H$20</f>
        <v>13.32</v>
      </c>
      <c r="R13" s="93">
        <f>[8]Março!$H$21</f>
        <v>18</v>
      </c>
      <c r="S13" s="93">
        <f>[8]Março!$H$22</f>
        <v>31.319999999999997</v>
      </c>
      <c r="T13" s="93">
        <f>[8]Março!$H$23</f>
        <v>18.720000000000002</v>
      </c>
      <c r="U13" s="93">
        <f>[8]Março!$H$24</f>
        <v>12.6</v>
      </c>
      <c r="V13" s="93">
        <f>[8]Março!$H$25</f>
        <v>18.720000000000002</v>
      </c>
      <c r="W13" s="93">
        <f>[8]Março!$H$26</f>
        <v>30.6</v>
      </c>
      <c r="X13" s="93">
        <f>[8]Março!$H$27</f>
        <v>27</v>
      </c>
      <c r="Y13" s="93">
        <f>[8]Março!$H$28</f>
        <v>21.6</v>
      </c>
      <c r="Z13" s="93">
        <f>[8]Março!$H$29</f>
        <v>15.120000000000001</v>
      </c>
      <c r="AA13" s="93">
        <f>[8]Março!$H$30</f>
        <v>19.440000000000001</v>
      </c>
      <c r="AB13" s="93">
        <f>[8]Março!$H$31</f>
        <v>14.76</v>
      </c>
      <c r="AC13" s="93">
        <f>[8]Março!$H$32</f>
        <v>20.52</v>
      </c>
      <c r="AD13" s="93">
        <f>[8]Março!$H$33</f>
        <v>16.2</v>
      </c>
      <c r="AE13" s="93">
        <f>[8]Março!$H$34</f>
        <v>19.079999999999998</v>
      </c>
      <c r="AF13" s="93">
        <f>[8]Março!$H$35</f>
        <v>19.8</v>
      </c>
      <c r="AG13" s="81">
        <f t="shared" si="3"/>
        <v>31.319999999999997</v>
      </c>
      <c r="AH13" s="92">
        <f t="shared" si="4"/>
        <v>19.184516129032268</v>
      </c>
    </row>
    <row r="14" spans="1:36" x14ac:dyDescent="0.2">
      <c r="A14" s="50" t="s">
        <v>103</v>
      </c>
      <c r="B14" s="93">
        <f>[10]Março!$H$5</f>
        <v>15.120000000000001</v>
      </c>
      <c r="C14" s="93">
        <f>[10]Março!$H$6</f>
        <v>12.96</v>
      </c>
      <c r="D14" s="93">
        <f>[10]Março!$H$7</f>
        <v>15.840000000000002</v>
      </c>
      <c r="E14" s="93">
        <f>[10]Março!$H$8</f>
        <v>13.32</v>
      </c>
      <c r="F14" s="93">
        <f>[10]Março!$H$9</f>
        <v>24.48</v>
      </c>
      <c r="G14" s="93">
        <f>[10]Março!$H$10</f>
        <v>21.6</v>
      </c>
      <c r="H14" s="93">
        <f>[10]Março!$H$11</f>
        <v>18.720000000000002</v>
      </c>
      <c r="I14" s="93">
        <f>[10]Março!$H$12</f>
        <v>12.96</v>
      </c>
      <c r="J14" s="93">
        <f>[10]Março!$H$13</f>
        <v>14.04</v>
      </c>
      <c r="K14" s="93">
        <f>[10]Março!$H$14</f>
        <v>12.96</v>
      </c>
      <c r="L14" s="93">
        <f>[10]Março!$H$15</f>
        <v>12.24</v>
      </c>
      <c r="M14" s="93">
        <f>[10]Março!$H$16</f>
        <v>10.08</v>
      </c>
      <c r="N14" s="93">
        <f>[10]Março!$H$17</f>
        <v>12.6</v>
      </c>
      <c r="O14" s="93">
        <f>[10]Março!$H$18</f>
        <v>11.879999999999999</v>
      </c>
      <c r="P14" s="93">
        <f>[10]Março!$H$19</f>
        <v>20.52</v>
      </c>
      <c r="Q14" s="93">
        <f>[10]Março!$H$20</f>
        <v>12.6</v>
      </c>
      <c r="R14" s="93">
        <f>[10]Março!$H$21</f>
        <v>17.28</v>
      </c>
      <c r="S14" s="93">
        <f>[10]Março!$H$22</f>
        <v>23.400000000000002</v>
      </c>
      <c r="T14" s="93">
        <f>[10]Março!$H$23</f>
        <v>14.76</v>
      </c>
      <c r="U14" s="93">
        <f>[10]Março!$H$24</f>
        <v>18</v>
      </c>
      <c r="V14" s="93">
        <f>[10]Março!$H$25</f>
        <v>18</v>
      </c>
      <c r="W14" s="93">
        <f>[10]Março!$H$26</f>
        <v>18.720000000000002</v>
      </c>
      <c r="X14" s="93">
        <f>[10]Março!$H$27</f>
        <v>17.64</v>
      </c>
      <c r="Y14" s="93">
        <f>[10]Março!$H$28</f>
        <v>19.079999999999998</v>
      </c>
      <c r="Z14" s="93">
        <f>[10]Março!$H$29</f>
        <v>11.520000000000001</v>
      </c>
      <c r="AA14" s="93">
        <f>[10]Março!$H$30</f>
        <v>28.8</v>
      </c>
      <c r="AB14" s="93">
        <f>[10]Março!$H$31</f>
        <v>14.04</v>
      </c>
      <c r="AC14" s="93">
        <f>[10]Março!$H$32</f>
        <v>16.920000000000002</v>
      </c>
      <c r="AD14" s="93">
        <f>[10]Março!$H$33</f>
        <v>23.400000000000002</v>
      </c>
      <c r="AE14" s="93">
        <f>[10]Março!$H$34</f>
        <v>14.76</v>
      </c>
      <c r="AF14" s="93">
        <f>[10]Março!$H$35</f>
        <v>16.2</v>
      </c>
      <c r="AG14" s="81">
        <f t="shared" si="3"/>
        <v>28.8</v>
      </c>
      <c r="AH14" s="92">
        <f t="shared" si="4"/>
        <v>16.594838709677422</v>
      </c>
    </row>
    <row r="15" spans="1:36" hidden="1" x14ac:dyDescent="0.2">
      <c r="A15" s="50" t="s">
        <v>149</v>
      </c>
      <c r="B15" s="93">
        <f>[11]Março!$H$5</f>
        <v>14.04</v>
      </c>
      <c r="C15" s="93">
        <f>[11]Março!$H$6</f>
        <v>16.920000000000002</v>
      </c>
      <c r="D15" s="93">
        <f>[11]Março!$H$7</f>
        <v>10.44</v>
      </c>
      <c r="E15" s="93">
        <f>[11]Março!$H$8</f>
        <v>14.4</v>
      </c>
      <c r="F15" s="93">
        <f>[11]Março!$H$9</f>
        <v>14.4</v>
      </c>
      <c r="G15" s="93">
        <f>[11]Março!$H$10</f>
        <v>12.6</v>
      </c>
      <c r="H15" s="93">
        <f>[11]Março!$H$11</f>
        <v>16.2</v>
      </c>
      <c r="I15" s="93">
        <f>[11]Março!$H$12</f>
        <v>11.16</v>
      </c>
      <c r="J15" s="93">
        <f>[11]Março!$H$13</f>
        <v>15.840000000000002</v>
      </c>
      <c r="K15" s="93">
        <f>[11]Março!$H$14</f>
        <v>16.2</v>
      </c>
      <c r="L15" s="93">
        <f>[11]Março!$H$15</f>
        <v>11.16</v>
      </c>
      <c r="M15" s="93">
        <f>[11]Março!$H$16</f>
        <v>14.4</v>
      </c>
      <c r="N15" s="93">
        <f>[11]Março!$H$17</f>
        <v>16.559999999999999</v>
      </c>
      <c r="O15" s="93">
        <f>[11]Março!$H$18</f>
        <v>19.440000000000001</v>
      </c>
      <c r="P15" s="93">
        <f>[11]Março!$H$19</f>
        <v>21.6</v>
      </c>
      <c r="Q15" s="93">
        <f>[11]Março!$H$20</f>
        <v>15.840000000000002</v>
      </c>
      <c r="R15" s="93">
        <f>[11]Março!$H$21</f>
        <v>10.08</v>
      </c>
      <c r="S15" s="93">
        <f>[11]Março!$H$22</f>
        <v>19.440000000000001</v>
      </c>
      <c r="T15" s="93">
        <f>[11]Março!$H$23</f>
        <v>15.840000000000002</v>
      </c>
      <c r="U15" s="93">
        <f>[11]Março!$H$24</f>
        <v>12.24</v>
      </c>
      <c r="V15" s="93">
        <f>[11]Março!$H$25</f>
        <v>16.2</v>
      </c>
      <c r="W15" s="93">
        <f>[11]Março!$H$26</f>
        <v>19.079999999999998</v>
      </c>
      <c r="X15" s="93">
        <f>[11]Março!$H$27</f>
        <v>15.840000000000002</v>
      </c>
      <c r="Y15" s="93">
        <f>[11]Março!$H$28</f>
        <v>15.120000000000001</v>
      </c>
      <c r="Z15" s="93">
        <f>[11]Março!$H$29</f>
        <v>13.68</v>
      </c>
      <c r="AA15" s="93">
        <f>[11]Março!$H$30</f>
        <v>16.2</v>
      </c>
      <c r="AB15" s="93">
        <f>[11]Março!$H$31</f>
        <v>11.520000000000001</v>
      </c>
      <c r="AC15" s="93">
        <f>[11]Março!$H$32</f>
        <v>15.120000000000001</v>
      </c>
      <c r="AD15" s="93">
        <f>[11]Março!$H$33</f>
        <v>11.520000000000001</v>
      </c>
      <c r="AE15" s="93">
        <f>[11]Março!$H$34</f>
        <v>20.16</v>
      </c>
      <c r="AF15" s="93">
        <f>[11]Março!$H$35</f>
        <v>19.079999999999998</v>
      </c>
      <c r="AG15" s="81" t="s">
        <v>202</v>
      </c>
      <c r="AH15" s="92" t="s">
        <v>202</v>
      </c>
    </row>
    <row r="16" spans="1:36" x14ac:dyDescent="0.2">
      <c r="A16" s="50" t="s">
        <v>2</v>
      </c>
      <c r="B16" s="93">
        <f>[12]Março!$H$5</f>
        <v>16.2</v>
      </c>
      <c r="C16" s="93">
        <f>[12]Março!$H$6</f>
        <v>18</v>
      </c>
      <c r="D16" s="93">
        <f>[12]Março!$H$7</f>
        <v>13.32</v>
      </c>
      <c r="E16" s="93">
        <f>[12]Março!$H$8</f>
        <v>16.920000000000002</v>
      </c>
      <c r="F16" s="93">
        <f>[12]Março!$H$9</f>
        <v>11.16</v>
      </c>
      <c r="G16" s="93">
        <f>[12]Março!$H$10</f>
        <v>18.36</v>
      </c>
      <c r="H16" s="93">
        <f>[12]Março!$H$11</f>
        <v>16.559999999999999</v>
      </c>
      <c r="I16" s="93">
        <f>[12]Março!$H$12</f>
        <v>14.04</v>
      </c>
      <c r="J16" s="93">
        <f>[12]Março!$H$13</f>
        <v>12.6</v>
      </c>
      <c r="K16" s="93">
        <f>[12]Março!$H$14</f>
        <v>16.2</v>
      </c>
      <c r="L16" s="93">
        <f>[12]Março!$H$15</f>
        <v>15.840000000000002</v>
      </c>
      <c r="M16" s="93">
        <f>[12]Março!$H$16</f>
        <v>13.32</v>
      </c>
      <c r="N16" s="93">
        <f>[12]Março!$H$17</f>
        <v>16.559999999999999</v>
      </c>
      <c r="O16" s="93">
        <f>[12]Março!$H$18</f>
        <v>9.7200000000000006</v>
      </c>
      <c r="P16" s="93">
        <f>[12]Março!$H$19</f>
        <v>10.08</v>
      </c>
      <c r="Q16" s="93">
        <f>[12]Março!$H$20</f>
        <v>14.4</v>
      </c>
      <c r="R16" s="93">
        <f>[12]Março!$H$21</f>
        <v>17.64</v>
      </c>
      <c r="S16" s="93">
        <f>[12]Março!$H$22</f>
        <v>25.56</v>
      </c>
      <c r="T16" s="93">
        <f>[12]Março!$H$23</f>
        <v>14.04</v>
      </c>
      <c r="U16" s="93">
        <f>[12]Março!$H$24</f>
        <v>17.28</v>
      </c>
      <c r="V16" s="93">
        <f>[12]Março!$H$25</f>
        <v>19.079999999999998</v>
      </c>
      <c r="W16" s="93">
        <f>[12]Março!$H$26</f>
        <v>18</v>
      </c>
      <c r="X16" s="93">
        <f>[12]Março!$H$27</f>
        <v>12.24</v>
      </c>
      <c r="Y16" s="93">
        <f>[12]Março!$H$28</f>
        <v>12.6</v>
      </c>
      <c r="Z16" s="93">
        <f>[12]Março!$H$29</f>
        <v>10.44</v>
      </c>
      <c r="AA16" s="93">
        <f>[12]Março!$H$30</f>
        <v>16.920000000000002</v>
      </c>
      <c r="AB16" s="93">
        <f>[12]Março!$H$31</f>
        <v>12.24</v>
      </c>
      <c r="AC16" s="93">
        <f>[12]Março!$H$32</f>
        <v>18.36</v>
      </c>
      <c r="AD16" s="93">
        <f>[12]Março!$H$33</f>
        <v>15.48</v>
      </c>
      <c r="AE16" s="93">
        <f>[12]Março!$H$34</f>
        <v>19.079999999999998</v>
      </c>
      <c r="AF16" s="93">
        <f>[12]Março!$H$35</f>
        <v>12.6</v>
      </c>
      <c r="AG16" s="81">
        <f t="shared" si="3"/>
        <v>25.56</v>
      </c>
      <c r="AH16" s="92">
        <f t="shared" si="4"/>
        <v>15.317419354838714</v>
      </c>
      <c r="AJ16" s="11" t="s">
        <v>33</v>
      </c>
    </row>
    <row r="17" spans="1:38" x14ac:dyDescent="0.2">
      <c r="A17" s="50" t="s">
        <v>3</v>
      </c>
      <c r="B17" s="93">
        <f>[13]Março!$G5</f>
        <v>37</v>
      </c>
      <c r="C17" s="93">
        <f>[13]Março!$G6</f>
        <v>50</v>
      </c>
      <c r="D17" s="93">
        <f>[13]Março!$G7</f>
        <v>35</v>
      </c>
      <c r="E17" s="93">
        <f>[13]Março!$G8</f>
        <v>54</v>
      </c>
      <c r="F17" s="93">
        <f>[13]Março!$G9</f>
        <v>35</v>
      </c>
      <c r="G17" s="93">
        <f>[13]Março!$G10</f>
        <v>37</v>
      </c>
      <c r="H17" s="93">
        <f>[13]Março!$G11</f>
        <v>32</v>
      </c>
      <c r="I17" s="93">
        <f>[13]Março!$G12</f>
        <v>26</v>
      </c>
      <c r="J17" s="93">
        <f>[13]Março!$G13</f>
        <v>26</v>
      </c>
      <c r="K17" s="93">
        <f>[13]Março!$G14</f>
        <v>35</v>
      </c>
      <c r="L17" s="93">
        <f>[13]Março!$G15</f>
        <v>38</v>
      </c>
      <c r="M17" s="93">
        <f>[13]Março!$G16</f>
        <v>42</v>
      </c>
      <c r="N17" s="93">
        <f>[13]Março!$G17</f>
        <v>45</v>
      </c>
      <c r="O17" s="93">
        <f>[13]Março!$G18</f>
        <v>43</v>
      </c>
      <c r="P17" s="93">
        <f>[13]Março!$G19</f>
        <v>43</v>
      </c>
      <c r="Q17" s="93">
        <f>[13]Março!$G20</f>
        <v>39</v>
      </c>
      <c r="R17" s="93">
        <f>[13]Março!$G21</f>
        <v>46</v>
      </c>
      <c r="S17" s="93">
        <f>[13]Março!$G22</f>
        <v>49</v>
      </c>
      <c r="T17" s="93">
        <f>[13]Março!$G23</f>
        <v>53</v>
      </c>
      <c r="U17" s="93">
        <f>[13]Março!$G24</f>
        <v>46</v>
      </c>
      <c r="V17" s="93">
        <f>[13]Março!$G25</f>
        <v>45</v>
      </c>
      <c r="W17" s="93">
        <f>[13]Março!$G26</f>
        <v>51</v>
      </c>
      <c r="X17" s="93">
        <f>[13]Março!$G27</f>
        <v>41</v>
      </c>
      <c r="Y17" s="93">
        <f>[13]Março!$G28</f>
        <v>44</v>
      </c>
      <c r="Z17" s="93">
        <f>[13]Março!$G29</f>
        <v>43</v>
      </c>
      <c r="AA17" s="93">
        <f>[13]Março!$G30</f>
        <v>53</v>
      </c>
      <c r="AB17" s="93">
        <f>[13]Março!$G31</f>
        <v>44</v>
      </c>
      <c r="AC17" s="93">
        <f>[13]Março!$G32</f>
        <v>41</v>
      </c>
      <c r="AD17" s="93">
        <f>[13]Março!$G33</f>
        <v>40</v>
      </c>
      <c r="AE17" s="93">
        <f>[13]Março!$G34</f>
        <v>41</v>
      </c>
      <c r="AF17" s="93">
        <f>[13]Março!$G35</f>
        <v>64</v>
      </c>
      <c r="AG17" s="81">
        <f t="shared" si="3"/>
        <v>64</v>
      </c>
      <c r="AH17" s="92">
        <f t="shared" si="4"/>
        <v>42.516129032258064</v>
      </c>
      <c r="AI17" s="11" t="s">
        <v>33</v>
      </c>
      <c r="AJ17" s="11" t="s">
        <v>33</v>
      </c>
    </row>
    <row r="18" spans="1:38" hidden="1" x14ac:dyDescent="0.2">
      <c r="A18" s="50" t="s">
        <v>4</v>
      </c>
      <c r="B18" s="93" t="str">
        <f>[14]Março!$H$5</f>
        <v>*</v>
      </c>
      <c r="C18" s="93" t="str">
        <f>[14]Março!$H$6</f>
        <v>*</v>
      </c>
      <c r="D18" s="93" t="str">
        <f>[14]Março!$H$7</f>
        <v>*</v>
      </c>
      <c r="E18" s="93" t="str">
        <f>[14]Março!$H$8</f>
        <v>*</v>
      </c>
      <c r="F18" s="93" t="str">
        <f>[14]Março!$H$9</f>
        <v>*</v>
      </c>
      <c r="G18" s="93" t="str">
        <f>[14]Março!$H$10</f>
        <v>*</v>
      </c>
      <c r="H18" s="93" t="str">
        <f>[14]Março!$H$11</f>
        <v>*</v>
      </c>
      <c r="I18" s="93" t="str">
        <f>[14]Março!$H$12</f>
        <v>*</v>
      </c>
      <c r="J18" s="93" t="str">
        <f>[14]Março!$H$13</f>
        <v>*</v>
      </c>
      <c r="K18" s="93" t="str">
        <f>[14]Março!$H$14</f>
        <v>*</v>
      </c>
      <c r="L18" s="93" t="str">
        <f>[14]Março!$H$15</f>
        <v>*</v>
      </c>
      <c r="M18" s="93" t="str">
        <f>[14]Março!$H$16</f>
        <v>*</v>
      </c>
      <c r="N18" s="93" t="str">
        <f>[14]Março!$H$17</f>
        <v>*</v>
      </c>
      <c r="O18" s="93" t="str">
        <f>[14]Março!$H$18</f>
        <v>*</v>
      </c>
      <c r="P18" s="93" t="str">
        <f>[14]Março!$H$19</f>
        <v>*</v>
      </c>
      <c r="Q18" s="93" t="str">
        <f>[14]Março!$H$20</f>
        <v>*</v>
      </c>
      <c r="R18" s="93" t="str">
        <f>[14]Março!$H$21</f>
        <v>*</v>
      </c>
      <c r="S18" s="93" t="str">
        <f>[14]Março!$H$22</f>
        <v>*</v>
      </c>
      <c r="T18" s="93" t="str">
        <f>[14]Março!$H$23</f>
        <v>*</v>
      </c>
      <c r="U18" s="93" t="str">
        <f>[14]Março!$H$24</f>
        <v>*</v>
      </c>
      <c r="V18" s="93" t="str">
        <f>[14]Março!$H$25</f>
        <v>*</v>
      </c>
      <c r="W18" s="93" t="str">
        <f>[14]Março!$H$26</f>
        <v>*</v>
      </c>
      <c r="X18" s="93" t="str">
        <f>[14]Março!$H$27</f>
        <v>*</v>
      </c>
      <c r="Y18" s="93" t="str">
        <f>[14]Março!$H$28</f>
        <v>*</v>
      </c>
      <c r="Z18" s="93" t="str">
        <f>[14]Março!$H$29</f>
        <v>*</v>
      </c>
      <c r="AA18" s="93" t="str">
        <f>[14]Março!$H$30</f>
        <v>*</v>
      </c>
      <c r="AB18" s="93" t="str">
        <f>[14]Março!$H$31</f>
        <v>*</v>
      </c>
      <c r="AC18" s="93" t="str">
        <f>[14]Março!$H$32</f>
        <v>*</v>
      </c>
      <c r="AD18" s="93" t="str">
        <f>[14]Março!$H$33</f>
        <v>*</v>
      </c>
      <c r="AE18" s="93" t="str">
        <f>[14]Março!$H$34</f>
        <v>*</v>
      </c>
      <c r="AF18" s="93" t="str">
        <f>[14]Março!$H$35</f>
        <v>*</v>
      </c>
      <c r="AG18" s="81">
        <f t="shared" si="3"/>
        <v>0</v>
      </c>
      <c r="AH18" s="92" t="e">
        <f t="shared" si="4"/>
        <v>#DIV/0!</v>
      </c>
      <c r="AJ18" t="s">
        <v>33</v>
      </c>
    </row>
    <row r="19" spans="1:38" hidden="1" x14ac:dyDescent="0.2">
      <c r="A19" s="50" t="s">
        <v>5</v>
      </c>
      <c r="B19" s="93">
        <f>[15]Março!$H$5</f>
        <v>0</v>
      </c>
      <c r="C19" s="93">
        <f>[15]Março!$H$6</f>
        <v>0</v>
      </c>
      <c r="D19" s="93">
        <f>[15]Março!$H$7</f>
        <v>0.36000000000000004</v>
      </c>
      <c r="E19" s="93">
        <f>[15]Março!$H$8</f>
        <v>0</v>
      </c>
      <c r="F19" s="93">
        <f>[15]Março!$H$9</f>
        <v>0</v>
      </c>
      <c r="G19" s="93">
        <f>[15]Março!$H$10</f>
        <v>0</v>
      </c>
      <c r="H19" s="93">
        <f>[15]Março!$H$11</f>
        <v>0</v>
      </c>
      <c r="I19" s="93">
        <f>[15]Março!$H$12</f>
        <v>0.36000000000000004</v>
      </c>
      <c r="J19" s="93">
        <f>[15]Março!$H$13</f>
        <v>0</v>
      </c>
      <c r="K19" s="93">
        <f>[15]Março!$H$14</f>
        <v>0</v>
      </c>
      <c r="L19" s="93">
        <f>[15]Março!$H$15</f>
        <v>0</v>
      </c>
      <c r="M19" s="93">
        <f>[15]Março!$H$16</f>
        <v>0.36000000000000004</v>
      </c>
      <c r="N19" s="93">
        <f>[15]Março!$H$17</f>
        <v>0</v>
      </c>
      <c r="O19" s="93">
        <f>[15]Março!$H$18</f>
        <v>0</v>
      </c>
      <c r="P19" s="93">
        <f>[15]Março!$H$19</f>
        <v>0</v>
      </c>
      <c r="Q19" s="93">
        <f>[15]Março!$H$20</f>
        <v>0</v>
      </c>
      <c r="R19" s="93">
        <f>[15]Março!$H$21</f>
        <v>0</v>
      </c>
      <c r="S19" s="93">
        <f>[15]Março!$H$22</f>
        <v>0</v>
      </c>
      <c r="T19" s="93">
        <f>[15]Março!$H$23</f>
        <v>0</v>
      </c>
      <c r="U19" s="93">
        <f>[15]Março!$H$24</f>
        <v>0</v>
      </c>
      <c r="V19" s="93">
        <f>[15]Março!$H$25</f>
        <v>0</v>
      </c>
      <c r="W19" s="93">
        <f>[15]Março!$H$26</f>
        <v>0</v>
      </c>
      <c r="X19" s="93">
        <f>[15]Março!$H$27</f>
        <v>0.36000000000000004</v>
      </c>
      <c r="Y19" s="93">
        <f>[15]Março!$H$28</f>
        <v>0</v>
      </c>
      <c r="Z19" s="93">
        <f>[15]Março!$H$29</f>
        <v>0</v>
      </c>
      <c r="AA19" s="93">
        <f>[15]Março!$H$30</f>
        <v>0</v>
      </c>
      <c r="AB19" s="93">
        <f>[15]Março!$H$31</f>
        <v>0</v>
      </c>
      <c r="AC19" s="93">
        <f>[15]Março!$H$32</f>
        <v>0</v>
      </c>
      <c r="AD19" s="93">
        <f>[15]Março!$H$33</f>
        <v>0</v>
      </c>
      <c r="AE19" s="93">
        <f>[15]Março!$H$34</f>
        <v>0</v>
      </c>
      <c r="AF19" s="93">
        <f>[15]Março!$H$35</f>
        <v>0</v>
      </c>
      <c r="AG19" s="81">
        <f t="shared" si="3"/>
        <v>0.36000000000000004</v>
      </c>
      <c r="AH19" s="92">
        <f t="shared" si="4"/>
        <v>4.645161290322581E-2</v>
      </c>
      <c r="AI19" s="11" t="s">
        <v>33</v>
      </c>
      <c r="AK19" t="s">
        <v>33</v>
      </c>
    </row>
    <row r="20" spans="1:38" hidden="1" x14ac:dyDescent="0.2">
      <c r="A20" s="50" t="s">
        <v>31</v>
      </c>
      <c r="B20" s="93" t="str">
        <f>[16]Março!$H$5</f>
        <v>*</v>
      </c>
      <c r="C20" s="93" t="str">
        <f>[16]Março!$H$6</f>
        <v>*</v>
      </c>
      <c r="D20" s="93" t="str">
        <f>[16]Março!$H$7</f>
        <v>*</v>
      </c>
      <c r="E20" s="93" t="str">
        <f>[16]Março!$H$8</f>
        <v>*</v>
      </c>
      <c r="F20" s="93" t="str">
        <f>[16]Março!$H$9</f>
        <v>*</v>
      </c>
      <c r="G20" s="93" t="str">
        <f>[16]Março!$H$10</f>
        <v>*</v>
      </c>
      <c r="H20" s="93" t="str">
        <f>[16]Março!$H$11</f>
        <v>*</v>
      </c>
      <c r="I20" s="93" t="str">
        <f>[16]Março!$H$12</f>
        <v>*</v>
      </c>
      <c r="J20" s="93" t="str">
        <f>[16]Março!$H$13</f>
        <v>*</v>
      </c>
      <c r="K20" s="93" t="str">
        <f>[16]Março!$H$14</f>
        <v>*</v>
      </c>
      <c r="L20" s="93" t="str">
        <f>[16]Março!$H$15</f>
        <v>*</v>
      </c>
      <c r="M20" s="93" t="str">
        <f>[16]Março!$H$16</f>
        <v>*</v>
      </c>
      <c r="N20" s="93" t="str">
        <f>[16]Março!$H$17</f>
        <v>*</v>
      </c>
      <c r="O20" s="93" t="str">
        <f>[16]Março!$H$18</f>
        <v>*</v>
      </c>
      <c r="P20" s="93" t="str">
        <f>[16]Março!$H$19</f>
        <v>*</v>
      </c>
      <c r="Q20" s="93" t="str">
        <f>[16]Março!$H$20</f>
        <v>*</v>
      </c>
      <c r="R20" s="93" t="str">
        <f>[16]Março!$H$21</f>
        <v>*</v>
      </c>
      <c r="S20" s="93" t="str">
        <f>[16]Março!$H$22</f>
        <v>*</v>
      </c>
      <c r="T20" s="93" t="str">
        <f>[16]Março!$H$23</f>
        <v>*</v>
      </c>
      <c r="U20" s="93" t="str">
        <f>[16]Março!$H$24</f>
        <v>*</v>
      </c>
      <c r="V20" s="93" t="str">
        <f>[16]Março!$H$25</f>
        <v>*</v>
      </c>
      <c r="W20" s="93" t="str">
        <f>[16]Março!$H$26</f>
        <v>*</v>
      </c>
      <c r="X20" s="93" t="str">
        <f>[16]Março!$H$27</f>
        <v>*</v>
      </c>
      <c r="Y20" s="93" t="str">
        <f>[16]Março!$H$28</f>
        <v>*</v>
      </c>
      <c r="Z20" s="93" t="str">
        <f>[16]Março!$H$29</f>
        <v>*</v>
      </c>
      <c r="AA20" s="93" t="str">
        <f>[16]Março!$H$30</f>
        <v>*</v>
      </c>
      <c r="AB20" s="93" t="str">
        <f>[16]Março!$H$31</f>
        <v>*</v>
      </c>
      <c r="AC20" s="93" t="str">
        <f>[16]Março!$H$32</f>
        <v>*</v>
      </c>
      <c r="AD20" s="93" t="str">
        <f>[16]Março!$H$33</f>
        <v>*</v>
      </c>
      <c r="AE20" s="93" t="str">
        <f>[16]Março!$H$34</f>
        <v>*</v>
      </c>
      <c r="AF20" s="93" t="str">
        <f>[16]Março!$H$35</f>
        <v>*</v>
      </c>
      <c r="AG20" s="81">
        <f t="shared" si="3"/>
        <v>0</v>
      </c>
      <c r="AH20" s="92" t="e">
        <f t="shared" si="4"/>
        <v>#DIV/0!</v>
      </c>
    </row>
    <row r="21" spans="1:38" x14ac:dyDescent="0.2">
      <c r="A21" s="50" t="s">
        <v>6</v>
      </c>
      <c r="B21" s="93">
        <f>[17]Março!$H$5</f>
        <v>10.44</v>
      </c>
      <c r="C21" s="93">
        <f>[17]Março!$H$6</f>
        <v>9</v>
      </c>
      <c r="D21" s="93">
        <f>[17]Março!$H$7</f>
        <v>12.96</v>
      </c>
      <c r="E21" s="93">
        <f>[17]Março!$H$8</f>
        <v>8.2799999999999994</v>
      </c>
      <c r="F21" s="93">
        <f>[17]Março!$H$9</f>
        <v>21.96</v>
      </c>
      <c r="G21" s="93">
        <f>[17]Março!$H$10</f>
        <v>8.2799999999999994</v>
      </c>
      <c r="H21" s="93">
        <f>[17]Março!$H$11</f>
        <v>8.64</v>
      </c>
      <c r="I21" s="93">
        <f>[17]Março!$H$12</f>
        <v>12.24</v>
      </c>
      <c r="J21" s="93">
        <f>[17]Março!$H$13</f>
        <v>12.96</v>
      </c>
      <c r="K21" s="93">
        <f>[17]Março!$H$14</f>
        <v>13.32</v>
      </c>
      <c r="L21" s="93">
        <f>[17]Março!$H$15</f>
        <v>6.48</v>
      </c>
      <c r="M21" s="93">
        <f>[17]Março!$H$16</f>
        <v>12.24</v>
      </c>
      <c r="N21" s="93">
        <f>[17]Março!$H$17</f>
        <v>13.68</v>
      </c>
      <c r="O21" s="93">
        <f>[17]Março!$H$18</f>
        <v>11.520000000000001</v>
      </c>
      <c r="P21" s="93">
        <f>[17]Março!$H$19</f>
        <v>11.879999999999999</v>
      </c>
      <c r="Q21" s="93">
        <f>[17]Março!$H$20</f>
        <v>19.8</v>
      </c>
      <c r="R21" s="93">
        <f>[17]Março!$H$21</f>
        <v>6.12</v>
      </c>
      <c r="S21" s="93">
        <f>[17]Março!$H$22</f>
        <v>17.64</v>
      </c>
      <c r="T21" s="93">
        <f>[17]Março!$H$23</f>
        <v>9.7200000000000006</v>
      </c>
      <c r="U21" s="93">
        <f>[17]Março!$H$24</f>
        <v>8.64</v>
      </c>
      <c r="V21" s="93">
        <f>[17]Março!$H$25</f>
        <v>8.2799999999999994</v>
      </c>
      <c r="W21" s="93">
        <f>[17]Março!$H$26</f>
        <v>12.24</v>
      </c>
      <c r="X21" s="93">
        <f>[17]Março!$H$27</f>
        <v>12.6</v>
      </c>
      <c r="Y21" s="93">
        <f>[17]Março!$H$28</f>
        <v>12.6</v>
      </c>
      <c r="Z21" s="93">
        <f>[17]Março!$H$29</f>
        <v>6.12</v>
      </c>
      <c r="AA21" s="93">
        <f>[17]Março!$H$30</f>
        <v>6.84</v>
      </c>
      <c r="AB21" s="93">
        <f>[17]Março!$H$31</f>
        <v>10.08</v>
      </c>
      <c r="AC21" s="93">
        <f>[17]Março!$H$32</f>
        <v>11.520000000000001</v>
      </c>
      <c r="AD21" s="93">
        <f>[17]Março!$H$33</f>
        <v>14.4</v>
      </c>
      <c r="AE21" s="93">
        <f>[17]Março!$H$34</f>
        <v>7.5600000000000005</v>
      </c>
      <c r="AF21" s="93">
        <f>[17]Março!$H$35</f>
        <v>15.840000000000002</v>
      </c>
      <c r="AG21" s="81">
        <f t="shared" si="3"/>
        <v>21.96</v>
      </c>
      <c r="AH21" s="92">
        <f t="shared" si="4"/>
        <v>11.415483870967741</v>
      </c>
    </row>
    <row r="22" spans="1:38" x14ac:dyDescent="0.2">
      <c r="A22" s="50" t="s">
        <v>7</v>
      </c>
      <c r="B22" s="93" t="str">
        <f>[18]Março!$H$5</f>
        <v>*</v>
      </c>
      <c r="C22" s="93" t="str">
        <f>[18]Março!$H$6</f>
        <v>*</v>
      </c>
      <c r="D22" s="93" t="str">
        <f>[18]Março!$H$7</f>
        <v>*</v>
      </c>
      <c r="E22" s="93" t="str">
        <f>[18]Março!$H$8</f>
        <v>*</v>
      </c>
      <c r="F22" s="93" t="str">
        <f>[18]Março!$H$9</f>
        <v>*</v>
      </c>
      <c r="G22" s="93" t="str">
        <f>[18]Março!$H$10</f>
        <v>*</v>
      </c>
      <c r="H22" s="93" t="str">
        <f>[18]Março!$H$11</f>
        <v>*</v>
      </c>
      <c r="I22" s="93" t="str">
        <f>[18]Março!$H$12</f>
        <v>*</v>
      </c>
      <c r="J22" s="93" t="str">
        <f>[18]Março!$H$13</f>
        <v>*</v>
      </c>
      <c r="K22" s="93" t="str">
        <f>[18]Março!$H$14</f>
        <v>*</v>
      </c>
      <c r="L22" s="93" t="str">
        <f>[18]Março!$H$15</f>
        <v>*</v>
      </c>
      <c r="M22" s="93" t="str">
        <f>[18]Março!$H$16</f>
        <v>*</v>
      </c>
      <c r="N22" s="93" t="str">
        <f>[18]Março!$H$17</f>
        <v>*</v>
      </c>
      <c r="O22" s="93" t="str">
        <f>[18]Março!$H$18</f>
        <v>*</v>
      </c>
      <c r="P22" s="93" t="str">
        <f>[18]Março!$H$19</f>
        <v>*</v>
      </c>
      <c r="Q22" s="93" t="str">
        <f>[18]Março!$H$20</f>
        <v>*</v>
      </c>
      <c r="R22" s="93" t="str">
        <f>[18]Março!$H$21</f>
        <v>*</v>
      </c>
      <c r="S22" s="93" t="str">
        <f>[18]Março!$H$22</f>
        <v>*</v>
      </c>
      <c r="T22" s="93" t="str">
        <f>[18]Março!$H$23</f>
        <v>*</v>
      </c>
      <c r="U22" s="93" t="str">
        <f>[18]Março!$H$24</f>
        <v>*</v>
      </c>
      <c r="V22" s="93" t="str">
        <f>[18]Março!$H$25</f>
        <v>*</v>
      </c>
      <c r="W22" s="93" t="str">
        <f>[18]Março!$H$26</f>
        <v>*</v>
      </c>
      <c r="X22" s="93" t="str">
        <f>[18]Março!$H$27</f>
        <v>*</v>
      </c>
      <c r="Y22" s="93" t="str">
        <f>[18]Março!$H$28</f>
        <v>*</v>
      </c>
      <c r="Z22" s="93" t="str">
        <f>[18]Março!$H$29</f>
        <v>*</v>
      </c>
      <c r="AA22" s="93" t="str">
        <f>[18]Março!$H$30</f>
        <v>*</v>
      </c>
      <c r="AB22" s="93">
        <f>[18]Março!$H$31</f>
        <v>10.8</v>
      </c>
      <c r="AC22" s="93">
        <f>[18]Março!$H$32</f>
        <v>12.6</v>
      </c>
      <c r="AD22" s="93">
        <f>[18]Março!$H$33</f>
        <v>13.32</v>
      </c>
      <c r="AE22" s="93">
        <f>[18]Março!$H$34</f>
        <v>10.08</v>
      </c>
      <c r="AF22" s="93">
        <f>[18]Março!$H$35</f>
        <v>16.920000000000002</v>
      </c>
      <c r="AG22" s="81">
        <f t="shared" si="3"/>
        <v>16.920000000000002</v>
      </c>
      <c r="AH22" s="92">
        <f t="shared" si="4"/>
        <v>12.744</v>
      </c>
    </row>
    <row r="23" spans="1:38" x14ac:dyDescent="0.2">
      <c r="A23" s="50" t="s">
        <v>150</v>
      </c>
      <c r="B23" s="93">
        <f>[19]Março!$H$5</f>
        <v>18</v>
      </c>
      <c r="C23" s="93">
        <f>[19]Março!$H$6</f>
        <v>13.32</v>
      </c>
      <c r="D23" s="93">
        <f>[19]Março!$H$7</f>
        <v>15.120000000000001</v>
      </c>
      <c r="E23" s="93">
        <f>[19]Março!$H$8</f>
        <v>15.48</v>
      </c>
      <c r="F23" s="93">
        <f>[19]Março!$H$9</f>
        <v>29.16</v>
      </c>
      <c r="G23" s="93">
        <f>[19]Março!$H$10</f>
        <v>30.96</v>
      </c>
      <c r="H23" s="93">
        <f>[19]Março!$H$11</f>
        <v>23.759999999999998</v>
      </c>
      <c r="I23" s="93">
        <f>[19]Março!$H$12</f>
        <v>17.64</v>
      </c>
      <c r="J23" s="93">
        <f>[19]Março!$H$13</f>
        <v>17.64</v>
      </c>
      <c r="K23" s="93">
        <f>[19]Março!$H$14</f>
        <v>13.32</v>
      </c>
      <c r="L23" s="93">
        <f>[19]Março!$H$15</f>
        <v>16.559999999999999</v>
      </c>
      <c r="M23" s="93">
        <f>[19]Março!$H$16</f>
        <v>13.32</v>
      </c>
      <c r="N23" s="93">
        <f>[19]Março!$H$17</f>
        <v>11.520000000000001</v>
      </c>
      <c r="O23" s="93">
        <f>[19]Março!$H$18</f>
        <v>9</v>
      </c>
      <c r="P23" s="93">
        <f>[19]Março!$H$19</f>
        <v>14.4</v>
      </c>
      <c r="Q23" s="93">
        <f>[19]Março!$H$20</f>
        <v>14.4</v>
      </c>
      <c r="R23" s="93">
        <f>[19]Março!$H$21</f>
        <v>21.6</v>
      </c>
      <c r="S23" s="93">
        <f>[19]Março!$H$22</f>
        <v>19.079999999999998</v>
      </c>
      <c r="T23" s="93">
        <f>[19]Março!$H$23</f>
        <v>10.44</v>
      </c>
      <c r="U23" s="93">
        <f>[19]Março!$H$24</f>
        <v>22.68</v>
      </c>
      <c r="V23" s="93">
        <f>[19]Março!$H$25</f>
        <v>24.12</v>
      </c>
      <c r="W23" s="93">
        <f>[19]Março!$H$25</f>
        <v>24.12</v>
      </c>
      <c r="X23" s="93">
        <f>[19]Março!$H$27</f>
        <v>18.720000000000002</v>
      </c>
      <c r="Y23" s="93">
        <f>[19]Março!$H$28</f>
        <v>22.32</v>
      </c>
      <c r="Z23" s="93">
        <f>[19]Março!$H$29</f>
        <v>15.120000000000001</v>
      </c>
      <c r="AA23" s="93">
        <f>[19]Março!$H$30</f>
        <v>27.720000000000002</v>
      </c>
      <c r="AB23" s="93">
        <f>[19]Março!$H$31</f>
        <v>23.040000000000003</v>
      </c>
      <c r="AC23" s="93">
        <f>[19]Março!$H$32</f>
        <v>20.88</v>
      </c>
      <c r="AD23" s="93">
        <f>[19]Março!$H$33</f>
        <v>23.040000000000003</v>
      </c>
      <c r="AE23" s="93">
        <f>[19]Março!$H$34</f>
        <v>13.32</v>
      </c>
      <c r="AF23" s="93">
        <f>[19]Março!$H$35</f>
        <v>20.88</v>
      </c>
      <c r="AG23" s="81">
        <f t="shared" si="3"/>
        <v>30.96</v>
      </c>
      <c r="AH23" s="92">
        <f t="shared" si="4"/>
        <v>18.731612903225809</v>
      </c>
      <c r="AK23" t="s">
        <v>33</v>
      </c>
      <c r="AL23" t="s">
        <v>33</v>
      </c>
    </row>
    <row r="24" spans="1:38" x14ac:dyDescent="0.2">
      <c r="A24" s="50" t="s">
        <v>151</v>
      </c>
      <c r="B24" s="93">
        <f>[20]Março!$H5</f>
        <v>26.28</v>
      </c>
      <c r="C24" s="93">
        <f>[20]Março!$H6</f>
        <v>18.36</v>
      </c>
      <c r="D24" s="93">
        <f>[20]Março!$H7</f>
        <v>20.52</v>
      </c>
      <c r="E24" s="93">
        <f>[20]Março!$H8</f>
        <v>19.079999999999998</v>
      </c>
      <c r="F24" s="93">
        <f>[20]Março!$H9</f>
        <v>30.240000000000002</v>
      </c>
      <c r="G24" s="93">
        <f>[20]Março!$H10</f>
        <v>29.16</v>
      </c>
      <c r="H24" s="93">
        <f>[20]Março!$H11</f>
        <v>20.16</v>
      </c>
      <c r="I24" s="93">
        <f>[20]Março!$H12</f>
        <v>22.32</v>
      </c>
      <c r="J24" s="93">
        <f>[20]Março!$H13</f>
        <v>18</v>
      </c>
      <c r="K24" s="93">
        <f>[20]Março!$H14</f>
        <v>16.559999999999999</v>
      </c>
      <c r="L24" s="93">
        <f>[20]Março!$H15</f>
        <v>34.92</v>
      </c>
      <c r="M24" s="93">
        <f>[20]Março!$H16</f>
        <v>7.5600000000000005</v>
      </c>
      <c r="N24" s="93">
        <f>[20]Março!$H17</f>
        <v>18.36</v>
      </c>
      <c r="O24" s="93">
        <f>[20]Março!$H18</f>
        <v>15.120000000000001</v>
      </c>
      <c r="P24" s="93">
        <f>[20]Março!$H19</f>
        <v>25.92</v>
      </c>
      <c r="Q24" s="93">
        <f>[20]Março!$H20</f>
        <v>10.08</v>
      </c>
      <c r="R24" s="93">
        <f>[20]Março!$H21</f>
        <v>14.76</v>
      </c>
      <c r="S24" s="93">
        <f>[20]Março!$H22</f>
        <v>33.119999999999997</v>
      </c>
      <c r="T24" s="93">
        <f>[20]Março!$H23</f>
        <v>12.6</v>
      </c>
      <c r="U24" s="93">
        <f>[20]Março!$H24</f>
        <v>26.28</v>
      </c>
      <c r="V24" s="93">
        <f>[20]Março!$H25</f>
        <v>26.64</v>
      </c>
      <c r="W24" s="93">
        <f>[20]Março!$H26</f>
        <v>26.64</v>
      </c>
      <c r="X24" s="93">
        <f>[20]Março!$H27</f>
        <v>18</v>
      </c>
      <c r="Y24" s="93">
        <f>[20]Março!$H28</f>
        <v>15.840000000000002</v>
      </c>
      <c r="Z24" s="93">
        <f>[20]Março!$H29</f>
        <v>35.28</v>
      </c>
      <c r="AA24" s="93">
        <f>[20]Março!$H30</f>
        <v>14.4</v>
      </c>
      <c r="AB24" s="93">
        <f>[20]Março!$H31</f>
        <v>28.8</v>
      </c>
      <c r="AC24" s="93">
        <f>[20]Março!$H32</f>
        <v>24.48</v>
      </c>
      <c r="AD24" s="93">
        <f>[20]Março!$H33</f>
        <v>19.440000000000001</v>
      </c>
      <c r="AE24" s="93">
        <f>[20]Março!$H34</f>
        <v>20.16</v>
      </c>
      <c r="AF24" s="93">
        <f>[20]Março!$H35</f>
        <v>22.32</v>
      </c>
      <c r="AG24" s="81">
        <f t="shared" si="3"/>
        <v>35.28</v>
      </c>
      <c r="AH24" s="92">
        <f t="shared" si="4"/>
        <v>21.658064516129031</v>
      </c>
      <c r="AI24" s="11" t="s">
        <v>33</v>
      </c>
    </row>
    <row r="25" spans="1:38" x14ac:dyDescent="0.2">
      <c r="A25" s="50" t="s">
        <v>152</v>
      </c>
      <c r="B25" s="93">
        <f>[21]Março!$H$5</f>
        <v>17.64</v>
      </c>
      <c r="C25" s="93">
        <f>[21]Março!$H$6</f>
        <v>11.879999999999999</v>
      </c>
      <c r="D25" s="93">
        <f>[21]Março!$H$7</f>
        <v>10.44</v>
      </c>
      <c r="E25" s="93">
        <f>[21]Março!$H$8</f>
        <v>13.68</v>
      </c>
      <c r="F25" s="93">
        <f>[21]Março!$H$9</f>
        <v>17.28</v>
      </c>
      <c r="G25" s="93">
        <f>[21]Março!$H$10</f>
        <v>12.24</v>
      </c>
      <c r="H25" s="93">
        <f>[21]Março!$H$11</f>
        <v>12.96</v>
      </c>
      <c r="I25" s="93">
        <f>[21]Março!$H$12</f>
        <v>9.7200000000000006</v>
      </c>
      <c r="J25" s="93">
        <f>[21]Março!$H$13</f>
        <v>17.28</v>
      </c>
      <c r="K25" s="93">
        <f>[21]Março!$H$14</f>
        <v>11.16</v>
      </c>
      <c r="L25" s="93">
        <f>[21]Março!$H$15</f>
        <v>18.36</v>
      </c>
      <c r="M25" s="93">
        <f>[21]Março!$H$16</f>
        <v>11.879999999999999</v>
      </c>
      <c r="N25" s="93">
        <f>[21]Março!$H$17</f>
        <v>12.24</v>
      </c>
      <c r="O25" s="93">
        <f>[21]Março!$H$18</f>
        <v>11.16</v>
      </c>
      <c r="P25" s="93">
        <f>[21]Março!$H$19</f>
        <v>12.24</v>
      </c>
      <c r="Q25" s="93">
        <f>[21]Março!$H$20</f>
        <v>11.879999999999999</v>
      </c>
      <c r="R25" s="93">
        <f>[21]Março!$H$21</f>
        <v>10.08</v>
      </c>
      <c r="S25" s="93">
        <f>[21]Março!$H$22</f>
        <v>18.720000000000002</v>
      </c>
      <c r="T25" s="93">
        <f>[21]Março!$H$23</f>
        <v>9.7200000000000006</v>
      </c>
      <c r="U25" s="93">
        <f>[21]Março!$H$24</f>
        <v>13.68</v>
      </c>
      <c r="V25" s="93">
        <f>[21]Março!$H$25</f>
        <v>13.32</v>
      </c>
      <c r="W25" s="93">
        <f>[21]Março!$H$26</f>
        <v>16.559999999999999</v>
      </c>
      <c r="X25" s="93">
        <f>[21]Março!$H$27</f>
        <v>15.840000000000002</v>
      </c>
      <c r="Y25" s="93">
        <f>[21]Março!$H$28</f>
        <v>15.48</v>
      </c>
      <c r="Z25" s="93">
        <f>[21]Março!$H$29</f>
        <v>14.4</v>
      </c>
      <c r="AA25" s="93">
        <f>[21]Março!$H$30</f>
        <v>10.8</v>
      </c>
      <c r="AB25" s="93">
        <f>[21]Março!$H$31</f>
        <v>19.440000000000001</v>
      </c>
      <c r="AC25" s="93">
        <f>[21]Março!$H$32</f>
        <v>13.68</v>
      </c>
      <c r="AD25" s="93">
        <f>[21]Março!$H$33</f>
        <v>12.96</v>
      </c>
      <c r="AE25" s="93">
        <f>[21]Março!$H$34</f>
        <v>8.2799999999999994</v>
      </c>
      <c r="AF25" s="93">
        <f>[21]Março!$H$35</f>
        <v>11.520000000000001</v>
      </c>
      <c r="AG25" s="81">
        <f t="shared" si="3"/>
        <v>19.440000000000001</v>
      </c>
      <c r="AH25" s="92">
        <f t="shared" si="4"/>
        <v>13.436129032258062</v>
      </c>
      <c r="AI25" t="s">
        <v>33</v>
      </c>
      <c r="AJ25" t="s">
        <v>33</v>
      </c>
      <c r="AK25" t="s">
        <v>33</v>
      </c>
      <c r="AL25" t="s">
        <v>33</v>
      </c>
    </row>
    <row r="26" spans="1:38" x14ac:dyDescent="0.2">
      <c r="A26" s="50" t="s">
        <v>8</v>
      </c>
      <c r="B26" s="93">
        <f>[22]Março!$H$5</f>
        <v>1.8</v>
      </c>
      <c r="C26" s="93">
        <f>[22]Março!$H$6</f>
        <v>6.48</v>
      </c>
      <c r="D26" s="93">
        <f>[22]Março!$H$7</f>
        <v>4.6800000000000006</v>
      </c>
      <c r="E26" s="93">
        <f>[22]Março!$H$8</f>
        <v>6.12</v>
      </c>
      <c r="F26" s="93">
        <f>[22]Março!$H$9</f>
        <v>13.32</v>
      </c>
      <c r="G26" s="93">
        <f>[22]Março!$H$10</f>
        <v>10.8</v>
      </c>
      <c r="H26" s="93">
        <f>[22]Março!$H$11</f>
        <v>16.920000000000002</v>
      </c>
      <c r="I26" s="93">
        <f>[22]Março!$H$12</f>
        <v>9</v>
      </c>
      <c r="J26" s="93">
        <f>[22]Março!$H$13</f>
        <v>2.52</v>
      </c>
      <c r="K26" s="93">
        <f>[22]Março!$H$14</f>
        <v>4.32</v>
      </c>
      <c r="L26" s="93">
        <f>[22]Março!$H$15</f>
        <v>3.9600000000000004</v>
      </c>
      <c r="M26" s="93">
        <f>[22]Março!$H$16</f>
        <v>0</v>
      </c>
      <c r="N26" s="93">
        <f>[22]Março!$H$17</f>
        <v>0.72000000000000008</v>
      </c>
      <c r="O26" s="93">
        <f>[22]Março!$H$18</f>
        <v>0.36000000000000004</v>
      </c>
      <c r="P26" s="93">
        <f>[22]Março!$H$19</f>
        <v>22.68</v>
      </c>
      <c r="Q26" s="93">
        <f>[22]Março!$H$20</f>
        <v>0</v>
      </c>
      <c r="R26" s="93">
        <f>[22]Março!$H$21</f>
        <v>6.12</v>
      </c>
      <c r="S26" s="93">
        <f>[22]Março!$H$22</f>
        <v>8.2799999999999994</v>
      </c>
      <c r="T26" s="93">
        <f>[22]Março!$H$23</f>
        <v>1.4400000000000002</v>
      </c>
      <c r="U26" s="93">
        <f>[22]Março!$H$24</f>
        <v>10.8</v>
      </c>
      <c r="V26" s="93">
        <f>[22]Março!$H$25</f>
        <v>7.5600000000000005</v>
      </c>
      <c r="W26" s="93">
        <f>[22]Março!$H$26</f>
        <v>9.7200000000000006</v>
      </c>
      <c r="X26" s="93">
        <f>[22]Março!$H$27</f>
        <v>22.32</v>
      </c>
      <c r="Y26" s="93">
        <f>[22]Março!$H$28</f>
        <v>1.08</v>
      </c>
      <c r="Z26" s="93">
        <f>[22]Março!$H$29</f>
        <v>35.64</v>
      </c>
      <c r="AA26" s="93">
        <f>[22]Março!$H$30</f>
        <v>5.04</v>
      </c>
      <c r="AB26" s="93">
        <f>[22]Março!$H$31</f>
        <v>0.36000000000000004</v>
      </c>
      <c r="AC26" s="93">
        <f>[22]Março!$H$32</f>
        <v>1.8</v>
      </c>
      <c r="AD26" s="93">
        <f>[22]Março!$H$33</f>
        <v>10.44</v>
      </c>
      <c r="AE26" s="93">
        <f>[22]Março!$H$34</f>
        <v>2.8800000000000003</v>
      </c>
      <c r="AF26" s="93">
        <f>[22]Março!$H$35</f>
        <v>13.32</v>
      </c>
      <c r="AG26" s="81">
        <f t="shared" si="3"/>
        <v>35.64</v>
      </c>
      <c r="AH26" s="92">
        <f t="shared" si="4"/>
        <v>7.7574193548387109</v>
      </c>
      <c r="AK26" t="s">
        <v>33</v>
      </c>
    </row>
    <row r="27" spans="1:38" x14ac:dyDescent="0.2">
      <c r="A27" s="50" t="s">
        <v>9</v>
      </c>
      <c r="B27" s="93">
        <f>[23]Março!$H5</f>
        <v>10.44</v>
      </c>
      <c r="C27" s="93">
        <f>[23]Março!$H6</f>
        <v>11.879999999999999</v>
      </c>
      <c r="D27" s="93">
        <f>[23]Março!$H7</f>
        <v>8.64</v>
      </c>
      <c r="E27" s="93">
        <f>[23]Março!$H8</f>
        <v>10.08</v>
      </c>
      <c r="F27" s="93">
        <f>[23]Março!$H9</f>
        <v>22.68</v>
      </c>
      <c r="G27" s="93">
        <f>[23]Março!$H10</f>
        <v>13.68</v>
      </c>
      <c r="H27" s="93">
        <f>[23]Março!$H11</f>
        <v>14.4</v>
      </c>
      <c r="I27" s="93">
        <f>[23]Março!$H12</f>
        <v>12.6</v>
      </c>
      <c r="J27" s="93">
        <f>[23]Março!$H13</f>
        <v>11.16</v>
      </c>
      <c r="K27" s="93">
        <f>[23]Março!$H14</f>
        <v>15.48</v>
      </c>
      <c r="L27" s="93">
        <f>[23]Março!$H15</f>
        <v>16.559999999999999</v>
      </c>
      <c r="M27" s="93">
        <f>[23]Março!$H16</f>
        <v>14.76</v>
      </c>
      <c r="N27" s="93">
        <f>[23]Março!$H17</f>
        <v>9</v>
      </c>
      <c r="O27" s="93">
        <f>[23]Março!$H18</f>
        <v>12.96</v>
      </c>
      <c r="P27" s="93">
        <f>[23]Março!$H19</f>
        <v>19.079999999999998</v>
      </c>
      <c r="Q27" s="93">
        <f>[23]Março!$H20</f>
        <v>16.920000000000002</v>
      </c>
      <c r="R27" s="93">
        <f>[23]Março!$H21</f>
        <v>17.64</v>
      </c>
      <c r="S27" s="93">
        <f>[23]Março!$H22</f>
        <v>24.48</v>
      </c>
      <c r="T27" s="93">
        <f>[23]Março!$H23</f>
        <v>12.24</v>
      </c>
      <c r="U27" s="93">
        <f>[23]Março!$H24</f>
        <v>15.120000000000001</v>
      </c>
      <c r="V27" s="93">
        <f>[23]Março!$H25</f>
        <v>13.32</v>
      </c>
      <c r="W27" s="93">
        <f>[23]Março!$H26</f>
        <v>13.68</v>
      </c>
      <c r="X27" s="93">
        <f>[23]Março!$H27</f>
        <v>18.36</v>
      </c>
      <c r="Y27" s="93">
        <f>[23]Março!$H28</f>
        <v>15.48</v>
      </c>
      <c r="Z27" s="93">
        <f>[23]Março!$H29</f>
        <v>12.6</v>
      </c>
      <c r="AA27" s="93">
        <f>[23]Março!$H30</f>
        <v>25.56</v>
      </c>
      <c r="AB27" s="93">
        <f>[23]Março!$H31</f>
        <v>11.16</v>
      </c>
      <c r="AC27" s="93">
        <f>[23]Março!$H32</f>
        <v>19.079999999999998</v>
      </c>
      <c r="AD27" s="93">
        <f>[23]Março!$H33</f>
        <v>20.88</v>
      </c>
      <c r="AE27" s="93">
        <f>[23]Março!$H34</f>
        <v>10.08</v>
      </c>
      <c r="AF27" s="93">
        <f>[23]Março!$H35</f>
        <v>21.240000000000002</v>
      </c>
      <c r="AG27" s="81">
        <f t="shared" si="3"/>
        <v>25.56</v>
      </c>
      <c r="AH27" s="92">
        <f t="shared" si="4"/>
        <v>15.201290322580647</v>
      </c>
      <c r="AK27" t="s">
        <v>33</v>
      </c>
    </row>
    <row r="28" spans="1:38" hidden="1" x14ac:dyDescent="0.2">
      <c r="A28" s="50" t="s">
        <v>30</v>
      </c>
      <c r="B28" s="93" t="str">
        <f>[24]Março!$H$5</f>
        <v>*</v>
      </c>
      <c r="C28" s="93" t="str">
        <f>[24]Março!$H$6</f>
        <v>*</v>
      </c>
      <c r="D28" s="93" t="str">
        <f>[24]Março!$H$7</f>
        <v>*</v>
      </c>
      <c r="E28" s="93" t="str">
        <f>[24]Março!$H$8</f>
        <v>*</v>
      </c>
      <c r="F28" s="93" t="str">
        <f>[24]Março!$H$9</f>
        <v>*</v>
      </c>
      <c r="G28" s="93" t="str">
        <f>[24]Março!$H$10</f>
        <v>*</v>
      </c>
      <c r="H28" s="93" t="str">
        <f>[24]Março!$H$11</f>
        <v>*</v>
      </c>
      <c r="I28" s="93" t="str">
        <f>[24]Março!$H$12</f>
        <v>*</v>
      </c>
      <c r="J28" s="93" t="str">
        <f>[24]Março!$H$13</f>
        <v>*</v>
      </c>
      <c r="K28" s="93" t="str">
        <f>[24]Março!$H$14</f>
        <v>*</v>
      </c>
      <c r="L28" s="93" t="str">
        <f>[24]Março!$H$15</f>
        <v>*</v>
      </c>
      <c r="M28" s="93" t="str">
        <f>[24]Março!$H$16</f>
        <v>*</v>
      </c>
      <c r="N28" s="93" t="str">
        <f>[24]Março!$H$17</f>
        <v>*</v>
      </c>
      <c r="O28" s="93" t="str">
        <f>[24]Março!$H$18</f>
        <v>*</v>
      </c>
      <c r="P28" s="93" t="str">
        <f>[24]Março!$H$19</f>
        <v>*</v>
      </c>
      <c r="Q28" s="93" t="str">
        <f>[24]Março!$H$20</f>
        <v>*</v>
      </c>
      <c r="R28" s="93" t="str">
        <f>[24]Março!$H$21</f>
        <v>*</v>
      </c>
      <c r="S28" s="93" t="str">
        <f>[24]Março!$H$22</f>
        <v>*</v>
      </c>
      <c r="T28" s="93" t="str">
        <f>[24]Março!$H$23</f>
        <v>*</v>
      </c>
      <c r="U28" s="93" t="str">
        <f>[24]Março!$H$24</f>
        <v>*</v>
      </c>
      <c r="V28" s="93" t="str">
        <f>[24]Março!$H$25</f>
        <v>*</v>
      </c>
      <c r="W28" s="93" t="str">
        <f>[24]Março!$H$26</f>
        <v>*</v>
      </c>
      <c r="X28" s="93" t="str">
        <f>[24]Março!$H$27</f>
        <v>*</v>
      </c>
      <c r="Y28" s="93" t="str">
        <f>[24]Março!$H$28</f>
        <v>*</v>
      </c>
      <c r="Z28" s="93" t="str">
        <f>[24]Março!$H$29</f>
        <v>*</v>
      </c>
      <c r="AA28" s="93" t="str">
        <f>[24]Março!$H$30</f>
        <v>*</v>
      </c>
      <c r="AB28" s="93" t="str">
        <f>[24]Março!$H$31</f>
        <v>*</v>
      </c>
      <c r="AC28" s="93" t="str">
        <f>[24]Março!$H$32</f>
        <v>*</v>
      </c>
      <c r="AD28" s="93" t="str">
        <f>[24]Março!$H$33</f>
        <v>*</v>
      </c>
      <c r="AE28" s="93" t="str">
        <f>[24]Março!$H$34</f>
        <v>*</v>
      </c>
      <c r="AF28" s="93" t="str">
        <f>[24]Março!$H$35</f>
        <v>*</v>
      </c>
      <c r="AG28" s="81">
        <f t="shared" si="3"/>
        <v>0</v>
      </c>
      <c r="AH28" s="92" t="e">
        <f t="shared" si="4"/>
        <v>#DIV/0!</v>
      </c>
      <c r="AJ28" t="s">
        <v>33</v>
      </c>
    </row>
    <row r="29" spans="1:38" x14ac:dyDescent="0.2">
      <c r="A29" s="50" t="s">
        <v>10</v>
      </c>
      <c r="B29" s="93">
        <f>[25]Março!$H$5</f>
        <v>3.9600000000000004</v>
      </c>
      <c r="C29" s="93">
        <f>[25]Março!$H$6</f>
        <v>0.36000000000000004</v>
      </c>
      <c r="D29" s="93">
        <f>[25]Março!$H$7</f>
        <v>3.24</v>
      </c>
      <c r="E29" s="93">
        <f>[25]Março!$H$8</f>
        <v>4.32</v>
      </c>
      <c r="F29" s="93">
        <f>[25]Março!$H$9</f>
        <v>18</v>
      </c>
      <c r="G29" s="93">
        <f>[25]Março!$H$10</f>
        <v>13.68</v>
      </c>
      <c r="H29" s="93">
        <f>[25]Março!$H$11</f>
        <v>7.5600000000000005</v>
      </c>
      <c r="I29" s="93">
        <f>[25]Março!$H$12</f>
        <v>4.6800000000000006</v>
      </c>
      <c r="J29" s="93">
        <f>[25]Março!$H$13</f>
        <v>1.8</v>
      </c>
      <c r="K29" s="93">
        <f>[25]Março!$H$14</f>
        <v>0</v>
      </c>
      <c r="L29" s="93">
        <f>[25]Março!$H$15</f>
        <v>6.84</v>
      </c>
      <c r="M29" s="93">
        <f>[25]Março!$H$16</f>
        <v>0</v>
      </c>
      <c r="N29" s="93">
        <f>[25]Março!$H$17</f>
        <v>0</v>
      </c>
      <c r="O29" s="93">
        <f>[25]Março!$H$18</f>
        <v>0</v>
      </c>
      <c r="P29" s="93">
        <f>[25]Março!$H$19</f>
        <v>6.48</v>
      </c>
      <c r="Q29" s="93">
        <f>[25]Março!$H$20</f>
        <v>0</v>
      </c>
      <c r="R29" s="93">
        <f>[25]Março!$H$21</f>
        <v>0</v>
      </c>
      <c r="S29" s="93">
        <f>[25]Março!$H$22</f>
        <v>4.6800000000000006</v>
      </c>
      <c r="T29" s="93">
        <f>[25]Março!$H$23</f>
        <v>0</v>
      </c>
      <c r="U29" s="93">
        <f>[25]Março!$H$24</f>
        <v>7.5600000000000005</v>
      </c>
      <c r="V29" s="93">
        <f>[25]Março!$H$25</f>
        <v>10.08</v>
      </c>
      <c r="W29" s="93">
        <f>[25]Março!$H$26</f>
        <v>22.32</v>
      </c>
      <c r="X29" s="93">
        <f>[25]Março!$H$27</f>
        <v>5.4</v>
      </c>
      <c r="Y29" s="93">
        <f>[25]Março!$H$28</f>
        <v>2.8800000000000003</v>
      </c>
      <c r="Z29" s="93">
        <f>[25]Março!$H$29</f>
        <v>1.4400000000000002</v>
      </c>
      <c r="AA29" s="93">
        <f>[25]Março!$H$30</f>
        <v>14.4</v>
      </c>
      <c r="AB29" s="93">
        <f>[25]Março!$H$31</f>
        <v>9.7200000000000006</v>
      </c>
      <c r="AC29" s="93">
        <f>[25]Março!$H$32</f>
        <v>12.24</v>
      </c>
      <c r="AD29" s="93">
        <f>[25]Março!$H$33</f>
        <v>6.12</v>
      </c>
      <c r="AE29" s="93">
        <f>[25]Março!$H$34</f>
        <v>0.36000000000000004</v>
      </c>
      <c r="AF29" s="93">
        <f>[25]Março!$H$35</f>
        <v>8.2799999999999994</v>
      </c>
      <c r="AG29" s="81">
        <f t="shared" si="3"/>
        <v>22.32</v>
      </c>
      <c r="AH29" s="92">
        <f t="shared" si="4"/>
        <v>5.6903225806451623</v>
      </c>
      <c r="AL29" t="s">
        <v>33</v>
      </c>
    </row>
    <row r="30" spans="1:38" x14ac:dyDescent="0.2">
      <c r="A30" s="50" t="s">
        <v>153</v>
      </c>
      <c r="B30" s="93">
        <f>[26]Março!$H5</f>
        <v>20.16</v>
      </c>
      <c r="C30" s="93">
        <f>[26]Março!$H6</f>
        <v>20.16</v>
      </c>
      <c r="D30" s="93">
        <f>[26]Março!$H7</f>
        <v>24.840000000000003</v>
      </c>
      <c r="E30" s="93">
        <f>[26]Março!$H8</f>
        <v>17.64</v>
      </c>
      <c r="F30" s="93">
        <f>[26]Março!$H9</f>
        <v>34.56</v>
      </c>
      <c r="G30" s="93">
        <f>[26]Março!$H10</f>
        <v>28.44</v>
      </c>
      <c r="H30" s="93">
        <f>[26]Março!$H11</f>
        <v>24.48</v>
      </c>
      <c r="I30" s="93">
        <f>[26]Março!$H12</f>
        <v>21.240000000000002</v>
      </c>
      <c r="J30" s="93">
        <f>[26]Março!$H13</f>
        <v>18</v>
      </c>
      <c r="K30" s="93">
        <f>[26]Março!$H14</f>
        <v>12.96</v>
      </c>
      <c r="L30" s="93">
        <f>[26]Março!$H15</f>
        <v>19.8</v>
      </c>
      <c r="M30" s="93">
        <f>[26]Março!$H16</f>
        <v>13.32</v>
      </c>
      <c r="N30" s="93">
        <f>[26]Março!$H17</f>
        <v>14.76</v>
      </c>
      <c r="O30" s="93">
        <f>[26]Março!$H18</f>
        <v>9</v>
      </c>
      <c r="P30" s="93">
        <f>[26]Março!$H19</f>
        <v>17.28</v>
      </c>
      <c r="Q30" s="93">
        <f>[26]Março!$H20</f>
        <v>12.6</v>
      </c>
      <c r="R30" s="93">
        <f>[26]Março!$H21</f>
        <v>17.64</v>
      </c>
      <c r="S30" s="93">
        <f>[26]Março!$H22</f>
        <v>26.64</v>
      </c>
      <c r="T30" s="93">
        <f>[26]Março!$H23</f>
        <v>16.559999999999999</v>
      </c>
      <c r="U30" s="93">
        <f>[26]Março!$H24</f>
        <v>24.12</v>
      </c>
      <c r="V30" s="93">
        <f>[26]Março!$H25</f>
        <v>26.28</v>
      </c>
      <c r="W30" s="93">
        <f>[26]Março!$H26</f>
        <v>34.92</v>
      </c>
      <c r="X30" s="93">
        <f>[26]Março!$H27</f>
        <v>20.52</v>
      </c>
      <c r="Y30" s="93">
        <f>[26]Março!$H28</f>
        <v>16.2</v>
      </c>
      <c r="Z30" s="93">
        <f>[26]Março!$H29</f>
        <v>16.920000000000002</v>
      </c>
      <c r="AA30" s="93">
        <f>[26]Março!$H30</f>
        <v>24.48</v>
      </c>
      <c r="AB30" s="93">
        <f>[26]Março!$H31</f>
        <v>20.52</v>
      </c>
      <c r="AC30" s="93">
        <f>[26]Março!$H32</f>
        <v>24.12</v>
      </c>
      <c r="AD30" s="93">
        <f>[26]Março!$H33</f>
        <v>16.920000000000002</v>
      </c>
      <c r="AE30" s="93">
        <f>[26]Março!$H34</f>
        <v>17.28</v>
      </c>
      <c r="AF30" s="93">
        <f>[26]Março!$H35</f>
        <v>23.040000000000003</v>
      </c>
      <c r="AG30" s="81">
        <f t="shared" si="3"/>
        <v>34.92</v>
      </c>
      <c r="AH30" s="92">
        <f t="shared" si="4"/>
        <v>20.496774193548383</v>
      </c>
      <c r="AI30" s="11" t="s">
        <v>33</v>
      </c>
      <c r="AK30" t="s">
        <v>33</v>
      </c>
    </row>
    <row r="31" spans="1:38" hidden="1" x14ac:dyDescent="0.2">
      <c r="A31" s="50" t="s">
        <v>11</v>
      </c>
      <c r="B31" s="93">
        <f>[27]Março!$H$5</f>
        <v>0</v>
      </c>
      <c r="C31" s="93">
        <f>[27]Março!$H$6</f>
        <v>0</v>
      </c>
      <c r="D31" s="93">
        <f>[27]Março!$H$7</f>
        <v>0</v>
      </c>
      <c r="E31" s="93">
        <f>[27]Março!$H$8</f>
        <v>0</v>
      </c>
      <c r="F31" s="93">
        <f>[27]Março!$H$9</f>
        <v>0</v>
      </c>
      <c r="G31" s="93">
        <f>[27]Março!$H$10</f>
        <v>0</v>
      </c>
      <c r="H31" s="93">
        <f>[27]Março!$H$11</f>
        <v>0</v>
      </c>
      <c r="I31" s="93">
        <f>[27]Março!$H$12</f>
        <v>0</v>
      </c>
      <c r="J31" s="93">
        <f>[27]Março!$H$13</f>
        <v>0</v>
      </c>
      <c r="K31" s="93">
        <f>[27]Março!$H$14</f>
        <v>0</v>
      </c>
      <c r="L31" s="93">
        <f>[27]Março!$H$15</f>
        <v>0</v>
      </c>
      <c r="M31" s="93">
        <f>[27]Março!$H$16</f>
        <v>0</v>
      </c>
      <c r="N31" s="93">
        <f>[27]Março!$H$17</f>
        <v>0</v>
      </c>
      <c r="O31" s="93">
        <f>[27]Março!$H$18</f>
        <v>0</v>
      </c>
      <c r="P31" s="93">
        <f>[27]Março!$H$19</f>
        <v>0</v>
      </c>
      <c r="Q31" s="93">
        <f>[27]Março!$H$20</f>
        <v>0</v>
      </c>
      <c r="R31" s="93">
        <f>[27]Março!$H$21</f>
        <v>0</v>
      </c>
      <c r="S31" s="93">
        <f>[27]Março!$H$22</f>
        <v>0</v>
      </c>
      <c r="T31" s="93">
        <f>[27]Março!$H$23</f>
        <v>0</v>
      </c>
      <c r="U31" s="93">
        <f>[27]Março!$H$24</f>
        <v>0</v>
      </c>
      <c r="V31" s="93">
        <f>[27]Março!$H$25</f>
        <v>0</v>
      </c>
      <c r="W31" s="93">
        <f>[27]Março!$H$26</f>
        <v>0</v>
      </c>
      <c r="X31" s="93">
        <f>[27]Março!$H$27</f>
        <v>0</v>
      </c>
      <c r="Y31" s="93">
        <f>[27]Março!$H$28</f>
        <v>0</v>
      </c>
      <c r="Z31" s="93">
        <f>[27]Março!$H$29</f>
        <v>0</v>
      </c>
      <c r="AA31" s="93">
        <f>[27]Março!$H$30</f>
        <v>0</v>
      </c>
      <c r="AB31" s="93">
        <f>[27]Março!$H$31</f>
        <v>0</v>
      </c>
      <c r="AC31" s="93">
        <f>[27]Março!$H$32</f>
        <v>0</v>
      </c>
      <c r="AD31" s="93">
        <f>[27]Março!$H$33</f>
        <v>0</v>
      </c>
      <c r="AE31" s="93">
        <f>[27]Março!$H$34</f>
        <v>0</v>
      </c>
      <c r="AF31" s="93">
        <f>[27]Março!$H$35</f>
        <v>0</v>
      </c>
      <c r="AG31" s="81">
        <f t="shared" si="3"/>
        <v>0</v>
      </c>
      <c r="AH31" s="92">
        <f t="shared" si="4"/>
        <v>0</v>
      </c>
      <c r="AK31" t="s">
        <v>33</v>
      </c>
      <c r="AL31" t="s">
        <v>33</v>
      </c>
    </row>
    <row r="32" spans="1:38" s="5" customFormat="1" x14ac:dyDescent="0.2">
      <c r="A32" s="50" t="s">
        <v>12</v>
      </c>
      <c r="B32" s="93">
        <f>[28]Março!$H$5</f>
        <v>9.7200000000000006</v>
      </c>
      <c r="C32" s="93">
        <f>[28]Março!$H$6</f>
        <v>10.8</v>
      </c>
      <c r="D32" s="93">
        <f>[28]Março!$H$7</f>
        <v>5.04</v>
      </c>
      <c r="E32" s="93">
        <f>[28]Março!$H$8</f>
        <v>6.84</v>
      </c>
      <c r="F32" s="93">
        <f>[28]Março!$H$9</f>
        <v>31.319999999999997</v>
      </c>
      <c r="G32" s="93">
        <f>[28]Março!$H$10</f>
        <v>15.120000000000001</v>
      </c>
      <c r="H32" s="93">
        <f>[28]Março!$H$11</f>
        <v>12.6</v>
      </c>
      <c r="I32" s="93">
        <f>[28]Março!$H$12</f>
        <v>10.08</v>
      </c>
      <c r="J32" s="93">
        <f>[28]Março!$H$13</f>
        <v>11.520000000000001</v>
      </c>
      <c r="K32" s="93">
        <f>[28]Março!$H$14</f>
        <v>7.5600000000000005</v>
      </c>
      <c r="L32" s="93">
        <f>[28]Março!$H$15</f>
        <v>7.9200000000000008</v>
      </c>
      <c r="M32" s="93">
        <f>[28]Março!$H$16</f>
        <v>6.12</v>
      </c>
      <c r="N32" s="93">
        <f>[28]Março!$H$17</f>
        <v>7.9200000000000008</v>
      </c>
      <c r="O32" s="93">
        <f>[28]Março!$H$18</f>
        <v>4.6800000000000006</v>
      </c>
      <c r="P32" s="93">
        <f>[28]Março!$H$19</f>
        <v>5.7600000000000007</v>
      </c>
      <c r="Q32" s="93">
        <f>[28]Março!$H$20</f>
        <v>7.2</v>
      </c>
      <c r="R32" s="93">
        <f>[28]Março!$H$21</f>
        <v>7.9200000000000008</v>
      </c>
      <c r="S32" s="93">
        <f>[28]Março!$H$22</f>
        <v>13.68</v>
      </c>
      <c r="T32" s="93">
        <f>[28]Março!$H$23</f>
        <v>9</v>
      </c>
      <c r="U32" s="93">
        <f>[28]Março!$H$24</f>
        <v>7.9200000000000008</v>
      </c>
      <c r="V32" s="93">
        <f>[28]Março!$H$25</f>
        <v>12.6</v>
      </c>
      <c r="W32" s="93">
        <f>[28]Março!$H$26</f>
        <v>8.2799999999999994</v>
      </c>
      <c r="X32" s="93">
        <f>[28]Março!$H$27</f>
        <v>9.7200000000000006</v>
      </c>
      <c r="Y32" s="93">
        <f>[28]Março!$H$28</f>
        <v>3.6</v>
      </c>
      <c r="Z32" s="93">
        <f>[28]Março!$H$29</f>
        <v>19.079999999999998</v>
      </c>
      <c r="AA32" s="93">
        <f>[28]Março!$H$30</f>
        <v>5.04</v>
      </c>
      <c r="AB32" s="93">
        <f>[28]Março!$H$31</f>
        <v>7.9200000000000008</v>
      </c>
      <c r="AC32" s="93">
        <f>[28]Março!$H$32</f>
        <v>10.44</v>
      </c>
      <c r="AD32" s="93">
        <f>[28]Março!$H$33</f>
        <v>6.48</v>
      </c>
      <c r="AE32" s="93">
        <f>[28]Março!$H$34</f>
        <v>11.16</v>
      </c>
      <c r="AF32" s="93">
        <f>[28]Março!$H$35</f>
        <v>8.64</v>
      </c>
      <c r="AG32" s="81">
        <f t="shared" si="3"/>
        <v>31.319999999999997</v>
      </c>
      <c r="AH32" s="92">
        <f t="shared" si="4"/>
        <v>9.7316129032258072</v>
      </c>
      <c r="AK32" s="5" t="s">
        <v>33</v>
      </c>
      <c r="AL32" s="5" t="s">
        <v>33</v>
      </c>
    </row>
    <row r="33" spans="1:38" x14ac:dyDescent="0.2">
      <c r="A33" s="50" t="s">
        <v>231</v>
      </c>
      <c r="B33" s="93">
        <f>[29]Março!$H$5</f>
        <v>12.6</v>
      </c>
      <c r="C33" s="93">
        <f>[29]Março!$H$6</f>
        <v>16.559999999999999</v>
      </c>
      <c r="D33" s="93">
        <f>[29]Março!$H$7</f>
        <v>12.6</v>
      </c>
      <c r="E33" s="93">
        <f>[29]Março!$H$8</f>
        <v>7.5600000000000005</v>
      </c>
      <c r="F33" s="93">
        <f>[29]Março!$H$9</f>
        <v>12.24</v>
      </c>
      <c r="G33" s="93">
        <f>[29]Março!$H$10</f>
        <v>12.6</v>
      </c>
      <c r="H33" s="93">
        <f>[29]Março!$H$11</f>
        <v>15.48</v>
      </c>
      <c r="I33" s="93">
        <f>[29]Março!$H$12</f>
        <v>14.04</v>
      </c>
      <c r="J33" s="93">
        <f>[29]Março!$H$13</f>
        <v>12.24</v>
      </c>
      <c r="K33" s="93">
        <f>[29]Março!$H$14</f>
        <v>14.4</v>
      </c>
      <c r="L33" s="93">
        <f>[29]Março!$H$15</f>
        <v>34.56</v>
      </c>
      <c r="M33" s="93">
        <f>[29]Março!$H$16</f>
        <v>9.3600000000000012</v>
      </c>
      <c r="N33" s="93">
        <f>[29]Março!$H$17</f>
        <v>15.48</v>
      </c>
      <c r="O33" s="93">
        <f>[29]Março!$H$18</f>
        <v>9</v>
      </c>
      <c r="P33" s="93">
        <f>[29]Março!$H$19</f>
        <v>12.6</v>
      </c>
      <c r="Q33" s="93">
        <f>[29]Março!$H$20</f>
        <v>12.96</v>
      </c>
      <c r="R33" s="93">
        <f>[29]Março!$H$21</f>
        <v>11.16</v>
      </c>
      <c r="S33" s="93">
        <f>[29]Março!$H$22</f>
        <v>26.28</v>
      </c>
      <c r="T33" s="93">
        <f>[29]Março!$H$23</f>
        <v>12.96</v>
      </c>
      <c r="U33" s="93">
        <f>[29]Março!$H$24</f>
        <v>8.2799999999999994</v>
      </c>
      <c r="V33" s="93">
        <f>[29]Março!$H$25</f>
        <v>21.6</v>
      </c>
      <c r="W33" s="93">
        <f>[29]Março!$H$26</f>
        <v>35.64</v>
      </c>
      <c r="X33" s="93">
        <f>[29]Março!$H$27</f>
        <v>23.759999999999998</v>
      </c>
      <c r="Y33" s="93">
        <f>[29]Março!$H$28</f>
        <v>12.24</v>
      </c>
      <c r="Z33" s="93">
        <f>[29]Março!$H$29</f>
        <v>12.24</v>
      </c>
      <c r="AA33" s="93">
        <f>[29]Março!$H$30</f>
        <v>14.76</v>
      </c>
      <c r="AB33" s="93">
        <f>[29]Março!$H$31</f>
        <v>12.6</v>
      </c>
      <c r="AC33" s="93">
        <f>[29]Março!$H$32</f>
        <v>14.76</v>
      </c>
      <c r="AD33" s="93">
        <f>[29]Março!$H$33</f>
        <v>14.4</v>
      </c>
      <c r="AE33" s="93">
        <f>[29]Março!$H$34</f>
        <v>16.920000000000002</v>
      </c>
      <c r="AF33" s="93">
        <f>[29]Março!$H$35</f>
        <v>19.440000000000001</v>
      </c>
      <c r="AG33" s="81">
        <f t="shared" si="3"/>
        <v>35.64</v>
      </c>
      <c r="AH33" s="92">
        <f t="shared" si="4"/>
        <v>15.526451612903225</v>
      </c>
      <c r="AK33" t="s">
        <v>33</v>
      </c>
    </row>
    <row r="34" spans="1:38" x14ac:dyDescent="0.2">
      <c r="A34" s="50" t="s">
        <v>230</v>
      </c>
      <c r="B34" s="93">
        <f>[30]Março!$H$5</f>
        <v>11.879999999999999</v>
      </c>
      <c r="C34" s="93">
        <f>[30]Março!$H$6</f>
        <v>12.96</v>
      </c>
      <c r="D34" s="93">
        <f>[30]Março!$H$7</f>
        <v>11.879999999999999</v>
      </c>
      <c r="E34" s="93">
        <f>[30]Março!$H$8</f>
        <v>12.24</v>
      </c>
      <c r="F34" s="93">
        <f>[30]Março!$H$9</f>
        <v>15.120000000000001</v>
      </c>
      <c r="G34" s="93">
        <f>[30]Março!$H$10</f>
        <v>18</v>
      </c>
      <c r="H34" s="93">
        <f>[30]Março!$H$11</f>
        <v>13.32</v>
      </c>
      <c r="I34" s="93">
        <f>[30]Março!$H$12</f>
        <v>11.16</v>
      </c>
      <c r="J34" s="93">
        <f>[30]Março!$H$13</f>
        <v>8.64</v>
      </c>
      <c r="K34" s="93">
        <f>[30]Março!$H$14</f>
        <v>8.2799999999999994</v>
      </c>
      <c r="L34" s="93">
        <f>[30]Março!$H$15</f>
        <v>10.44</v>
      </c>
      <c r="M34" s="93">
        <f>[30]Março!$H$16</f>
        <v>9.3600000000000012</v>
      </c>
      <c r="N34" s="93">
        <f>[30]Março!$H$17</f>
        <v>7.9200000000000008</v>
      </c>
      <c r="O34" s="93">
        <f>[30]Março!$H$18</f>
        <v>12.24</v>
      </c>
      <c r="P34" s="93">
        <f>[30]Março!$H$19</f>
        <v>12.24</v>
      </c>
      <c r="Q34" s="93">
        <f>[30]Março!$H$20</f>
        <v>7.5600000000000005</v>
      </c>
      <c r="R34" s="93">
        <f>[30]Março!$H$21</f>
        <v>15.48</v>
      </c>
      <c r="S34" s="93">
        <f>[30]Março!$H$22</f>
        <v>11.16</v>
      </c>
      <c r="T34" s="93">
        <f>[30]Março!$H$23</f>
        <v>10.08</v>
      </c>
      <c r="U34" s="93">
        <f>[30]Março!$H$24</f>
        <v>17.28</v>
      </c>
      <c r="V34" s="93">
        <f>[30]Março!$H$25</f>
        <v>15.120000000000001</v>
      </c>
      <c r="W34" s="93">
        <f>[30]Março!$H$26</f>
        <v>16.2</v>
      </c>
      <c r="X34" s="93">
        <f>[30]Março!$H$27</f>
        <v>7.9200000000000008</v>
      </c>
      <c r="Y34" s="93">
        <f>[30]Março!$H$28</f>
        <v>9.7200000000000006</v>
      </c>
      <c r="Z34" s="93">
        <f>[30]Março!$H$29</f>
        <v>7.9200000000000008</v>
      </c>
      <c r="AA34" s="93">
        <f>[30]Março!$H$30</f>
        <v>12.6</v>
      </c>
      <c r="AB34" s="93">
        <f>[30]Março!$H$31</f>
        <v>10.08</v>
      </c>
      <c r="AC34" s="93">
        <f>[30]Março!$H$32</f>
        <v>18.720000000000002</v>
      </c>
      <c r="AD34" s="93">
        <f>[30]Março!$H$33</f>
        <v>3.6</v>
      </c>
      <c r="AE34" s="93">
        <f>[30]Março!$H$34</f>
        <v>0</v>
      </c>
      <c r="AF34" s="93">
        <f>[30]Março!$H$35</f>
        <v>0</v>
      </c>
      <c r="AG34" s="81">
        <f t="shared" si="3"/>
        <v>18.720000000000002</v>
      </c>
      <c r="AH34" s="92">
        <f t="shared" si="4"/>
        <v>10.939354838709683</v>
      </c>
      <c r="AK34" t="s">
        <v>33</v>
      </c>
    </row>
    <row r="35" spans="1:38" x14ac:dyDescent="0.2">
      <c r="A35" s="50" t="s">
        <v>126</v>
      </c>
      <c r="B35" s="93">
        <f>[31]Março!$H$5</f>
        <v>0</v>
      </c>
      <c r="C35" s="93">
        <f>[31]Março!$H$6</f>
        <v>0</v>
      </c>
      <c r="D35" s="93">
        <f>[31]Março!$H$7</f>
        <v>0</v>
      </c>
      <c r="E35" s="93">
        <f>[31]Março!$H$8</f>
        <v>0</v>
      </c>
      <c r="F35" s="93">
        <f>[31]Março!$H$9</f>
        <v>0</v>
      </c>
      <c r="G35" s="93">
        <f>[31]Março!$H$10</f>
        <v>0</v>
      </c>
      <c r="H35" s="93">
        <f>[31]Março!$H$11</f>
        <v>0</v>
      </c>
      <c r="I35" s="93">
        <f>[31]Março!$H$12</f>
        <v>0</v>
      </c>
      <c r="J35" s="93">
        <f>[31]Março!$H$13</f>
        <v>0</v>
      </c>
      <c r="K35" s="93">
        <f>[31]Março!$H$14</f>
        <v>0</v>
      </c>
      <c r="L35" s="93">
        <f>[31]Março!$H$15</f>
        <v>0</v>
      </c>
      <c r="M35" s="93">
        <f>[31]Março!$H$16</f>
        <v>0</v>
      </c>
      <c r="N35" s="93">
        <f>[31]Março!$H$17</f>
        <v>0</v>
      </c>
      <c r="O35" s="93">
        <f>[31]Março!$H$18</f>
        <v>0</v>
      </c>
      <c r="P35" s="93">
        <f>[31]Março!$H$19</f>
        <v>0</v>
      </c>
      <c r="Q35" s="93">
        <f>[31]Março!$H$20</f>
        <v>0</v>
      </c>
      <c r="R35" s="93">
        <f>[31]Março!$H$21</f>
        <v>0</v>
      </c>
      <c r="S35" s="93">
        <f>[31]Março!$H$22</f>
        <v>0</v>
      </c>
      <c r="T35" s="93">
        <f>[31]Março!$H$23</f>
        <v>0</v>
      </c>
      <c r="U35" s="93">
        <f>[31]Março!$H$24</f>
        <v>0</v>
      </c>
      <c r="V35" s="93">
        <f>[31]Março!$H$25</f>
        <v>0</v>
      </c>
      <c r="W35" s="93">
        <f>[31]Março!$H$26</f>
        <v>0</v>
      </c>
      <c r="X35" s="93">
        <f>[31]Março!$H$27</f>
        <v>0</v>
      </c>
      <c r="Y35" s="93">
        <f>[31]Março!$H$28</f>
        <v>21.6</v>
      </c>
      <c r="Z35" s="93">
        <f>[31]Março!$H$29</f>
        <v>11.520000000000001</v>
      </c>
      <c r="AA35" s="93">
        <f>[31]Março!$H$30</f>
        <v>17.28</v>
      </c>
      <c r="AB35" s="93">
        <f>[31]Março!$H$31</f>
        <v>15.48</v>
      </c>
      <c r="AC35" s="93">
        <f>[31]Março!$H$32</f>
        <v>14.04</v>
      </c>
      <c r="AD35" s="93">
        <f>[31]Março!$H$33</f>
        <v>17.28</v>
      </c>
      <c r="AE35" s="93">
        <f>[31]Março!$H$34</f>
        <v>10.8</v>
      </c>
      <c r="AF35" s="93">
        <f>[31]Março!$H$35</f>
        <v>22.32</v>
      </c>
      <c r="AG35" s="81">
        <f t="shared" si="3"/>
        <v>22.32</v>
      </c>
      <c r="AH35" s="92">
        <f t="shared" si="4"/>
        <v>4.2038709677419366</v>
      </c>
      <c r="AK35" t="s">
        <v>33</v>
      </c>
    </row>
    <row r="36" spans="1:38" x14ac:dyDescent="0.2">
      <c r="A36" s="50" t="s">
        <v>13</v>
      </c>
      <c r="B36" s="93">
        <f>[32]Março!$H$5</f>
        <v>17.64</v>
      </c>
      <c r="C36" s="93">
        <f>[32]Março!$H$6</f>
        <v>15.48</v>
      </c>
      <c r="D36" s="93">
        <f>[32]Março!$H$7</f>
        <v>13.68</v>
      </c>
      <c r="E36" s="93">
        <f>[32]Março!$H$8</f>
        <v>16.920000000000002</v>
      </c>
      <c r="F36" s="93">
        <f>[32]Março!$H$9</f>
        <v>20.52</v>
      </c>
      <c r="G36" s="93">
        <f>[32]Março!$H$10</f>
        <v>14.4</v>
      </c>
      <c r="H36" s="93">
        <f>[32]Março!$H$11</f>
        <v>17.64</v>
      </c>
      <c r="I36" s="93">
        <f>[32]Março!$H$12</f>
        <v>13.68</v>
      </c>
      <c r="J36" s="93">
        <f>[32]Março!$H$13</f>
        <v>6.84</v>
      </c>
      <c r="K36" s="93">
        <f>[32]Março!$H$14</f>
        <v>10.8</v>
      </c>
      <c r="L36" s="93">
        <f>[32]Março!$H$15</f>
        <v>14.04</v>
      </c>
      <c r="M36" s="93">
        <f>[32]Março!$H$16</f>
        <v>16.559999999999999</v>
      </c>
      <c r="N36" s="93">
        <f>[32]Março!$H$17</f>
        <v>18</v>
      </c>
      <c r="O36" s="93">
        <f>[32]Março!$H$18</f>
        <v>18.36</v>
      </c>
      <c r="P36" s="93">
        <f>[32]Março!$H$19</f>
        <v>16.2</v>
      </c>
      <c r="Q36" s="93">
        <f>[32]Março!$H$20</f>
        <v>14.04</v>
      </c>
      <c r="R36" s="93">
        <f>[32]Março!$H$21</f>
        <v>14.04</v>
      </c>
      <c r="S36" s="93">
        <f>[32]Março!$H$22</f>
        <v>22.32</v>
      </c>
      <c r="T36" s="93">
        <f>[32]Março!$H$23</f>
        <v>13.32</v>
      </c>
      <c r="U36" s="93">
        <f>[32]Março!$H$24</f>
        <v>14.76</v>
      </c>
      <c r="V36" s="93">
        <f>[32]Março!$H$25</f>
        <v>11.879999999999999</v>
      </c>
      <c r="W36" s="93">
        <f>[32]Março!$H$26</f>
        <v>14.04</v>
      </c>
      <c r="X36" s="93">
        <f>[32]Março!$H$27</f>
        <v>15.48</v>
      </c>
      <c r="Y36" s="93">
        <f>[32]Março!$H$28</f>
        <v>10.8</v>
      </c>
      <c r="Z36" s="93">
        <f>[32]Março!$H$29</f>
        <v>7.2</v>
      </c>
      <c r="AA36" s="93">
        <f>[32]Março!$H$30</f>
        <v>23.759999999999998</v>
      </c>
      <c r="AB36" s="93">
        <f>[32]Março!$H$31</f>
        <v>10.44</v>
      </c>
      <c r="AC36" s="93">
        <f>[32]Março!$H$32</f>
        <v>10.8</v>
      </c>
      <c r="AD36" s="93">
        <f>[32]Março!$H$33</f>
        <v>11.520000000000001</v>
      </c>
      <c r="AE36" s="93">
        <f>[32]Março!$H$34</f>
        <v>17.64</v>
      </c>
      <c r="AF36" s="93">
        <f>[32]Março!$H$35</f>
        <v>13.68</v>
      </c>
      <c r="AG36" s="81">
        <f t="shared" si="3"/>
        <v>23.759999999999998</v>
      </c>
      <c r="AH36" s="92">
        <f t="shared" si="4"/>
        <v>14.72516129032258</v>
      </c>
      <c r="AK36" t="s">
        <v>33</v>
      </c>
    </row>
    <row r="37" spans="1:38" x14ac:dyDescent="0.2">
      <c r="A37" s="50" t="s">
        <v>154</v>
      </c>
      <c r="B37" s="93">
        <f>[33]Março!$H5</f>
        <v>13.32</v>
      </c>
      <c r="C37" s="93">
        <f>[33]Março!$H6</f>
        <v>23.400000000000002</v>
      </c>
      <c r="D37" s="93">
        <f>[33]Março!$H7</f>
        <v>9.3600000000000012</v>
      </c>
      <c r="E37" s="93">
        <f>[33]Março!$H8</f>
        <v>11.520000000000001</v>
      </c>
      <c r="F37" s="93">
        <f>[33]Março!$H9</f>
        <v>18.720000000000002</v>
      </c>
      <c r="G37" s="93">
        <f>[33]Março!$H10</f>
        <v>9.3600000000000012</v>
      </c>
      <c r="H37" s="93">
        <f>[33]Março!$H11</f>
        <v>15.120000000000001</v>
      </c>
      <c r="I37" s="93">
        <f>[33]Março!$H12</f>
        <v>9</v>
      </c>
      <c r="J37" s="93">
        <f>[33]Março!$H13</f>
        <v>12.24</v>
      </c>
      <c r="K37" s="93">
        <f>[33]Março!$H14</f>
        <v>14.76</v>
      </c>
      <c r="L37" s="93">
        <f>[33]Março!$H15</f>
        <v>17.28</v>
      </c>
      <c r="M37" s="93">
        <f>[33]Março!$H16</f>
        <v>16.2</v>
      </c>
      <c r="N37" s="93">
        <f>[33]Março!$H17</f>
        <v>14.76</v>
      </c>
      <c r="O37" s="93">
        <f>[33]Março!$H18</f>
        <v>9.3600000000000012</v>
      </c>
      <c r="P37" s="93">
        <f>[33]Março!$H19</f>
        <v>7.5600000000000005</v>
      </c>
      <c r="Q37" s="93">
        <f>[33]Março!$H20</f>
        <v>14.04</v>
      </c>
      <c r="R37" s="93">
        <f>[33]Março!$H21</f>
        <v>13.68</v>
      </c>
      <c r="S37" s="93">
        <f>[33]Março!$H22</f>
        <v>12.96</v>
      </c>
      <c r="T37" s="93">
        <f>[33]Março!$H23</f>
        <v>14.04</v>
      </c>
      <c r="U37" s="93">
        <f>[33]Março!$H24</f>
        <v>7.9200000000000008</v>
      </c>
      <c r="V37" s="93">
        <f>[33]Março!$H25</f>
        <v>10.08</v>
      </c>
      <c r="W37" s="93">
        <f>[33]Março!$H26</f>
        <v>14.4</v>
      </c>
      <c r="X37" s="93">
        <f>[33]Março!$H27</f>
        <v>15.840000000000002</v>
      </c>
      <c r="Y37" s="93">
        <f>[33]Março!$H28</f>
        <v>20.16</v>
      </c>
      <c r="Z37" s="93">
        <f>[33]Março!$H29</f>
        <v>8.2799999999999994</v>
      </c>
      <c r="AA37" s="93">
        <f>[33]Março!$H30</f>
        <v>11.879999999999999</v>
      </c>
      <c r="AB37" s="93">
        <f>[33]Março!$H31</f>
        <v>9</v>
      </c>
      <c r="AC37" s="93">
        <f>[33]Março!$H32</f>
        <v>9</v>
      </c>
      <c r="AD37" s="93">
        <v>16.2</v>
      </c>
      <c r="AE37" s="93">
        <f>[33]Março!$H34</f>
        <v>10.44</v>
      </c>
      <c r="AF37" s="93">
        <f>[33]Março!$H35</f>
        <v>12.24</v>
      </c>
      <c r="AG37" s="81">
        <f t="shared" si="3"/>
        <v>23.400000000000002</v>
      </c>
      <c r="AH37" s="92">
        <f t="shared" si="4"/>
        <v>12.971612903225806</v>
      </c>
    </row>
    <row r="38" spans="1:38" x14ac:dyDescent="0.2">
      <c r="A38" s="50" t="s">
        <v>14</v>
      </c>
      <c r="B38" s="93">
        <f>[34]Março!$H$5</f>
        <v>14.76</v>
      </c>
      <c r="C38" s="93">
        <f>[34]Março!$H$6</f>
        <v>15.48</v>
      </c>
      <c r="D38" s="93">
        <f>[34]Março!$H$7</f>
        <v>16.559999999999999</v>
      </c>
      <c r="E38" s="93">
        <f>[34]Março!$H$8</f>
        <v>12.24</v>
      </c>
      <c r="F38" s="93">
        <f>[34]Março!$H$9</f>
        <v>22.68</v>
      </c>
      <c r="G38" s="93">
        <f>[34]Março!$H$10</f>
        <v>16.2</v>
      </c>
      <c r="H38" s="93">
        <f>[34]Março!$H$11</f>
        <v>15.48</v>
      </c>
      <c r="I38" s="93">
        <f>[34]Março!$H$12</f>
        <v>15.840000000000002</v>
      </c>
      <c r="J38" s="93">
        <f>[34]Março!$H$13</f>
        <v>14.76</v>
      </c>
      <c r="K38" s="93">
        <f>[34]Março!$H$14</f>
        <v>12.6</v>
      </c>
      <c r="L38" s="93">
        <f>[34]Março!$H$15</f>
        <v>10.08</v>
      </c>
      <c r="M38" s="93">
        <f>[34]Março!$H$16</f>
        <v>11.520000000000001</v>
      </c>
      <c r="N38" s="93">
        <f>[34]Março!$H$17</f>
        <v>12.96</v>
      </c>
      <c r="O38" s="93">
        <f>[34]Março!$H$18</f>
        <v>10.8</v>
      </c>
      <c r="P38" s="93">
        <f>[34]Março!$H$19</f>
        <v>13.32</v>
      </c>
      <c r="Q38" s="93">
        <f>[34]Março!$H$20</f>
        <v>10.44</v>
      </c>
      <c r="R38" s="93">
        <f>[34]Março!$H$21</f>
        <v>12.24</v>
      </c>
      <c r="S38" s="93">
        <f>[34]Março!$H$22</f>
        <v>17.28</v>
      </c>
      <c r="T38" s="93">
        <f>[34]Março!$H$23</f>
        <v>11.520000000000001</v>
      </c>
      <c r="U38" s="93">
        <f>[34]Março!$H$24</f>
        <v>13.68</v>
      </c>
      <c r="V38" s="93">
        <f>[34]Março!$H$25</f>
        <v>22.32</v>
      </c>
      <c r="W38" s="93">
        <f>[34]Março!$H$26</f>
        <v>21.6</v>
      </c>
      <c r="X38" s="93">
        <f>[34]Março!$H$27</f>
        <v>13.32</v>
      </c>
      <c r="Y38" s="93">
        <f>[34]Março!$H$28</f>
        <v>11.16</v>
      </c>
      <c r="Z38" s="93">
        <f>[34]Março!$H$29</f>
        <v>13.32</v>
      </c>
      <c r="AA38" s="93">
        <f>[34]Março!$H$30</f>
        <v>14.76</v>
      </c>
      <c r="AB38" s="93">
        <f>[34]Março!$H$31</f>
        <v>13.68</v>
      </c>
      <c r="AC38" s="93">
        <f>[34]Março!$H$32</f>
        <v>15.840000000000002</v>
      </c>
      <c r="AD38" s="93">
        <f>[34]Março!$H$33</f>
        <v>18</v>
      </c>
      <c r="AE38" s="93">
        <f>[34]Março!$H$34</f>
        <v>16.559999999999999</v>
      </c>
      <c r="AF38" s="93">
        <f>[34]Março!$H$35</f>
        <v>18.36</v>
      </c>
      <c r="AG38" s="81">
        <f t="shared" si="3"/>
        <v>22.68</v>
      </c>
      <c r="AH38" s="92">
        <f t="shared" si="4"/>
        <v>14.818064516129034</v>
      </c>
      <c r="AI38" s="11" t="s">
        <v>33</v>
      </c>
      <c r="AK38" t="s">
        <v>33</v>
      </c>
    </row>
    <row r="39" spans="1:38" x14ac:dyDescent="0.2">
      <c r="A39" s="50" t="s">
        <v>15</v>
      </c>
      <c r="B39" s="93">
        <f>[35]Março!$H$5</f>
        <v>10.08</v>
      </c>
      <c r="C39" s="93">
        <f>[35]Março!$H$6</f>
        <v>11.16</v>
      </c>
      <c r="D39" s="93">
        <f>[35]Março!$H$7</f>
        <v>8.2799999999999994</v>
      </c>
      <c r="E39" s="93">
        <f>[35]Março!$H$8</f>
        <v>15.840000000000002</v>
      </c>
      <c r="F39" s="93">
        <f>[35]Março!$H$9</f>
        <v>19.440000000000001</v>
      </c>
      <c r="G39" s="93">
        <f>[35]Março!$H$10</f>
        <v>9.7200000000000006</v>
      </c>
      <c r="H39" s="93">
        <f>[35]Março!$H$11</f>
        <v>9.7200000000000006</v>
      </c>
      <c r="I39" s="93">
        <f>[35]Março!$H$12</f>
        <v>21.240000000000002</v>
      </c>
      <c r="J39" s="93">
        <f>[35]Março!$H$13</f>
        <v>10.08</v>
      </c>
      <c r="K39" s="93">
        <f>[35]Março!$H$14</f>
        <v>10.44</v>
      </c>
      <c r="L39" s="93">
        <f>[35]Março!$H$15</f>
        <v>7.9200000000000008</v>
      </c>
      <c r="M39" s="93">
        <f>[35]Março!$H$16</f>
        <v>4.32</v>
      </c>
      <c r="N39" s="93">
        <f>[35]Março!$H$17</f>
        <v>4.32</v>
      </c>
      <c r="O39" s="93">
        <f>[35]Março!$H$18</f>
        <v>4.6800000000000006</v>
      </c>
      <c r="P39" s="93">
        <f>[35]Março!$H$19</f>
        <v>10.8</v>
      </c>
      <c r="Q39" s="93">
        <f>[35]Março!$H$20</f>
        <v>4.32</v>
      </c>
      <c r="R39" s="93">
        <f>[35]Março!$H$21</f>
        <v>11.879999999999999</v>
      </c>
      <c r="S39" s="93">
        <f>[35]Março!$H$22</f>
        <v>18</v>
      </c>
      <c r="T39" s="93">
        <f>[35]Março!$H$23</f>
        <v>9</v>
      </c>
      <c r="U39" s="93">
        <f>[35]Março!$H$24</f>
        <v>6.12</v>
      </c>
      <c r="V39" s="93">
        <f>[35]Março!$H$25</f>
        <v>9</v>
      </c>
      <c r="W39" s="93">
        <f>[35]Março!$H$26</f>
        <v>16.559999999999999</v>
      </c>
      <c r="X39" s="93">
        <f>[35]Março!$H$27</f>
        <v>12.24</v>
      </c>
      <c r="Y39" s="93">
        <f>[35]Março!$H$28</f>
        <v>10.8</v>
      </c>
      <c r="Z39" s="93">
        <f>[35]Março!$H$29</f>
        <v>11.16</v>
      </c>
      <c r="AA39" s="93">
        <f>[35]Março!$H$30</f>
        <v>7.2</v>
      </c>
      <c r="AB39" s="93">
        <f>[35]Março!$H$31</f>
        <v>4.6800000000000006</v>
      </c>
      <c r="AC39" s="93">
        <f>[35]Março!$H$32</f>
        <v>11.520000000000001</v>
      </c>
      <c r="AD39" s="93">
        <f>[35]Março!$H$33</f>
        <v>21.96</v>
      </c>
      <c r="AE39" s="93">
        <f>[35]Março!$H$34</f>
        <v>4.32</v>
      </c>
      <c r="AF39" s="93">
        <f>[35]Março!$H$35</f>
        <v>11.16</v>
      </c>
      <c r="AG39" s="81">
        <f t="shared" si="3"/>
        <v>21.96</v>
      </c>
      <c r="AH39" s="92">
        <f t="shared" si="4"/>
        <v>10.579354838709678</v>
      </c>
      <c r="AK39" t="s">
        <v>33</v>
      </c>
    </row>
    <row r="40" spans="1:38" x14ac:dyDescent="0.2">
      <c r="A40" s="50" t="s">
        <v>155</v>
      </c>
      <c r="B40" s="93">
        <f>[36]Março!$H$5</f>
        <v>10.8</v>
      </c>
      <c r="C40" s="93">
        <f>[36]Março!$H$6</f>
        <v>11.520000000000001</v>
      </c>
      <c r="D40" s="93">
        <f>[36]Março!$H$7</f>
        <v>11.16</v>
      </c>
      <c r="E40" s="93">
        <f>[36]Março!$H$8</f>
        <v>13.68</v>
      </c>
      <c r="F40" s="93">
        <f>[36]Março!$H$9</f>
        <v>14.4</v>
      </c>
      <c r="G40" s="93">
        <f>[36]Março!$H$10</f>
        <v>12.96</v>
      </c>
      <c r="H40" s="93">
        <f>[36]Março!$H$11</f>
        <v>11.879999999999999</v>
      </c>
      <c r="I40" s="93">
        <f>[36]Março!$H$12</f>
        <v>12.96</v>
      </c>
      <c r="J40" s="93">
        <f>[36]Março!$H$13</f>
        <v>17.64</v>
      </c>
      <c r="K40" s="93">
        <f>[36]Março!$H$14</f>
        <v>14.04</v>
      </c>
      <c r="L40" s="93">
        <f>[36]Março!$H$15</f>
        <v>18.720000000000002</v>
      </c>
      <c r="M40" s="93">
        <f>[36]Março!$H$16</f>
        <v>21.240000000000002</v>
      </c>
      <c r="N40" s="93">
        <f>[36]Março!$H$17</f>
        <v>9.3600000000000012</v>
      </c>
      <c r="O40" s="93">
        <f>[36]Março!$H$18</f>
        <v>11.520000000000001</v>
      </c>
      <c r="P40" s="93">
        <f>[36]Março!$H$19</f>
        <v>12.96</v>
      </c>
      <c r="Q40" s="93">
        <f>[36]Março!$H$20</f>
        <v>11.16</v>
      </c>
      <c r="R40" s="93">
        <f>[36]Março!$H$21</f>
        <v>9.3600000000000012</v>
      </c>
      <c r="S40" s="93">
        <f>[36]Março!$H$22</f>
        <v>20.88</v>
      </c>
      <c r="T40" s="93">
        <f>[36]Março!$H$23</f>
        <v>10.44</v>
      </c>
      <c r="U40" s="93">
        <f>[36]Março!$H$24</f>
        <v>11.879999999999999</v>
      </c>
      <c r="V40" s="93">
        <f>[36]Março!$H$25</f>
        <v>11.879999999999999</v>
      </c>
      <c r="W40" s="93">
        <f>[36]Março!$H$26</f>
        <v>16.920000000000002</v>
      </c>
      <c r="X40" s="93">
        <f>[36]Março!$H$27</f>
        <v>13.32</v>
      </c>
      <c r="Y40" s="93">
        <f>[36]Março!$H$28</f>
        <v>12.24</v>
      </c>
      <c r="Z40" s="93">
        <f>[36]Março!$H$29</f>
        <v>11.879999999999999</v>
      </c>
      <c r="AA40" s="93">
        <f>[36]Março!$H$30</f>
        <v>23.040000000000003</v>
      </c>
      <c r="AB40" s="93">
        <f>[36]Março!$H$31</f>
        <v>9.3600000000000012</v>
      </c>
      <c r="AC40" s="93">
        <f>[36]Março!$H$32</f>
        <v>13.32</v>
      </c>
      <c r="AD40" s="93">
        <f>[36]Março!$H$33</f>
        <v>14.4</v>
      </c>
      <c r="AE40" s="93">
        <f>[36]Março!$H$34</f>
        <v>19.079999999999998</v>
      </c>
      <c r="AF40" s="93">
        <f>[36]Março!$H$35</f>
        <v>14.04</v>
      </c>
      <c r="AG40" s="81">
        <f t="shared" si="3"/>
        <v>23.040000000000003</v>
      </c>
      <c r="AH40" s="92">
        <f t="shared" si="4"/>
        <v>13.807741935483874</v>
      </c>
      <c r="AK40" t="s">
        <v>33</v>
      </c>
    </row>
    <row r="41" spans="1:38" x14ac:dyDescent="0.2">
      <c r="A41" s="50" t="s">
        <v>16</v>
      </c>
      <c r="B41" s="93">
        <f>[37]Março!$H$5</f>
        <v>16.2</v>
      </c>
      <c r="C41" s="93">
        <f>[37]Março!$H$6</f>
        <v>10.8</v>
      </c>
      <c r="D41" s="93">
        <f>[37]Março!$H$7</f>
        <v>9.3600000000000012</v>
      </c>
      <c r="E41" s="93">
        <f>[37]Março!$H$8</f>
        <v>10.8</v>
      </c>
      <c r="F41" s="93">
        <f>[37]Março!$H$9</f>
        <v>14.4</v>
      </c>
      <c r="G41" s="93">
        <f>[37]Março!$H$10</f>
        <v>15.48</v>
      </c>
      <c r="H41" s="93">
        <f>[37]Março!$H$11</f>
        <v>9.3600000000000012</v>
      </c>
      <c r="I41" s="93">
        <f>[37]Março!$H$12</f>
        <v>8.2799999999999994</v>
      </c>
      <c r="J41" s="93">
        <f>[37]Março!$H$13</f>
        <v>15.840000000000002</v>
      </c>
      <c r="K41" s="93">
        <f>[37]Março!$H$14</f>
        <v>14.04</v>
      </c>
      <c r="L41" s="93">
        <f>[37]Março!$H$15</f>
        <v>14.4</v>
      </c>
      <c r="M41" s="93">
        <f>[37]Março!$H$16</f>
        <v>7.5600000000000005</v>
      </c>
      <c r="N41" s="93">
        <f>[37]Março!$H$17</f>
        <v>13.68</v>
      </c>
      <c r="O41" s="93">
        <f>[37]Março!$H$18</f>
        <v>7.2</v>
      </c>
      <c r="P41" s="93">
        <f>[37]Março!$H$19</f>
        <v>6.84</v>
      </c>
      <c r="Q41" s="93">
        <f>[37]Março!$H$20</f>
        <v>5.04</v>
      </c>
      <c r="R41" s="93">
        <f>[37]Março!$H$21</f>
        <v>15.840000000000002</v>
      </c>
      <c r="S41" s="93">
        <f>[37]Março!$H$22</f>
        <v>12.24</v>
      </c>
      <c r="T41" s="93">
        <f>[37]Março!$H$23</f>
        <v>7.2</v>
      </c>
      <c r="U41" s="93">
        <f>[37]Março!$H$24</f>
        <v>11.16</v>
      </c>
      <c r="V41" s="93">
        <f>[37]Março!$H$25</f>
        <v>10.08</v>
      </c>
      <c r="W41" s="93">
        <f>[37]Março!$H$26</f>
        <v>13.32</v>
      </c>
      <c r="X41" s="93">
        <f>[37]Março!$H$27</f>
        <v>12.6</v>
      </c>
      <c r="Y41" s="93">
        <f>[37]Março!$H$28</f>
        <v>11.879999999999999</v>
      </c>
      <c r="Z41" s="93">
        <f>[37]Março!$H$29</f>
        <v>9.7200000000000006</v>
      </c>
      <c r="AA41" s="93">
        <f>[37]Março!$H$30</f>
        <v>13.68</v>
      </c>
      <c r="AB41" s="93">
        <f>[37]Março!$H$31</f>
        <v>9.7200000000000006</v>
      </c>
      <c r="AC41" s="93">
        <f>[37]Março!$H$32</f>
        <v>19.8</v>
      </c>
      <c r="AD41" s="93">
        <f>[37]Março!$H$33</f>
        <v>10.08</v>
      </c>
      <c r="AE41" s="93">
        <f>[37]Março!$H$34</f>
        <v>10.44</v>
      </c>
      <c r="AF41" s="93">
        <f>[37]Março!$H$35</f>
        <v>13.68</v>
      </c>
      <c r="AG41" s="81">
        <f t="shared" si="3"/>
        <v>19.8</v>
      </c>
      <c r="AH41" s="92">
        <f t="shared" si="4"/>
        <v>11.636129032258067</v>
      </c>
      <c r="AK41" t="s">
        <v>33</v>
      </c>
      <c r="AL41" t="s">
        <v>33</v>
      </c>
    </row>
    <row r="42" spans="1:38" x14ac:dyDescent="0.2">
      <c r="A42" s="50" t="s">
        <v>139</v>
      </c>
      <c r="B42" s="93">
        <f>[38]Março!$H$5</f>
        <v>18</v>
      </c>
      <c r="C42" s="93">
        <f>[38]Março!$H$6</f>
        <v>18</v>
      </c>
      <c r="D42" s="93">
        <f>[38]Março!$H$7</f>
        <v>12.6</v>
      </c>
      <c r="E42" s="93">
        <f>[38]Março!$H$8</f>
        <v>18.720000000000002</v>
      </c>
      <c r="F42" s="93">
        <f>[38]Março!$H$9</f>
        <v>26.28</v>
      </c>
      <c r="G42" s="93">
        <f>[38]Março!$H$10</f>
        <v>13.68</v>
      </c>
      <c r="H42" s="93">
        <f>[38]Março!$H$11</f>
        <v>23.759999999999998</v>
      </c>
      <c r="I42" s="93">
        <f>[38]Março!$H$12</f>
        <v>16.2</v>
      </c>
      <c r="J42" s="93">
        <f>[38]Março!$H$13</f>
        <v>11.879999999999999</v>
      </c>
      <c r="K42" s="93">
        <f>[38]Março!$H$14</f>
        <v>12.24</v>
      </c>
      <c r="L42" s="93">
        <f>[38]Março!$H$15</f>
        <v>16.2</v>
      </c>
      <c r="M42" s="93">
        <f>[38]Março!$H$16</f>
        <v>19.440000000000001</v>
      </c>
      <c r="N42" s="93">
        <f>[38]Março!$H$17</f>
        <v>12.24</v>
      </c>
      <c r="O42" s="93">
        <f>[38]Março!$H$18</f>
        <v>11.879999999999999</v>
      </c>
      <c r="P42" s="93">
        <f>[38]Março!$H$19</f>
        <v>12.6</v>
      </c>
      <c r="Q42" s="93">
        <f>[38]Março!$H$20</f>
        <v>15.120000000000001</v>
      </c>
      <c r="R42" s="93">
        <f>[38]Março!$H$21</f>
        <v>21.240000000000002</v>
      </c>
      <c r="S42" s="93">
        <f>[38]Março!$H$22</f>
        <v>30.240000000000002</v>
      </c>
      <c r="T42" s="93">
        <f>[38]Março!$H$23</f>
        <v>15.840000000000002</v>
      </c>
      <c r="U42" s="93">
        <f>[38]Março!$H$24</f>
        <v>26.28</v>
      </c>
      <c r="V42" s="93">
        <f>[38]Março!$H$25</f>
        <v>24.48</v>
      </c>
      <c r="W42" s="93">
        <f>[38]Março!$H$26</f>
        <v>17.28</v>
      </c>
      <c r="X42" s="93">
        <f>[38]Março!$H$27</f>
        <v>12.96</v>
      </c>
      <c r="Y42" s="93">
        <f>[38]Março!$H$28</f>
        <v>13.68</v>
      </c>
      <c r="Z42" s="93">
        <f>[38]Março!$H$29</f>
        <v>10.8</v>
      </c>
      <c r="AA42" s="93">
        <f>[38]Março!$H$30</f>
        <v>30.240000000000002</v>
      </c>
      <c r="AB42" s="93">
        <f>[38]Março!$H$31</f>
        <v>19.440000000000001</v>
      </c>
      <c r="AC42" s="93">
        <f>[38]Março!$H$32</f>
        <v>13.32</v>
      </c>
      <c r="AD42" s="93">
        <f>[38]Março!$H$33</f>
        <v>15.48</v>
      </c>
      <c r="AE42" s="93">
        <f>[38]Março!$H$34</f>
        <v>20.88</v>
      </c>
      <c r="AF42" s="93">
        <f>[38]Março!$H$35</f>
        <v>17.64</v>
      </c>
      <c r="AG42" s="81">
        <f t="shared" si="3"/>
        <v>30.240000000000002</v>
      </c>
      <c r="AH42" s="92">
        <f t="shared" si="4"/>
        <v>17.698064516129033</v>
      </c>
      <c r="AL42" t="s">
        <v>33</v>
      </c>
    </row>
    <row r="43" spans="1:38" x14ac:dyDescent="0.2">
      <c r="A43" s="50" t="s">
        <v>17</v>
      </c>
      <c r="B43" s="93">
        <f>[39]Março!$H$5</f>
        <v>15.840000000000002</v>
      </c>
      <c r="C43" s="93">
        <f>[39]Março!$H$6</f>
        <v>15.840000000000002</v>
      </c>
      <c r="D43" s="93">
        <f>[39]Março!$H$7</f>
        <v>10.08</v>
      </c>
      <c r="E43" s="93">
        <f>[39]Março!$H$8</f>
        <v>14.76</v>
      </c>
      <c r="F43" s="93">
        <f>[39]Março!$H$9</f>
        <v>16.920000000000002</v>
      </c>
      <c r="G43" s="93">
        <f>[39]Março!$H$10</f>
        <v>13.68</v>
      </c>
      <c r="H43" s="93">
        <f>[39]Março!$H$11</f>
        <v>15.840000000000002</v>
      </c>
      <c r="I43" s="93">
        <f>[39]Março!$H$12</f>
        <v>20.16</v>
      </c>
      <c r="J43" s="93">
        <f>[39]Março!$H$13</f>
        <v>18.36</v>
      </c>
      <c r="K43" s="93">
        <f>[39]Março!$H$14</f>
        <v>26.28</v>
      </c>
      <c r="L43" s="93">
        <f>[39]Março!$H$15</f>
        <v>28.44</v>
      </c>
      <c r="M43" s="93">
        <f>[39]Março!$H$16</f>
        <v>25.56</v>
      </c>
      <c r="N43" s="93">
        <f>[39]Março!$H$17</f>
        <v>11.520000000000001</v>
      </c>
      <c r="O43" s="93">
        <f>[39]Março!$H$18</f>
        <v>14.76</v>
      </c>
      <c r="P43" s="93">
        <f>[39]Março!$H$19</f>
        <v>12.96</v>
      </c>
      <c r="Q43" s="93">
        <f>[39]Março!$H$20</f>
        <v>28.08</v>
      </c>
      <c r="R43" s="93">
        <f>[39]Março!$H$21</f>
        <v>18.36</v>
      </c>
      <c r="S43" s="93">
        <f>[39]Março!$H$22</f>
        <v>25.2</v>
      </c>
      <c r="T43" s="93">
        <f>[39]Março!$H$23</f>
        <v>11.16</v>
      </c>
      <c r="U43" s="93">
        <f>[39]Março!$H$24</f>
        <v>10.08</v>
      </c>
      <c r="V43" s="93">
        <f>[39]Março!$H$25</f>
        <v>14.04</v>
      </c>
      <c r="W43" s="93">
        <f>[39]Março!$H$26</f>
        <v>16.559999999999999</v>
      </c>
      <c r="X43" s="93">
        <f>[39]Março!$H$27</f>
        <v>8.64</v>
      </c>
      <c r="Y43" s="93">
        <f>[39]Março!$H$28</f>
        <v>14.4</v>
      </c>
      <c r="Z43" s="93">
        <f>[39]Março!$H$29</f>
        <v>13.68</v>
      </c>
      <c r="AA43" s="93">
        <f>[39]Março!$H$30</f>
        <v>14.04</v>
      </c>
      <c r="AB43" s="93">
        <f>[39]Março!$H$31</f>
        <v>12.6</v>
      </c>
      <c r="AC43" s="93">
        <f>[39]Março!$H$32</f>
        <v>12.24</v>
      </c>
      <c r="AD43" s="93">
        <f>[39]Março!$H$33</f>
        <v>25.2</v>
      </c>
      <c r="AE43" s="93">
        <f>[39]Março!$H$34</f>
        <v>15.840000000000002</v>
      </c>
      <c r="AF43" s="93">
        <f>[39]Março!$H$35</f>
        <v>16.559999999999999</v>
      </c>
      <c r="AG43" s="81">
        <f t="shared" si="3"/>
        <v>28.44</v>
      </c>
      <c r="AH43" s="92">
        <f>AVERAGE(B43:AF43)</f>
        <v>16.699354838709677</v>
      </c>
      <c r="AJ43" t="s">
        <v>33</v>
      </c>
      <c r="AK43" t="s">
        <v>33</v>
      </c>
      <c r="AL43" t="s">
        <v>33</v>
      </c>
    </row>
    <row r="44" spans="1:38" x14ac:dyDescent="0.2">
      <c r="A44" s="50" t="s">
        <v>18</v>
      </c>
      <c r="B44" s="93">
        <f>[40]Março!$H$5</f>
        <v>11.520000000000001</v>
      </c>
      <c r="C44" s="93">
        <f>[40]Março!$H$6</f>
        <v>7.5600000000000005</v>
      </c>
      <c r="D44" s="93">
        <f>[40]Março!$H$7</f>
        <v>6.12</v>
      </c>
      <c r="E44" s="93">
        <f>[40]Março!$H$8</f>
        <v>2.16</v>
      </c>
      <c r="F44" s="93">
        <f>[40]Março!$H$9</f>
        <v>12.24</v>
      </c>
      <c r="G44" s="93">
        <f>[40]Março!$H$10</f>
        <v>6.48</v>
      </c>
      <c r="H44" s="93">
        <f>[40]Março!$H$11</f>
        <v>6.48</v>
      </c>
      <c r="I44" s="93">
        <f>[40]Março!$H$12</f>
        <v>2.16</v>
      </c>
      <c r="J44" s="93">
        <f>[40]Março!$H$13</f>
        <v>6.12</v>
      </c>
      <c r="K44" s="93">
        <f>[40]Março!$H$14</f>
        <v>1.4400000000000002</v>
      </c>
      <c r="L44" s="93">
        <f>[40]Março!$H$15</f>
        <v>0</v>
      </c>
      <c r="M44" s="93">
        <f>[40]Março!$H$16</f>
        <v>0</v>
      </c>
      <c r="N44" s="93">
        <f>[40]Março!$H$17</f>
        <v>0</v>
      </c>
      <c r="O44" s="93">
        <f>[40]Março!$H$18</f>
        <v>0.36000000000000004</v>
      </c>
      <c r="P44" s="93">
        <f>[40]Março!$H$19</f>
        <v>0.72000000000000008</v>
      </c>
      <c r="Q44" s="93">
        <f>[40]Março!$H$20</f>
        <v>0</v>
      </c>
      <c r="R44" s="93">
        <f>[40]Março!$H$21</f>
        <v>0.72000000000000008</v>
      </c>
      <c r="S44" s="93">
        <f>[40]Março!$H$22</f>
        <v>11.16</v>
      </c>
      <c r="T44" s="93">
        <f>[40]Março!$H$23</f>
        <v>0</v>
      </c>
      <c r="U44" s="93">
        <f>[40]Março!$H$24</f>
        <v>6.12</v>
      </c>
      <c r="V44" s="93">
        <f>[40]Março!$H$25</f>
        <v>8.64</v>
      </c>
      <c r="W44" s="93">
        <f>[40]Março!$H$26</f>
        <v>4.6800000000000006</v>
      </c>
      <c r="X44" s="93">
        <f>[40]Março!$H$27</f>
        <v>4.6800000000000006</v>
      </c>
      <c r="Y44" s="93">
        <f>[40]Março!$H$28</f>
        <v>4.32</v>
      </c>
      <c r="Z44" s="93">
        <f>[40]Março!$H$29</f>
        <v>0.36000000000000004</v>
      </c>
      <c r="AA44" s="93">
        <f>[40]Março!$H$30</f>
        <v>0.72000000000000008</v>
      </c>
      <c r="AB44" s="93">
        <f>[40]Março!$H$31</f>
        <v>8.2799999999999994</v>
      </c>
      <c r="AC44" s="93">
        <f>[40]Março!$H$32</f>
        <v>5.4</v>
      </c>
      <c r="AD44" s="93">
        <f>[40]Março!$H$33</f>
        <v>3.9600000000000004</v>
      </c>
      <c r="AE44" s="93">
        <f>[40]Março!$H$34</f>
        <v>5.04</v>
      </c>
      <c r="AF44" s="93">
        <f>[40]Março!$H$35</f>
        <v>1.08</v>
      </c>
      <c r="AG44" s="81">
        <f t="shared" si="3"/>
        <v>12.24</v>
      </c>
      <c r="AH44" s="92">
        <f>AVERAGE(B44:AF44)</f>
        <v>4.1458064516129038</v>
      </c>
      <c r="AI44" s="11" t="s">
        <v>33</v>
      </c>
    </row>
    <row r="45" spans="1:38" x14ac:dyDescent="0.2">
      <c r="A45" s="50" t="s">
        <v>21</v>
      </c>
      <c r="B45" s="93" t="str">
        <f>[41]Março!$H$5</f>
        <v>*</v>
      </c>
      <c r="C45" s="93" t="str">
        <f>[41]Março!$H$6</f>
        <v>*</v>
      </c>
      <c r="D45" s="93" t="str">
        <f>[41]Março!$H$7</f>
        <v>*</v>
      </c>
      <c r="E45" s="93" t="str">
        <f>[41]Março!$H$8</f>
        <v>*</v>
      </c>
      <c r="F45" s="93" t="str">
        <f>[41]Março!$H$9</f>
        <v>*</v>
      </c>
      <c r="G45" s="93" t="str">
        <f>[41]Março!$H$10</f>
        <v>*</v>
      </c>
      <c r="H45" s="93" t="str">
        <f>[41]Março!$H$11</f>
        <v>*</v>
      </c>
      <c r="I45" s="93" t="str">
        <f>[41]Março!$H$12</f>
        <v>*</v>
      </c>
      <c r="J45" s="93" t="str">
        <f>[41]Março!$H$13</f>
        <v>*</v>
      </c>
      <c r="K45" s="93" t="str">
        <f>[41]Março!$H$14</f>
        <v>*</v>
      </c>
      <c r="L45" s="93" t="str">
        <f>[41]Março!$H$15</f>
        <v>*</v>
      </c>
      <c r="M45" s="93" t="str">
        <f>[41]Março!$H$16</f>
        <v>*</v>
      </c>
      <c r="N45" s="93" t="str">
        <f>[41]Março!$H$17</f>
        <v>*</v>
      </c>
      <c r="O45" s="93">
        <f>[41]Março!$H$18</f>
        <v>8.2799999999999994</v>
      </c>
      <c r="P45" s="93">
        <f>[41]Março!$H$19</f>
        <v>15.840000000000002</v>
      </c>
      <c r="Q45" s="93">
        <f>[41]Março!$H$20</f>
        <v>13.32</v>
      </c>
      <c r="R45" s="93">
        <f>[41]Março!$H$21</f>
        <v>10.8</v>
      </c>
      <c r="S45" s="93">
        <f>[41]Março!$H$22</f>
        <v>19.440000000000001</v>
      </c>
      <c r="T45" s="93">
        <f>[41]Março!$H$23</f>
        <v>12.96</v>
      </c>
      <c r="U45" s="93">
        <f>[41]Março!$H$24</f>
        <v>13.68</v>
      </c>
      <c r="V45" s="93">
        <f>[41]Março!$H$25</f>
        <v>14.04</v>
      </c>
      <c r="W45" s="93">
        <f>[41]Março!$H$26</f>
        <v>12.96</v>
      </c>
      <c r="X45" s="93">
        <f>[41]Março!$H$27</f>
        <v>10.8</v>
      </c>
      <c r="Y45" s="93">
        <f>[41]Março!$H$28</f>
        <v>9.7200000000000006</v>
      </c>
      <c r="Z45" s="93">
        <f>[41]Março!$H$29</f>
        <v>8.2799999999999994</v>
      </c>
      <c r="AA45" s="93">
        <f>[41]Março!$H$30</f>
        <v>17.28</v>
      </c>
      <c r="AB45" s="93">
        <f>[41]Março!$H$31</f>
        <v>10.44</v>
      </c>
      <c r="AC45" s="93">
        <f>[41]Março!$H$32</f>
        <v>10.44</v>
      </c>
      <c r="AD45" s="93">
        <f>[41]Março!$H$33</f>
        <v>17.64</v>
      </c>
      <c r="AE45" s="93">
        <f>[41]Março!$H$34</f>
        <v>12.6</v>
      </c>
      <c r="AF45" s="93">
        <f>[41]Março!$H$35</f>
        <v>16.2</v>
      </c>
      <c r="AG45" s="81">
        <f t="shared" si="3"/>
        <v>19.440000000000001</v>
      </c>
      <c r="AH45" s="92">
        <f t="shared" si="4"/>
        <v>13.04</v>
      </c>
    </row>
    <row r="46" spans="1:38" x14ac:dyDescent="0.2">
      <c r="A46" s="50" t="s">
        <v>32</v>
      </c>
      <c r="B46" s="93">
        <f>[42]Março!$H$5</f>
        <v>30.96</v>
      </c>
      <c r="C46" s="93">
        <f>[42]Março!$H$6</f>
        <v>29.880000000000003</v>
      </c>
      <c r="D46" s="93">
        <f>[42]Março!$H$7</f>
        <v>27</v>
      </c>
      <c r="E46" s="93">
        <f>[42]Março!$H$8</f>
        <v>25.92</v>
      </c>
      <c r="F46" s="93">
        <f>[42]Março!$H$9</f>
        <v>28.44</v>
      </c>
      <c r="G46" s="93">
        <f>[42]Março!$H$10</f>
        <v>17.64</v>
      </c>
      <c r="H46" s="93">
        <f>[42]Março!$H$11</f>
        <v>22.68</v>
      </c>
      <c r="I46" s="93">
        <f>[42]Março!$H$12</f>
        <v>17.28</v>
      </c>
      <c r="J46" s="93">
        <f>[42]Março!$H$13</f>
        <v>15.120000000000001</v>
      </c>
      <c r="K46" s="93">
        <f>[42]Março!$H$14</f>
        <v>17.28</v>
      </c>
      <c r="L46" s="93">
        <f>[42]Março!$H$15</f>
        <v>20.88</v>
      </c>
      <c r="M46" s="93">
        <f>[42]Março!$H$16</f>
        <v>22.32</v>
      </c>
      <c r="N46" s="93">
        <f>[42]Março!$H$17</f>
        <v>18.36</v>
      </c>
      <c r="O46" s="93">
        <f>[42]Março!$H$18</f>
        <v>14.76</v>
      </c>
      <c r="P46" s="93">
        <f>[42]Março!$H$19</f>
        <v>15.840000000000002</v>
      </c>
      <c r="Q46" s="93">
        <f>[42]Março!$H$20</f>
        <v>30.6</v>
      </c>
      <c r="R46" s="93">
        <f>[42]Março!$H$21</f>
        <v>19.079999999999998</v>
      </c>
      <c r="S46" s="93">
        <f>[42]Março!$H$22</f>
        <v>20.16</v>
      </c>
      <c r="T46" s="93">
        <f>[42]Março!$H$23</f>
        <v>26.28</v>
      </c>
      <c r="U46" s="93">
        <f>[42]Março!$H$24</f>
        <v>14.04</v>
      </c>
      <c r="V46" s="93">
        <f>[42]Março!$H$25</f>
        <v>14.76</v>
      </c>
      <c r="W46" s="93">
        <f>[42]Março!$H$26</f>
        <v>23.040000000000003</v>
      </c>
      <c r="X46" s="93">
        <f>[42]Março!$H$27</f>
        <v>37.080000000000005</v>
      </c>
      <c r="Y46" s="93">
        <f>[42]Março!$H$28</f>
        <v>16.2</v>
      </c>
      <c r="Z46" s="93">
        <f>[42]Março!$H$29</f>
        <v>23.759999999999998</v>
      </c>
      <c r="AA46" s="93">
        <f>[42]Março!$H$30</f>
        <v>13.32</v>
      </c>
      <c r="AB46" s="93">
        <f>[42]Março!$H$31</f>
        <v>23.040000000000003</v>
      </c>
      <c r="AC46" s="93">
        <f>[42]Março!$H$32</f>
        <v>13.32</v>
      </c>
      <c r="AD46" s="93">
        <f>[42]Março!$H$33</f>
        <v>15.840000000000002</v>
      </c>
      <c r="AE46" s="93">
        <f>[42]Março!$H$34</f>
        <v>19.079999999999998</v>
      </c>
      <c r="AF46" s="93">
        <f>[42]Março!$H$35</f>
        <v>23.040000000000003</v>
      </c>
      <c r="AG46" s="81">
        <f t="shared" si="3"/>
        <v>37.080000000000005</v>
      </c>
      <c r="AH46" s="92">
        <f t="shared" si="4"/>
        <v>21.193548387096779</v>
      </c>
      <c r="AI46" s="11" t="s">
        <v>33</v>
      </c>
      <c r="AK46" t="s">
        <v>205</v>
      </c>
    </row>
    <row r="47" spans="1:38" x14ac:dyDescent="0.2">
      <c r="A47" s="50" t="s">
        <v>19</v>
      </c>
      <c r="B47" s="93">
        <f>[43]Março!$H$5</f>
        <v>11.520000000000001</v>
      </c>
      <c r="C47" s="93">
        <f>[43]Março!$H$6</f>
        <v>14.4</v>
      </c>
      <c r="D47" s="93">
        <f>[43]Março!$H$7</f>
        <v>9</v>
      </c>
      <c r="E47" s="93">
        <f>[43]Março!$H$8</f>
        <v>11.520000000000001</v>
      </c>
      <c r="F47" s="93">
        <f>[43]Março!$H$9</f>
        <v>10.08</v>
      </c>
      <c r="G47" s="93">
        <f>[43]Março!$H$10</f>
        <v>13.68</v>
      </c>
      <c r="H47" s="93">
        <f>[43]Março!$H$11</f>
        <v>10.8</v>
      </c>
      <c r="I47" s="93">
        <f>[43]Março!$H$12</f>
        <v>7.9200000000000008</v>
      </c>
      <c r="J47" s="93">
        <f>[43]Março!$H$13</f>
        <v>8.64</v>
      </c>
      <c r="K47" s="93">
        <f>[43]Março!$H$14</f>
        <v>10.08</v>
      </c>
      <c r="L47" s="93">
        <f>[43]Março!$H$15</f>
        <v>9</v>
      </c>
      <c r="M47" s="93">
        <f>[43]Março!$H$16</f>
        <v>11.879999999999999</v>
      </c>
      <c r="N47" s="93">
        <f>[43]Março!$H$17</f>
        <v>15.840000000000002</v>
      </c>
      <c r="O47" s="93">
        <f>[43]Março!$H$18</f>
        <v>9.3600000000000012</v>
      </c>
      <c r="P47" s="93">
        <f>[43]Março!$H$19</f>
        <v>6.12</v>
      </c>
      <c r="Q47" s="93">
        <f>[43]Março!$H$20</f>
        <v>6.84</v>
      </c>
      <c r="R47" s="93">
        <f>[43]Março!$H$21</f>
        <v>10.08</v>
      </c>
      <c r="S47" s="93">
        <f>[43]Março!$H$22</f>
        <v>7.5600000000000005</v>
      </c>
      <c r="T47" s="93">
        <f>[43]Março!$H$23</f>
        <v>7.9200000000000008</v>
      </c>
      <c r="U47" s="93">
        <f>[43]Março!$H$24</f>
        <v>6.12</v>
      </c>
      <c r="V47" s="93">
        <f>[43]Março!$H$25</f>
        <v>6.12</v>
      </c>
      <c r="W47" s="93">
        <f>[43]Março!$H$26</f>
        <v>7.5600000000000005</v>
      </c>
      <c r="X47" s="93">
        <f>[43]Março!$H$27</f>
        <v>9</v>
      </c>
      <c r="Y47" s="93">
        <f>[43]Março!$H$28</f>
        <v>9</v>
      </c>
      <c r="Z47" s="93">
        <f>[43]Março!$H$29</f>
        <v>7.2</v>
      </c>
      <c r="AA47" s="93">
        <f>[43]Março!$H$30</f>
        <v>8.2799999999999994</v>
      </c>
      <c r="AB47" s="93">
        <f>[43]Março!$H$31</f>
        <v>7.9200000000000008</v>
      </c>
      <c r="AC47" s="93">
        <f>[43]Março!$H$32</f>
        <v>6.48</v>
      </c>
      <c r="AD47" s="93">
        <f>[43]Março!$H$33</f>
        <v>6.84</v>
      </c>
      <c r="AE47" s="93">
        <f>[43]Março!$H$34</f>
        <v>11.520000000000001</v>
      </c>
      <c r="AF47" s="93">
        <f>[43]Março!$H$35</f>
        <v>11.16</v>
      </c>
      <c r="AG47" s="81">
        <f t="shared" si="3"/>
        <v>15.840000000000002</v>
      </c>
      <c r="AH47" s="92">
        <f t="shared" si="4"/>
        <v>9.3367741935483863</v>
      </c>
    </row>
    <row r="48" spans="1:38" s="5" customFormat="1" ht="17.100000000000001" customHeight="1" x14ac:dyDescent="0.2">
      <c r="A48" s="51" t="s">
        <v>22</v>
      </c>
      <c r="B48" s="94">
        <f t="shared" ref="B48:AE48" si="5">MAX(B5:B47)</f>
        <v>39.6</v>
      </c>
      <c r="C48" s="94">
        <f t="shared" si="5"/>
        <v>50</v>
      </c>
      <c r="D48" s="94">
        <f t="shared" si="5"/>
        <v>35</v>
      </c>
      <c r="E48" s="94">
        <f t="shared" si="5"/>
        <v>54</v>
      </c>
      <c r="F48" s="94">
        <f t="shared" si="5"/>
        <v>36.72</v>
      </c>
      <c r="G48" s="94">
        <f t="shared" si="5"/>
        <v>37</v>
      </c>
      <c r="H48" s="94">
        <f t="shared" si="5"/>
        <v>32</v>
      </c>
      <c r="I48" s="94">
        <f t="shared" si="5"/>
        <v>26</v>
      </c>
      <c r="J48" s="94">
        <f t="shared" si="5"/>
        <v>26.28</v>
      </c>
      <c r="K48" s="94">
        <f t="shared" si="5"/>
        <v>35</v>
      </c>
      <c r="L48" s="94">
        <f t="shared" si="5"/>
        <v>38</v>
      </c>
      <c r="M48" s="94">
        <f t="shared" si="5"/>
        <v>42</v>
      </c>
      <c r="N48" s="94">
        <f t="shared" si="5"/>
        <v>45</v>
      </c>
      <c r="O48" s="94">
        <f t="shared" si="5"/>
        <v>43</v>
      </c>
      <c r="P48" s="94">
        <f t="shared" si="5"/>
        <v>43</v>
      </c>
      <c r="Q48" s="94">
        <f t="shared" si="5"/>
        <v>39</v>
      </c>
      <c r="R48" s="94">
        <f t="shared" si="5"/>
        <v>46</v>
      </c>
      <c r="S48" s="94">
        <f t="shared" si="5"/>
        <v>49</v>
      </c>
      <c r="T48" s="94">
        <f t="shared" si="5"/>
        <v>53</v>
      </c>
      <c r="U48" s="94">
        <f t="shared" si="5"/>
        <v>46</v>
      </c>
      <c r="V48" s="94">
        <f t="shared" si="5"/>
        <v>45</v>
      </c>
      <c r="W48" s="94">
        <f t="shared" si="5"/>
        <v>51</v>
      </c>
      <c r="X48" s="94">
        <f t="shared" si="5"/>
        <v>41</v>
      </c>
      <c r="Y48" s="94">
        <f t="shared" si="5"/>
        <v>44</v>
      </c>
      <c r="Z48" s="94">
        <f t="shared" si="5"/>
        <v>43</v>
      </c>
      <c r="AA48" s="94">
        <f t="shared" si="5"/>
        <v>53</v>
      </c>
      <c r="AB48" s="94">
        <f t="shared" si="5"/>
        <v>44</v>
      </c>
      <c r="AC48" s="94">
        <f t="shared" si="5"/>
        <v>41</v>
      </c>
      <c r="AD48" s="94">
        <f t="shared" si="5"/>
        <v>40</v>
      </c>
      <c r="AE48" s="94">
        <f t="shared" si="5"/>
        <v>41</v>
      </c>
      <c r="AF48" s="94">
        <f t="shared" ref="AF48" si="6">MAX(AF5:AF47)</f>
        <v>64</v>
      </c>
      <c r="AG48" s="81">
        <f>MAX(AG5:AG47)</f>
        <v>64</v>
      </c>
      <c r="AH48" s="92">
        <f t="shared" si="4"/>
        <v>42.664516129032258</v>
      </c>
      <c r="AK48" s="5" t="s">
        <v>33</v>
      </c>
      <c r="AL48" s="5" t="s">
        <v>33</v>
      </c>
    </row>
    <row r="49" spans="1:38" x14ac:dyDescent="0.2">
      <c r="A49" s="77" t="s">
        <v>206</v>
      </c>
      <c r="B49" s="42"/>
      <c r="C49" s="42"/>
      <c r="D49" s="42"/>
      <c r="E49" s="42"/>
      <c r="F49" s="42"/>
      <c r="G49" s="42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48"/>
      <c r="AE49" s="52" t="s">
        <v>33</v>
      </c>
      <c r="AF49" s="52"/>
      <c r="AG49" s="46"/>
      <c r="AH49" s="47"/>
      <c r="AK49" t="s">
        <v>33</v>
      </c>
    </row>
    <row r="50" spans="1:38" x14ac:dyDescent="0.2">
      <c r="A50" s="77" t="s">
        <v>207</v>
      </c>
      <c r="B50" s="43"/>
      <c r="C50" s="43"/>
      <c r="D50" s="43"/>
      <c r="E50" s="43"/>
      <c r="F50" s="43"/>
      <c r="G50" s="43"/>
      <c r="H50" s="43"/>
      <c r="I50" s="43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117"/>
      <c r="U50" s="117"/>
      <c r="V50" s="117"/>
      <c r="W50" s="117"/>
      <c r="X50" s="117"/>
      <c r="Y50" s="96"/>
      <c r="Z50" s="96"/>
      <c r="AA50" s="96"/>
      <c r="AB50" s="96"/>
      <c r="AC50" s="96"/>
      <c r="AD50" s="96"/>
      <c r="AE50" s="96"/>
      <c r="AF50" s="96"/>
      <c r="AG50" s="46"/>
      <c r="AH50" s="45"/>
      <c r="AJ50" t="s">
        <v>33</v>
      </c>
      <c r="AK50" t="s">
        <v>33</v>
      </c>
      <c r="AL50" t="s">
        <v>33</v>
      </c>
    </row>
    <row r="51" spans="1:38" x14ac:dyDescent="0.2">
      <c r="A51" s="44"/>
      <c r="B51" s="96"/>
      <c r="C51" s="96"/>
      <c r="D51" s="96"/>
      <c r="E51" s="96"/>
      <c r="F51" s="96"/>
      <c r="G51" s="96"/>
      <c r="H51" s="96"/>
      <c r="I51" s="96"/>
      <c r="J51" s="97"/>
      <c r="K51" s="97"/>
      <c r="L51" s="97"/>
      <c r="M51" s="97"/>
      <c r="N51" s="97"/>
      <c r="O51" s="97"/>
      <c r="P51" s="97"/>
      <c r="Q51" s="96"/>
      <c r="R51" s="96"/>
      <c r="S51" s="96"/>
      <c r="T51" s="118"/>
      <c r="U51" s="118"/>
      <c r="V51" s="118"/>
      <c r="W51" s="118"/>
      <c r="X51" s="118"/>
      <c r="Y51" s="96"/>
      <c r="Z51" s="96"/>
      <c r="AA51" s="96"/>
      <c r="AB51" s="96"/>
      <c r="AC51" s="96"/>
      <c r="AD51" s="48"/>
      <c r="AE51" s="48"/>
      <c r="AF51" s="48"/>
      <c r="AG51" s="46"/>
      <c r="AH51" s="45"/>
    </row>
    <row r="52" spans="1:38" x14ac:dyDescent="0.2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48"/>
      <c r="AE52" s="48"/>
      <c r="AF52" s="48"/>
      <c r="AG52" s="46"/>
      <c r="AH52" s="72"/>
      <c r="AL52" t="s">
        <v>33</v>
      </c>
    </row>
    <row r="53" spans="1:38" x14ac:dyDescent="0.2">
      <c r="A53" s="44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48"/>
      <c r="AF53" s="48"/>
      <c r="AG53" s="46"/>
      <c r="AH53" s="47"/>
    </row>
    <row r="54" spans="1:38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9"/>
      <c r="AF54" s="49"/>
      <c r="AG54" s="46"/>
      <c r="AH54" s="47"/>
      <c r="AK54" t="s">
        <v>33</v>
      </c>
    </row>
    <row r="55" spans="1:38" ht="13.5" thickBot="1" x14ac:dyDescent="0.25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  <c r="AH55" s="73"/>
    </row>
    <row r="56" spans="1:38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H56" s="1"/>
      <c r="AK56" t="s">
        <v>33</v>
      </c>
    </row>
    <row r="58" spans="1:38" x14ac:dyDescent="0.2">
      <c r="AA58" s="3" t="s">
        <v>33</v>
      </c>
      <c r="AH58" t="s">
        <v>33</v>
      </c>
      <c r="AK58" t="s">
        <v>33</v>
      </c>
    </row>
    <row r="59" spans="1:38" x14ac:dyDescent="0.2">
      <c r="U59" s="3" t="s">
        <v>33</v>
      </c>
    </row>
    <row r="60" spans="1:38" x14ac:dyDescent="0.2">
      <c r="J60" s="3" t="s">
        <v>33</v>
      </c>
      <c r="N60" s="3" t="s">
        <v>33</v>
      </c>
      <c r="S60" s="3" t="s">
        <v>33</v>
      </c>
      <c r="V60" s="3" t="s">
        <v>33</v>
      </c>
    </row>
    <row r="61" spans="1:38" x14ac:dyDescent="0.2">
      <c r="G61" s="3" t="s">
        <v>33</v>
      </c>
      <c r="H61" s="3" t="s">
        <v>205</v>
      </c>
      <c r="P61" s="3" t="s">
        <v>33</v>
      </c>
      <c r="S61" s="3" t="s">
        <v>33</v>
      </c>
      <c r="U61" s="3" t="s">
        <v>33</v>
      </c>
      <c r="V61" s="3" t="s">
        <v>33</v>
      </c>
      <c r="AC61" s="3" t="s">
        <v>33</v>
      </c>
    </row>
    <row r="62" spans="1:38" x14ac:dyDescent="0.2">
      <c r="T62" s="3" t="s">
        <v>33</v>
      </c>
      <c r="W62" s="3" t="s">
        <v>33</v>
      </c>
      <c r="AA62" s="3" t="s">
        <v>33</v>
      </c>
      <c r="AE62" s="3" t="s">
        <v>33</v>
      </c>
    </row>
    <row r="63" spans="1:38" x14ac:dyDescent="0.2">
      <c r="W63" s="3" t="s">
        <v>33</v>
      </c>
      <c r="Z63" s="3" t="s">
        <v>33</v>
      </c>
    </row>
    <row r="64" spans="1:38" x14ac:dyDescent="0.2">
      <c r="P64" s="3" t="s">
        <v>33</v>
      </c>
      <c r="Q64" s="3" t="s">
        <v>33</v>
      </c>
      <c r="AA64" s="3" t="s">
        <v>33</v>
      </c>
      <c r="AE64" s="3" t="s">
        <v>33</v>
      </c>
    </row>
    <row r="66" spans="7:18" x14ac:dyDescent="0.2">
      <c r="K66" s="3" t="s">
        <v>33</v>
      </c>
      <c r="M66" s="3" t="s">
        <v>33</v>
      </c>
    </row>
    <row r="67" spans="7:18" x14ac:dyDescent="0.2">
      <c r="G67" s="3" t="s">
        <v>33</v>
      </c>
    </row>
    <row r="68" spans="7:18" x14ac:dyDescent="0.2">
      <c r="M68" s="3" t="s">
        <v>33</v>
      </c>
    </row>
    <row r="70" spans="7:18" x14ac:dyDescent="0.2">
      <c r="R70" s="3" t="s">
        <v>33</v>
      </c>
    </row>
  </sheetData>
  <mergeCells count="36">
    <mergeCell ref="A1:AH1"/>
    <mergeCell ref="AF3:AF4"/>
    <mergeCell ref="B2:AH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T3:T4"/>
    <mergeCell ref="N3:N4"/>
    <mergeCell ref="S3:S4"/>
    <mergeCell ref="T50:X50"/>
    <mergeCell ref="T51:X51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zoomScale="90" zoomScaleNormal="90" workbookViewId="0">
      <selection activeCell="AL38" sqref="AL38"/>
    </sheetView>
  </sheetViews>
  <sheetFormatPr defaultRowHeight="12.75" x14ac:dyDescent="0.2"/>
  <cols>
    <col min="1" max="1" width="24.28515625" style="2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7" width="6.42578125" style="2" bestFit="1" customWidth="1"/>
    <col min="8" max="9" width="5.42578125" style="2" bestFit="1" customWidth="1"/>
    <col min="10" max="10" width="6.42578125" style="2" customWidth="1"/>
    <col min="11" max="12" width="5.42578125" style="2" bestFit="1" customWidth="1"/>
    <col min="13" max="13" width="5.85546875" style="2" customWidth="1"/>
    <col min="14" max="27" width="5.42578125" style="2" bestFit="1" customWidth="1"/>
    <col min="28" max="28" width="5.85546875" style="2" customWidth="1"/>
    <col min="29" max="29" width="6.140625" style="2" bestFit="1" customWidth="1"/>
    <col min="30" max="30" width="6.42578125" style="2" bestFit="1" customWidth="1"/>
    <col min="31" max="31" width="5.42578125" style="2" bestFit="1" customWidth="1"/>
    <col min="32" max="32" width="5.42578125" style="2" customWidth="1"/>
    <col min="33" max="33" width="7.42578125" style="6" bestFit="1" customWidth="1"/>
    <col min="34" max="34" width="9.140625" style="1"/>
  </cols>
  <sheetData>
    <row r="1" spans="1:34" ht="20.100000000000001" customHeight="1" x14ac:dyDescent="0.2">
      <c r="A1" s="123" t="s">
        <v>217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</row>
    <row r="2" spans="1:34" s="4" customFormat="1" ht="20.100000000000001" customHeight="1" x14ac:dyDescent="0.2">
      <c r="A2" s="126" t="s">
        <v>20</v>
      </c>
      <c r="B2" s="121" t="s">
        <v>240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2"/>
    </row>
    <row r="3" spans="1:34" s="5" customFormat="1" ht="20.100000000000001" customHeight="1" x14ac:dyDescent="0.2">
      <c r="A3" s="126"/>
      <c r="B3" s="119">
        <v>1</v>
      </c>
      <c r="C3" s="119">
        <f>SUM(B3+1)</f>
        <v>2</v>
      </c>
      <c r="D3" s="119">
        <f t="shared" ref="D3:AD3" si="0">SUM(C3+1)</f>
        <v>3</v>
      </c>
      <c r="E3" s="119">
        <f t="shared" si="0"/>
        <v>4</v>
      </c>
      <c r="F3" s="119">
        <f t="shared" si="0"/>
        <v>5</v>
      </c>
      <c r="G3" s="119">
        <f t="shared" si="0"/>
        <v>6</v>
      </c>
      <c r="H3" s="119">
        <f t="shared" si="0"/>
        <v>7</v>
      </c>
      <c r="I3" s="119">
        <f t="shared" si="0"/>
        <v>8</v>
      </c>
      <c r="J3" s="119">
        <f t="shared" si="0"/>
        <v>9</v>
      </c>
      <c r="K3" s="119">
        <f t="shared" si="0"/>
        <v>10</v>
      </c>
      <c r="L3" s="119">
        <f t="shared" si="0"/>
        <v>11</v>
      </c>
      <c r="M3" s="119">
        <f t="shared" si="0"/>
        <v>12</v>
      </c>
      <c r="N3" s="119">
        <f t="shared" si="0"/>
        <v>13</v>
      </c>
      <c r="O3" s="119">
        <f t="shared" si="0"/>
        <v>14</v>
      </c>
      <c r="P3" s="119">
        <f t="shared" si="0"/>
        <v>15</v>
      </c>
      <c r="Q3" s="119">
        <f t="shared" si="0"/>
        <v>16</v>
      </c>
      <c r="R3" s="119">
        <f t="shared" si="0"/>
        <v>17</v>
      </c>
      <c r="S3" s="119">
        <f t="shared" si="0"/>
        <v>18</v>
      </c>
      <c r="T3" s="119">
        <f t="shared" si="0"/>
        <v>19</v>
      </c>
      <c r="U3" s="119">
        <f t="shared" si="0"/>
        <v>20</v>
      </c>
      <c r="V3" s="119">
        <f t="shared" si="0"/>
        <v>21</v>
      </c>
      <c r="W3" s="119">
        <f t="shared" si="0"/>
        <v>22</v>
      </c>
      <c r="X3" s="119">
        <f t="shared" si="0"/>
        <v>23</v>
      </c>
      <c r="Y3" s="119">
        <f t="shared" si="0"/>
        <v>24</v>
      </c>
      <c r="Z3" s="119">
        <f t="shared" si="0"/>
        <v>25</v>
      </c>
      <c r="AA3" s="119">
        <f t="shared" si="0"/>
        <v>26</v>
      </c>
      <c r="AB3" s="119">
        <f t="shared" si="0"/>
        <v>27</v>
      </c>
      <c r="AC3" s="119">
        <f t="shared" si="0"/>
        <v>28</v>
      </c>
      <c r="AD3" s="119">
        <f t="shared" si="0"/>
        <v>29</v>
      </c>
      <c r="AE3" s="119">
        <v>30</v>
      </c>
      <c r="AF3" s="119">
        <v>31</v>
      </c>
      <c r="AG3" s="78" t="s">
        <v>25</v>
      </c>
      <c r="AH3" s="79" t="s">
        <v>24</v>
      </c>
    </row>
    <row r="4" spans="1:34" s="5" customFormat="1" ht="20.100000000000001" customHeight="1" x14ac:dyDescent="0.2">
      <c r="A4" s="12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78" t="s">
        <v>23</v>
      </c>
      <c r="AH4" s="79" t="s">
        <v>23</v>
      </c>
    </row>
    <row r="5" spans="1:34" s="5" customFormat="1" hidden="1" x14ac:dyDescent="0.2">
      <c r="A5" s="50" t="s">
        <v>28</v>
      </c>
      <c r="B5" s="90" t="str">
        <f>[1]Março!$J$5</f>
        <v>*</v>
      </c>
      <c r="C5" s="90" t="str">
        <f>[1]Março!$J$6</f>
        <v>*</v>
      </c>
      <c r="D5" s="90" t="str">
        <f>[1]Março!$J$7</f>
        <v>*</v>
      </c>
      <c r="E5" s="90" t="str">
        <f>[1]Março!$J$8</f>
        <v>*</v>
      </c>
      <c r="F5" s="90" t="str">
        <f>[1]Março!$J$9</f>
        <v>*</v>
      </c>
      <c r="G5" s="90" t="str">
        <f>[1]Março!$J$10</f>
        <v>*</v>
      </c>
      <c r="H5" s="90" t="str">
        <f>[1]Março!$J$11</f>
        <v>*</v>
      </c>
      <c r="I5" s="90" t="str">
        <f>[1]Março!$J$12</f>
        <v>*</v>
      </c>
      <c r="J5" s="90" t="str">
        <f>[1]Março!$J$13</f>
        <v>*</v>
      </c>
      <c r="K5" s="90" t="str">
        <f>[1]Março!$J$14</f>
        <v>*</v>
      </c>
      <c r="L5" s="90" t="str">
        <f>[1]Março!$J$15</f>
        <v>*</v>
      </c>
      <c r="M5" s="90" t="str">
        <f>[1]Março!$J$16</f>
        <v>*</v>
      </c>
      <c r="N5" s="90" t="str">
        <f>[1]Março!$J$17</f>
        <v>*</v>
      </c>
      <c r="O5" s="90" t="str">
        <f>[1]Março!$J$18</f>
        <v>*</v>
      </c>
      <c r="P5" s="90" t="str">
        <f>[1]Março!$J$19</f>
        <v>*</v>
      </c>
      <c r="Q5" s="90" t="str">
        <f>[1]Março!$J$20</f>
        <v>*</v>
      </c>
      <c r="R5" s="90" t="str">
        <f>[1]Março!$J$21</f>
        <v>*</v>
      </c>
      <c r="S5" s="90" t="str">
        <f>[1]Março!$J$22</f>
        <v>*</v>
      </c>
      <c r="T5" s="90" t="str">
        <f>[1]Março!$J$23</f>
        <v>*</v>
      </c>
      <c r="U5" s="90" t="str">
        <f>[1]Março!$J$24</f>
        <v>*</v>
      </c>
      <c r="V5" s="90" t="str">
        <f>[1]Março!$J$25</f>
        <v>*</v>
      </c>
      <c r="W5" s="90" t="str">
        <f>[1]Março!$J$26</f>
        <v>*</v>
      </c>
      <c r="X5" s="90" t="str">
        <f>[1]Março!$J$27</f>
        <v>*</v>
      </c>
      <c r="Y5" s="90" t="str">
        <f>[1]Março!$J$28</f>
        <v>*</v>
      </c>
      <c r="Z5" s="90" t="str">
        <f>[1]Março!$J$29</f>
        <v>*</v>
      </c>
      <c r="AA5" s="90" t="str">
        <f>[1]Março!$J$30</f>
        <v>*</v>
      </c>
      <c r="AB5" s="90" t="str">
        <f>[1]Março!$J$31</f>
        <v>*</v>
      </c>
      <c r="AC5" s="90" t="str">
        <f>[1]Março!$J$32</f>
        <v>*</v>
      </c>
      <c r="AD5" s="90" t="str">
        <f>[1]Março!$J$33</f>
        <v>*</v>
      </c>
      <c r="AE5" s="90" t="str">
        <f>[1]Março!$J$34</f>
        <v>*</v>
      </c>
      <c r="AF5" s="90" t="str">
        <f>[1]Março!$J$35</f>
        <v>*</v>
      </c>
      <c r="AG5" s="81">
        <f t="shared" ref="AG5" si="1">MAX(B5:AF5)</f>
        <v>0</v>
      </c>
      <c r="AH5" s="92" t="e">
        <f t="shared" ref="AH5" si="2">AVERAGE(B5:AF5)</f>
        <v>#DIV/0!</v>
      </c>
    </row>
    <row r="6" spans="1:34" x14ac:dyDescent="0.2">
      <c r="A6" s="50" t="s">
        <v>0</v>
      </c>
      <c r="B6" s="93">
        <f>[2]Março!$J$5</f>
        <v>34.56</v>
      </c>
      <c r="C6" s="93">
        <f>[2]Março!$J$6</f>
        <v>34.200000000000003</v>
      </c>
      <c r="D6" s="93">
        <f>[2]Março!$J$7</f>
        <v>33.480000000000004</v>
      </c>
      <c r="E6" s="93">
        <f>[2]Março!$J$8</f>
        <v>33.119999999999997</v>
      </c>
      <c r="F6" s="93">
        <f>[2]Março!$J$9</f>
        <v>47.16</v>
      </c>
      <c r="G6" s="93">
        <f>[2]Março!$J$10</f>
        <v>40.680000000000007</v>
      </c>
      <c r="H6" s="93">
        <f>[2]Março!$J$11</f>
        <v>32.04</v>
      </c>
      <c r="I6" s="93">
        <f>[2]Março!$J$12</f>
        <v>28.8</v>
      </c>
      <c r="J6" s="93">
        <f>[2]Março!$J$13</f>
        <v>39.6</v>
      </c>
      <c r="K6" s="93">
        <f>[2]Março!$J$14</f>
        <v>32.04</v>
      </c>
      <c r="L6" s="93">
        <f>[2]Março!$J$15</f>
        <v>34.200000000000003</v>
      </c>
      <c r="M6" s="93">
        <f>[2]Março!$J$16</f>
        <v>27</v>
      </c>
      <c r="N6" s="93">
        <f>[2]Março!$J$17</f>
        <v>25.56</v>
      </c>
      <c r="O6" s="93">
        <f>[2]Março!$J$18</f>
        <v>17.28</v>
      </c>
      <c r="P6" s="93">
        <f>[2]Março!$J$19</f>
        <v>21.240000000000002</v>
      </c>
      <c r="Q6" s="93">
        <f>[2]Março!$J$20</f>
        <v>19.440000000000001</v>
      </c>
      <c r="R6" s="93">
        <f>[2]Março!$J$21</f>
        <v>34.56</v>
      </c>
      <c r="S6" s="93">
        <f>[2]Março!$J$22</f>
        <v>33.840000000000003</v>
      </c>
      <c r="T6" s="93">
        <f>[2]Março!$J$23</f>
        <v>21.6</v>
      </c>
      <c r="U6" s="93">
        <f>[2]Março!$J$24</f>
        <v>36.36</v>
      </c>
      <c r="V6" s="93">
        <f>[2]Março!$J$25</f>
        <v>33.840000000000003</v>
      </c>
      <c r="W6" s="93">
        <f>[2]Março!$J$26</f>
        <v>41.04</v>
      </c>
      <c r="X6" s="93">
        <f>[2]Março!$J$27</f>
        <v>29.880000000000003</v>
      </c>
      <c r="Y6" s="93">
        <f>[2]Março!$J$28</f>
        <v>35.64</v>
      </c>
      <c r="Z6" s="93">
        <f>[2]Março!$J$29</f>
        <v>32.4</v>
      </c>
      <c r="AA6" s="93">
        <f>[2]Março!$J$30</f>
        <v>34.92</v>
      </c>
      <c r="AB6" s="93">
        <f>[2]Março!$J$31</f>
        <v>26.28</v>
      </c>
      <c r="AC6" s="93">
        <f>[2]Março!$J$32</f>
        <v>31.319999999999997</v>
      </c>
      <c r="AD6" s="93">
        <f>[2]Março!$J$33</f>
        <v>53.28</v>
      </c>
      <c r="AE6" s="93">
        <f>[2]Março!$J$34</f>
        <v>25.2</v>
      </c>
      <c r="AF6" s="93">
        <f>[2]Março!$J$35</f>
        <v>30.6</v>
      </c>
      <c r="AG6" s="81">
        <f t="shared" ref="AG6:AG48" si="3">MAX(B6:AF6)</f>
        <v>53.28</v>
      </c>
      <c r="AH6" s="92">
        <f t="shared" ref="AH6:AH49" si="4">AVERAGE(B6:AF6)</f>
        <v>32.295483870967743</v>
      </c>
    </row>
    <row r="7" spans="1:34" x14ac:dyDescent="0.2">
      <c r="A7" s="50" t="s">
        <v>86</v>
      </c>
      <c r="B7" s="93">
        <f>[3]Março!$J$5</f>
        <v>26.64</v>
      </c>
      <c r="C7" s="93">
        <f>[3]Março!$J$6</f>
        <v>28.8</v>
      </c>
      <c r="D7" s="93">
        <f>[3]Março!$J$7</f>
        <v>29.52</v>
      </c>
      <c r="E7" s="93">
        <f>[3]Março!$J$8</f>
        <v>27</v>
      </c>
      <c r="F7" s="93">
        <f>[3]Março!$J$9</f>
        <v>45.36</v>
      </c>
      <c r="G7" s="93">
        <f>[3]Março!$J$10</f>
        <v>48.96</v>
      </c>
      <c r="H7" s="93">
        <f>[3]Março!$J$11</f>
        <v>34.56</v>
      </c>
      <c r="I7" s="93">
        <f>[3]Março!$J$12</f>
        <v>29.880000000000003</v>
      </c>
      <c r="J7" s="93">
        <f>[3]Março!$J$13</f>
        <v>33.119999999999997</v>
      </c>
      <c r="K7" s="93">
        <f>[3]Março!$J$14</f>
        <v>33.119999999999997</v>
      </c>
      <c r="L7" s="93">
        <f>[3]Março!$J$15</f>
        <v>39.96</v>
      </c>
      <c r="M7" s="93">
        <f>[3]Março!$J$16</f>
        <v>26.64</v>
      </c>
      <c r="N7" s="93">
        <f>[3]Março!$J$17</f>
        <v>27</v>
      </c>
      <c r="O7" s="93">
        <f>[3]Março!$J$18</f>
        <v>23.759999999999998</v>
      </c>
      <c r="P7" s="93">
        <f>[3]Março!$J$19</f>
        <v>30.240000000000002</v>
      </c>
      <c r="Q7" s="93">
        <f>[3]Março!$J$20</f>
        <v>25.56</v>
      </c>
      <c r="R7" s="93">
        <f>[3]Março!$J$21</f>
        <v>34.200000000000003</v>
      </c>
      <c r="S7" s="93">
        <f>[3]Março!$J$22</f>
        <v>53.28</v>
      </c>
      <c r="T7" s="93">
        <f>[3]Março!$J$23</f>
        <v>29.16</v>
      </c>
      <c r="U7" s="93">
        <f>[3]Março!$J$24</f>
        <v>37.440000000000005</v>
      </c>
      <c r="V7" s="93">
        <f>[3]Março!$J$25</f>
        <v>41.4</v>
      </c>
      <c r="W7" s="93">
        <f>[3]Março!$J$26</f>
        <v>42.84</v>
      </c>
      <c r="X7" s="93">
        <f>[3]Março!$J$27</f>
        <v>46.080000000000005</v>
      </c>
      <c r="Y7" s="93">
        <f>[3]Março!$J$28</f>
        <v>35.64</v>
      </c>
      <c r="Z7" s="93">
        <f>[3]Março!$J$29</f>
        <v>23.400000000000002</v>
      </c>
      <c r="AA7" s="93">
        <f>[3]Março!$J$30</f>
        <v>32.76</v>
      </c>
      <c r="AB7" s="93">
        <f>[3]Março!$J$31</f>
        <v>29.16</v>
      </c>
      <c r="AC7" s="93">
        <f>[3]Março!$J$32</f>
        <v>39.6</v>
      </c>
      <c r="AD7" s="93">
        <f>[3]Março!$J$33</f>
        <v>33.840000000000003</v>
      </c>
      <c r="AE7" s="93">
        <f>[3]Março!$J$34</f>
        <v>25.92</v>
      </c>
      <c r="AF7" s="93">
        <f>[3]Março!$J$35</f>
        <v>34.92</v>
      </c>
      <c r="AG7" s="81">
        <f t="shared" si="3"/>
        <v>53.28</v>
      </c>
      <c r="AH7" s="92">
        <f t="shared" si="4"/>
        <v>33.863225806451609</v>
      </c>
    </row>
    <row r="8" spans="1:34" x14ac:dyDescent="0.2">
      <c r="A8" s="50" t="s">
        <v>1</v>
      </c>
      <c r="B8" s="93">
        <f>[4]Março!$J$5</f>
        <v>80.64</v>
      </c>
      <c r="C8" s="93">
        <f>[4]Março!$J$6</f>
        <v>34.92</v>
      </c>
      <c r="D8" s="93">
        <f>[4]Março!$J$7</f>
        <v>24.12</v>
      </c>
      <c r="E8" s="93">
        <f>[4]Março!$J$8</f>
        <v>23.400000000000002</v>
      </c>
      <c r="F8" s="93">
        <f>[4]Março!$J$9</f>
        <v>27.36</v>
      </c>
      <c r="G8" s="93">
        <f>[4]Março!$J$10</f>
        <v>26.28</v>
      </c>
      <c r="H8" s="93">
        <f>[4]Março!$J$11</f>
        <v>48.24</v>
      </c>
      <c r="I8" s="93">
        <f>[4]Março!$J$12</f>
        <v>21.240000000000002</v>
      </c>
      <c r="J8" s="93">
        <f>[4]Março!$J$13</f>
        <v>28.08</v>
      </c>
      <c r="K8" s="93">
        <f>[4]Março!$J$14</f>
        <v>18.36</v>
      </c>
      <c r="L8" s="93">
        <f>[4]Março!$J$15</f>
        <v>33.119999999999997</v>
      </c>
      <c r="M8" s="93">
        <f>[4]Março!$J$16</f>
        <v>20.16</v>
      </c>
      <c r="N8" s="93">
        <f>[4]Março!$J$17</f>
        <v>20.88</v>
      </c>
      <c r="O8" s="93">
        <f>[4]Março!$J$18</f>
        <v>16.920000000000002</v>
      </c>
      <c r="P8" s="93">
        <f>[4]Março!$J$19</f>
        <v>18</v>
      </c>
      <c r="Q8" s="93">
        <f>[4]Março!$J$20</f>
        <v>20.88</v>
      </c>
      <c r="R8" s="93">
        <f>[4]Março!$J$21</f>
        <v>21.96</v>
      </c>
      <c r="S8" s="93">
        <f>[4]Março!$J$22</f>
        <v>33.840000000000003</v>
      </c>
      <c r="T8" s="93">
        <f>[4]Março!$J$23</f>
        <v>19.079999999999998</v>
      </c>
      <c r="U8" s="93">
        <f>[4]Março!$J$24</f>
        <v>24.12</v>
      </c>
      <c r="V8" s="93">
        <f>[4]Março!$J$25</f>
        <v>34.200000000000003</v>
      </c>
      <c r="W8" s="93">
        <f>[4]Março!$J$26</f>
        <v>33.480000000000004</v>
      </c>
      <c r="X8" s="93">
        <f>[4]Março!$J$27</f>
        <v>29.880000000000003</v>
      </c>
      <c r="Y8" s="93">
        <f>[4]Março!$J$28</f>
        <v>17.28</v>
      </c>
      <c r="Z8" s="93">
        <f>[4]Março!$J$29</f>
        <v>17.64</v>
      </c>
      <c r="AA8" s="93">
        <f>[4]Março!$J$30</f>
        <v>32.04</v>
      </c>
      <c r="AB8" s="93">
        <f>[4]Março!$J$31</f>
        <v>24.48</v>
      </c>
      <c r="AC8" s="93">
        <f>[4]Março!$J$32</f>
        <v>23.400000000000002</v>
      </c>
      <c r="AD8" s="93">
        <f>[4]Março!$J$33</f>
        <v>28.44</v>
      </c>
      <c r="AE8" s="93">
        <f>[4]Março!$J$34</f>
        <v>38.880000000000003</v>
      </c>
      <c r="AF8" s="93">
        <f>[4]Março!$J$35</f>
        <v>38.880000000000003</v>
      </c>
      <c r="AG8" s="81">
        <f t="shared" si="3"/>
        <v>80.64</v>
      </c>
      <c r="AH8" s="92">
        <f t="shared" si="4"/>
        <v>28.393548387096775</v>
      </c>
    </row>
    <row r="9" spans="1:34" x14ac:dyDescent="0.2">
      <c r="A9" s="50" t="s">
        <v>148</v>
      </c>
      <c r="B9" s="93">
        <f>[5]Março!$J$5</f>
        <v>44.28</v>
      </c>
      <c r="C9" s="93">
        <f>[5]Março!$J$6</f>
        <v>36.72</v>
      </c>
      <c r="D9" s="93">
        <f>[5]Março!$J$7</f>
        <v>35.64</v>
      </c>
      <c r="E9" s="93">
        <f>[5]Março!$J$8</f>
        <v>30.240000000000002</v>
      </c>
      <c r="F9" s="93">
        <f>[5]Março!$J$9</f>
        <v>46.800000000000004</v>
      </c>
      <c r="G9" s="93">
        <f>[5]Março!$J$10</f>
        <v>35.28</v>
      </c>
      <c r="H9" s="93">
        <f>[5]Março!$J$11</f>
        <v>37.080000000000005</v>
      </c>
      <c r="I9" s="93">
        <f>[5]Março!$J$12</f>
        <v>33.480000000000004</v>
      </c>
      <c r="J9" s="93">
        <f>[5]Março!$J$13</f>
        <v>36</v>
      </c>
      <c r="K9" s="93">
        <f>[5]Março!$J$14</f>
        <v>34.92</v>
      </c>
      <c r="L9" s="93">
        <f>[5]Março!$J$15</f>
        <v>39.96</v>
      </c>
      <c r="M9" s="93">
        <f>[5]Março!$J$16</f>
        <v>25.2</v>
      </c>
      <c r="N9" s="93">
        <f>[5]Março!$J$17</f>
        <v>27</v>
      </c>
      <c r="O9" s="93">
        <f>[5]Março!$J$18</f>
        <v>24.48</v>
      </c>
      <c r="P9" s="93">
        <f>[5]Março!$J$19</f>
        <v>29.16</v>
      </c>
      <c r="Q9" s="93">
        <f>[5]Março!$J$20</f>
        <v>22.68</v>
      </c>
      <c r="R9" s="93">
        <f>[5]Março!$J$21</f>
        <v>37.080000000000005</v>
      </c>
      <c r="S9" s="93">
        <f>[5]Março!$J$22</f>
        <v>38.159999999999997</v>
      </c>
      <c r="T9" s="93">
        <f>[5]Março!$J$23</f>
        <v>28.44</v>
      </c>
      <c r="U9" s="93">
        <f>[5]Março!$J$24</f>
        <v>28.08</v>
      </c>
      <c r="V9" s="93">
        <f>[5]Março!$J$25</f>
        <v>37.800000000000004</v>
      </c>
      <c r="W9" s="93">
        <f>[5]Março!$J$26</f>
        <v>48.96</v>
      </c>
      <c r="X9" s="93">
        <f>[5]Março!$J$27</f>
        <v>37.080000000000005</v>
      </c>
      <c r="Y9" s="93">
        <f>[5]Março!$J$28</f>
        <v>31.680000000000003</v>
      </c>
      <c r="Z9" s="93">
        <f>[5]Março!$J$29</f>
        <v>26.64</v>
      </c>
      <c r="AA9" s="93">
        <f>[5]Março!$J$30</f>
        <v>42.12</v>
      </c>
      <c r="AB9" s="93">
        <f>[5]Março!$J$31</f>
        <v>32.04</v>
      </c>
      <c r="AC9" s="93">
        <f>[5]Março!$J$32</f>
        <v>34.92</v>
      </c>
      <c r="AD9" s="93">
        <f>[5]Março!$J$33</f>
        <v>41.4</v>
      </c>
      <c r="AE9" s="93">
        <f>[5]Março!$J$34</f>
        <v>34.92</v>
      </c>
      <c r="AF9" s="93">
        <f>[5]Março!$J$35</f>
        <v>43.56</v>
      </c>
      <c r="AG9" s="81">
        <f t="shared" si="3"/>
        <v>48.96</v>
      </c>
      <c r="AH9" s="92">
        <f t="shared" si="4"/>
        <v>34.896774193548389</v>
      </c>
    </row>
    <row r="10" spans="1:34" x14ac:dyDescent="0.2">
      <c r="A10" s="50" t="s">
        <v>93</v>
      </c>
      <c r="B10" s="93">
        <f>[6]Março!$J$5</f>
        <v>59.4</v>
      </c>
      <c r="C10" s="93">
        <f>[6]Março!$J$6</f>
        <v>52.92</v>
      </c>
      <c r="D10" s="93">
        <f>[6]Março!$J$7</f>
        <v>27.720000000000002</v>
      </c>
      <c r="E10" s="93">
        <f>[6]Março!$J$8</f>
        <v>41.4</v>
      </c>
      <c r="F10" s="93">
        <f>[6]Março!$J$9</f>
        <v>86.039999999999992</v>
      </c>
      <c r="G10" s="93">
        <f>[6]Março!$J$10</f>
        <v>32.4</v>
      </c>
      <c r="H10" s="93">
        <f>[6]Março!$J$11</f>
        <v>45</v>
      </c>
      <c r="I10" s="93">
        <f>[6]Março!$J$12</f>
        <v>32.76</v>
      </c>
      <c r="J10" s="93">
        <f>[6]Março!$J$13</f>
        <v>53.28</v>
      </c>
      <c r="K10" s="93">
        <f>[6]Março!$J$14</f>
        <v>48.6</v>
      </c>
      <c r="L10" s="93">
        <f>[6]Março!$J$15</f>
        <v>55.800000000000004</v>
      </c>
      <c r="M10" s="93">
        <f>[6]Março!$J$16</f>
        <v>52.2</v>
      </c>
      <c r="N10" s="93">
        <f>[6]Março!$J$17</f>
        <v>29.16</v>
      </c>
      <c r="O10" s="93">
        <f>[6]Março!$J$18</f>
        <v>26.28</v>
      </c>
      <c r="P10" s="93">
        <f>[6]Março!$J$19</f>
        <v>25.92</v>
      </c>
      <c r="Q10" s="93">
        <f>[6]Março!$J$20</f>
        <v>25.2</v>
      </c>
      <c r="R10" s="93">
        <f>[6]Março!$J$21</f>
        <v>48.6</v>
      </c>
      <c r="S10" s="93">
        <f>[6]Março!$J$22</f>
        <v>77.039999999999992</v>
      </c>
      <c r="T10" s="93">
        <f>[6]Março!$J$23</f>
        <v>24.840000000000003</v>
      </c>
      <c r="U10" s="93">
        <f>[6]Março!$J$24</f>
        <v>33.119999999999997</v>
      </c>
      <c r="V10" s="93">
        <f>[6]Março!$J$25</f>
        <v>38.880000000000003</v>
      </c>
      <c r="W10" s="93">
        <f>[6]Março!$J$26</f>
        <v>40.32</v>
      </c>
      <c r="X10" s="93">
        <f>[6]Março!$J$27</f>
        <v>32.76</v>
      </c>
      <c r="Y10" s="93">
        <f>[6]Março!$J$28</f>
        <v>35.64</v>
      </c>
      <c r="Z10" s="93">
        <f>[6]Março!$J$29</f>
        <v>36</v>
      </c>
      <c r="AA10" s="93">
        <f>[6]Março!$J$30</f>
        <v>44.28</v>
      </c>
      <c r="AB10" s="93">
        <f>[6]Março!$J$31</f>
        <v>27.36</v>
      </c>
      <c r="AC10" s="93">
        <f>[6]Março!$J$32</f>
        <v>34.200000000000003</v>
      </c>
      <c r="AD10" s="93">
        <f>[6]Março!$J$33</f>
        <v>32.4</v>
      </c>
      <c r="AE10" s="93">
        <f>[6]Março!$J$34</f>
        <v>48.24</v>
      </c>
      <c r="AF10" s="93">
        <f>[6]Março!$J$35</f>
        <v>33.480000000000004</v>
      </c>
      <c r="AG10" s="81">
        <f t="shared" si="3"/>
        <v>86.039999999999992</v>
      </c>
      <c r="AH10" s="92">
        <f t="shared" si="4"/>
        <v>41.330322580645159</v>
      </c>
    </row>
    <row r="11" spans="1:34" x14ac:dyDescent="0.2">
      <c r="A11" s="50" t="s">
        <v>50</v>
      </c>
      <c r="B11" s="93">
        <f>[7]Março!$J$5</f>
        <v>37.800000000000004</v>
      </c>
      <c r="C11" s="93">
        <f>[7]Março!$J$6</f>
        <v>34.200000000000003</v>
      </c>
      <c r="D11" s="93">
        <f>[7]Março!$J$7</f>
        <v>24.12</v>
      </c>
      <c r="E11" s="93">
        <f>[7]Março!$J$8</f>
        <v>34.200000000000003</v>
      </c>
      <c r="F11" s="93">
        <f>[7]Março!$J$9</f>
        <v>61.92</v>
      </c>
      <c r="G11" s="93">
        <f>[7]Março!$J$10</f>
        <v>36.72</v>
      </c>
      <c r="H11" s="93">
        <f>[7]Março!$J$11</f>
        <v>37.800000000000004</v>
      </c>
      <c r="I11" s="93">
        <f>[7]Março!$J$12</f>
        <v>37.800000000000004</v>
      </c>
      <c r="J11" s="93">
        <f>[7]Março!$J$13</f>
        <v>23.040000000000003</v>
      </c>
      <c r="K11" s="93">
        <f>[7]Março!$J$14</f>
        <v>23.040000000000003</v>
      </c>
      <c r="L11" s="93">
        <f>[7]Março!$J$15</f>
        <v>32.4</v>
      </c>
      <c r="M11" s="93">
        <f>[7]Março!$J$16</f>
        <v>45</v>
      </c>
      <c r="N11" s="93">
        <f>[7]Março!$J$17</f>
        <v>23.040000000000003</v>
      </c>
      <c r="O11" s="93">
        <f>[7]Março!$J$18</f>
        <v>21.240000000000002</v>
      </c>
      <c r="P11" s="93">
        <f>[7]Março!$J$19</f>
        <v>36.72</v>
      </c>
      <c r="Q11" s="93">
        <f>[7]Março!$J$20</f>
        <v>30.96</v>
      </c>
      <c r="R11" s="93">
        <f>[7]Março!$J$21</f>
        <v>34.200000000000003</v>
      </c>
      <c r="S11" s="93">
        <f>[7]Março!$J$22</f>
        <v>36.36</v>
      </c>
      <c r="T11" s="93">
        <f>[7]Março!$J$23</f>
        <v>21.96</v>
      </c>
      <c r="U11" s="93">
        <f>[7]Março!$J$24</f>
        <v>46.800000000000004</v>
      </c>
      <c r="V11" s="93">
        <f>[7]Março!$J$25</f>
        <v>37.440000000000005</v>
      </c>
      <c r="W11" s="93">
        <f>[7]Março!$J$26</f>
        <v>33.840000000000003</v>
      </c>
      <c r="X11" s="93">
        <f>[7]Março!$J$27</f>
        <v>30.6</v>
      </c>
      <c r="Y11" s="93">
        <f>[7]Março!$J$28</f>
        <v>31.680000000000003</v>
      </c>
      <c r="Z11" s="93">
        <f>[7]Março!$J$29</f>
        <v>27.720000000000002</v>
      </c>
      <c r="AA11" s="93">
        <f>[7]Março!$J$30</f>
        <v>45</v>
      </c>
      <c r="AB11" s="93">
        <f>[7]Março!$J$31</f>
        <v>31.680000000000003</v>
      </c>
      <c r="AC11" s="93">
        <f>[7]Março!$J$32</f>
        <v>30.240000000000002</v>
      </c>
      <c r="AD11" s="93">
        <f>[7]Março!$J$33</f>
        <v>34.92</v>
      </c>
      <c r="AE11" s="93">
        <f>[7]Março!$J$34</f>
        <v>41.4</v>
      </c>
      <c r="AF11" s="93">
        <f>[7]Março!$J$35</f>
        <v>30.240000000000002</v>
      </c>
      <c r="AG11" s="81">
        <f t="shared" si="3"/>
        <v>61.92</v>
      </c>
      <c r="AH11" s="92">
        <f t="shared" si="4"/>
        <v>34.002580645161295</v>
      </c>
    </row>
    <row r="12" spans="1:34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81" t="s">
        <v>202</v>
      </c>
      <c r="AH12" s="92" t="s">
        <v>202</v>
      </c>
    </row>
    <row r="13" spans="1:34" x14ac:dyDescent="0.2">
      <c r="A13" s="50" t="s">
        <v>96</v>
      </c>
      <c r="B13" s="93">
        <f>[8]Março!$J$5</f>
        <v>34.56</v>
      </c>
      <c r="C13" s="93">
        <f>[8]Março!$J$6</f>
        <v>42.84</v>
      </c>
      <c r="D13" s="93">
        <f>[8]Março!$J$7</f>
        <v>25.2</v>
      </c>
      <c r="E13" s="93">
        <f>[8]Março!$J$8</f>
        <v>37.800000000000004</v>
      </c>
      <c r="F13" s="93">
        <f>[8]Março!$J$9</f>
        <v>43.2</v>
      </c>
      <c r="G13" s="93">
        <f>[8]Março!$J$10</f>
        <v>46.440000000000005</v>
      </c>
      <c r="H13" s="93">
        <f>[8]Março!$J$11</f>
        <v>36.36</v>
      </c>
      <c r="I13" s="93">
        <f>[8]Março!$J$12</f>
        <v>42.12</v>
      </c>
      <c r="J13" s="93">
        <f>[8]Março!$J$13</f>
        <v>44.28</v>
      </c>
      <c r="K13" s="93">
        <f>[8]Março!$J$14</f>
        <v>29.16</v>
      </c>
      <c r="L13" s="93">
        <f>[8]Março!$J$15</f>
        <v>33.840000000000003</v>
      </c>
      <c r="M13" s="93">
        <f>[8]Março!$J$16</f>
        <v>24.840000000000003</v>
      </c>
      <c r="N13" s="93">
        <f>[8]Março!$J$17</f>
        <v>36</v>
      </c>
      <c r="O13" s="93">
        <f>[8]Março!$J$18</f>
        <v>45</v>
      </c>
      <c r="P13" s="93">
        <f>[8]Março!$J$19</f>
        <v>27</v>
      </c>
      <c r="Q13" s="93">
        <f>[8]Março!$J$20</f>
        <v>22.68</v>
      </c>
      <c r="R13" s="93">
        <f>[8]Março!$J$21</f>
        <v>35.28</v>
      </c>
      <c r="S13" s="93">
        <f>[8]Março!$J$22</f>
        <v>46.800000000000004</v>
      </c>
      <c r="T13" s="93">
        <f>[8]Março!$J$23</f>
        <v>28.44</v>
      </c>
      <c r="U13" s="93">
        <f>[8]Março!$J$24</f>
        <v>23.400000000000002</v>
      </c>
      <c r="V13" s="93">
        <f>[8]Março!$J$25</f>
        <v>37.080000000000005</v>
      </c>
      <c r="W13" s="93">
        <f>[8]Março!$J$26</f>
        <v>45.36</v>
      </c>
      <c r="X13" s="93">
        <f>[8]Março!$J$27</f>
        <v>45.72</v>
      </c>
      <c r="Y13" s="93">
        <f>[8]Março!$J$28</f>
        <v>37.080000000000005</v>
      </c>
      <c r="Z13" s="93">
        <f>[8]Março!$J$29</f>
        <v>29.16</v>
      </c>
      <c r="AA13" s="93">
        <f>[8]Março!$J$30</f>
        <v>37.800000000000004</v>
      </c>
      <c r="AB13" s="93">
        <f>[8]Março!$J$31</f>
        <v>27</v>
      </c>
      <c r="AC13" s="93">
        <f>[8]Março!$J$32</f>
        <v>31.319999999999997</v>
      </c>
      <c r="AD13" s="93">
        <f>[8]Março!$J$33</f>
        <v>25.2</v>
      </c>
      <c r="AE13" s="93">
        <f>[8]Março!$J$34</f>
        <v>31.680000000000003</v>
      </c>
      <c r="AF13" s="93">
        <f>[8]Março!$J$35</f>
        <v>43.56</v>
      </c>
      <c r="AG13" s="81">
        <f t="shared" si="3"/>
        <v>46.800000000000004</v>
      </c>
      <c r="AH13" s="92">
        <f t="shared" si="4"/>
        <v>35.361290322580643</v>
      </c>
    </row>
    <row r="14" spans="1:34" hidden="1" x14ac:dyDescent="0.2">
      <c r="A14" s="50" t="s">
        <v>100</v>
      </c>
      <c r="B14" s="93" t="str">
        <f>[9]Março!$J$5</f>
        <v>*</v>
      </c>
      <c r="C14" s="93" t="str">
        <f>[9]Março!$J$6</f>
        <v>*</v>
      </c>
      <c r="D14" s="93" t="str">
        <f>[9]Março!$J$7</f>
        <v>*</v>
      </c>
      <c r="E14" s="93" t="str">
        <f>[9]Março!$J$8</f>
        <v>*</v>
      </c>
      <c r="F14" s="93" t="str">
        <f>[9]Março!$J$9</f>
        <v>*</v>
      </c>
      <c r="G14" s="93" t="str">
        <f>[9]Março!$J$10</f>
        <v>*</v>
      </c>
      <c r="H14" s="93" t="str">
        <f>[9]Março!$J$11</f>
        <v>*</v>
      </c>
      <c r="I14" s="93" t="str">
        <f>[9]Março!$J$12</f>
        <v>*</v>
      </c>
      <c r="J14" s="93" t="str">
        <f>[9]Março!$J$13</f>
        <v>*</v>
      </c>
      <c r="K14" s="93" t="str">
        <f>[9]Março!$J$14</f>
        <v>*</v>
      </c>
      <c r="L14" s="93" t="str">
        <f>[9]Março!$J$15</f>
        <v>*</v>
      </c>
      <c r="M14" s="93" t="str">
        <f>[9]Março!$J$16</f>
        <v>*</v>
      </c>
      <c r="N14" s="93" t="str">
        <f>[9]Março!$J$17</f>
        <v>*</v>
      </c>
      <c r="O14" s="93" t="str">
        <f>[9]Março!$J$18</f>
        <v>*</v>
      </c>
      <c r="P14" s="93" t="str">
        <f>[9]Março!$J$19</f>
        <v>*</v>
      </c>
      <c r="Q14" s="93" t="str">
        <f>[9]Março!$J$20</f>
        <v>*</v>
      </c>
      <c r="R14" s="93" t="str">
        <f>[9]Março!$J$21</f>
        <v>*</v>
      </c>
      <c r="S14" s="93" t="str">
        <f>[9]Março!$J$22</f>
        <v>*</v>
      </c>
      <c r="T14" s="93" t="str">
        <f>[9]Março!$J$23</f>
        <v>*</v>
      </c>
      <c r="U14" s="93" t="str">
        <f>[9]Março!$J$24</f>
        <v>*</v>
      </c>
      <c r="V14" s="93" t="str">
        <f>[9]Março!$J$25</f>
        <v>*</v>
      </c>
      <c r="W14" s="93" t="str">
        <f>[9]Março!$J$26</f>
        <v>*</v>
      </c>
      <c r="X14" s="93" t="str">
        <f>[9]Março!$J$27</f>
        <v>*</v>
      </c>
      <c r="Y14" s="93" t="str">
        <f>[9]Março!$J$28</f>
        <v>*</v>
      </c>
      <c r="Z14" s="93" t="str">
        <f>[9]Março!$J$29</f>
        <v>*</v>
      </c>
      <c r="AA14" s="93" t="str">
        <f>[9]Março!$J$30</f>
        <v>*</v>
      </c>
      <c r="AB14" s="93" t="str">
        <f>[9]Março!$J$31</f>
        <v>*</v>
      </c>
      <c r="AC14" s="93" t="str">
        <f>[9]Março!$J$32</f>
        <v>*</v>
      </c>
      <c r="AD14" s="93" t="str">
        <f>[9]Março!$J$33</f>
        <v>*</v>
      </c>
      <c r="AE14" s="93" t="str">
        <f>[9]Março!$J$34</f>
        <v>*</v>
      </c>
      <c r="AF14" s="93" t="str">
        <f>[9]Março!$J$35</f>
        <v>*</v>
      </c>
      <c r="AG14" s="81" t="s">
        <v>202</v>
      </c>
      <c r="AH14" s="92" t="s">
        <v>202</v>
      </c>
    </row>
    <row r="15" spans="1:34" x14ac:dyDescent="0.2">
      <c r="A15" s="50" t="s">
        <v>103</v>
      </c>
      <c r="B15" s="93">
        <f>[10]Março!$J$5</f>
        <v>33.480000000000004</v>
      </c>
      <c r="C15" s="93">
        <f>[10]Março!$J$6</f>
        <v>27</v>
      </c>
      <c r="D15" s="93">
        <f>[10]Março!$J$7</f>
        <v>30.240000000000002</v>
      </c>
      <c r="E15" s="93">
        <f>[10]Março!$J$8</f>
        <v>30.96</v>
      </c>
      <c r="F15" s="93">
        <f>[10]Março!$J$9</f>
        <v>49.32</v>
      </c>
      <c r="G15" s="93">
        <f>[10]Março!$J$10</f>
        <v>41.04</v>
      </c>
      <c r="H15" s="93">
        <f>[10]Março!$J$11</f>
        <v>38.880000000000003</v>
      </c>
      <c r="I15" s="93">
        <f>[10]Março!$J$12</f>
        <v>27</v>
      </c>
      <c r="J15" s="93">
        <f>[10]Março!$J$13</f>
        <v>57.6</v>
      </c>
      <c r="K15" s="93">
        <f>[10]Março!$J$14</f>
        <v>35.64</v>
      </c>
      <c r="L15" s="93">
        <f>[10]Março!$J$15</f>
        <v>43.2</v>
      </c>
      <c r="M15" s="93">
        <f>[10]Março!$J$16</f>
        <v>24.840000000000003</v>
      </c>
      <c r="N15" s="93">
        <f>[10]Março!$J$17</f>
        <v>25.56</v>
      </c>
      <c r="O15" s="93">
        <f>[10]Março!$J$18</f>
        <v>20.88</v>
      </c>
      <c r="P15" s="93">
        <f>[10]Março!$J$19</f>
        <v>34.56</v>
      </c>
      <c r="Q15" s="93">
        <f>[10]Março!$J$20</f>
        <v>26.64</v>
      </c>
      <c r="R15" s="93">
        <f>[10]Março!$J$21</f>
        <v>49.32</v>
      </c>
      <c r="S15" s="93">
        <f>[10]Março!$J$22</f>
        <v>48.6</v>
      </c>
      <c r="T15" s="93">
        <f>[10]Março!$J$23</f>
        <v>28.8</v>
      </c>
      <c r="U15" s="93">
        <f>[10]Março!$J$24</f>
        <v>35.64</v>
      </c>
      <c r="V15" s="93">
        <f>[10]Março!$J$25</f>
        <v>37.440000000000005</v>
      </c>
      <c r="W15" s="93">
        <f>[10]Março!$J$26</f>
        <v>39.96</v>
      </c>
      <c r="X15" s="93">
        <f>[10]Março!$J$27</f>
        <v>33.480000000000004</v>
      </c>
      <c r="Y15" s="93">
        <f>[10]Março!$J$28</f>
        <v>30.96</v>
      </c>
      <c r="Z15" s="93">
        <f>[10]Março!$J$29</f>
        <v>27.720000000000002</v>
      </c>
      <c r="AA15" s="93">
        <f>[10]Março!$J$30</f>
        <v>56.88</v>
      </c>
      <c r="AB15" s="93">
        <f>[10]Março!$J$31</f>
        <v>34.200000000000003</v>
      </c>
      <c r="AC15" s="93">
        <f>[10]Março!$J$32</f>
        <v>31.680000000000003</v>
      </c>
      <c r="AD15" s="93">
        <f>[10]Março!$J$33</f>
        <v>39.96</v>
      </c>
      <c r="AE15" s="93">
        <f>[10]Março!$J$34</f>
        <v>26.28</v>
      </c>
      <c r="AF15" s="93">
        <f>[10]Março!$J$35</f>
        <v>37.080000000000005</v>
      </c>
      <c r="AG15" s="81">
        <f t="shared" si="3"/>
        <v>57.6</v>
      </c>
      <c r="AH15" s="92">
        <f t="shared" si="4"/>
        <v>35.64</v>
      </c>
    </row>
    <row r="16" spans="1:34" hidden="1" x14ac:dyDescent="0.2">
      <c r="A16" s="50" t="s">
        <v>149</v>
      </c>
      <c r="B16" s="93">
        <f>[11]Março!$J$5</f>
        <v>43.56</v>
      </c>
      <c r="C16" s="93">
        <f>[11]Março!$J$6</f>
        <v>48.96</v>
      </c>
      <c r="D16" s="93">
        <f>[11]Março!$J$7</f>
        <v>29.880000000000003</v>
      </c>
      <c r="E16" s="93">
        <f>[11]Março!$J$8</f>
        <v>31.319999999999997</v>
      </c>
      <c r="F16" s="93">
        <f>[11]Março!$J$9</f>
        <v>43.2</v>
      </c>
      <c r="G16" s="93">
        <f>[11]Março!$J$10</f>
        <v>30.96</v>
      </c>
      <c r="H16" s="93">
        <f>[11]Março!$J$11</f>
        <v>31.319999999999997</v>
      </c>
      <c r="I16" s="93">
        <f>[11]Março!$J$12</f>
        <v>20.16</v>
      </c>
      <c r="J16" s="93">
        <f>[11]Março!$J$13</f>
        <v>29.52</v>
      </c>
      <c r="K16" s="93">
        <f>[11]Março!$J$14</f>
        <v>34.56</v>
      </c>
      <c r="L16" s="93">
        <f>[11]Março!$J$15</f>
        <v>25.2</v>
      </c>
      <c r="M16" s="93">
        <f>[11]Março!$J$16</f>
        <v>87.48</v>
      </c>
      <c r="N16" s="93">
        <f>[11]Março!$J$17</f>
        <v>42.480000000000004</v>
      </c>
      <c r="O16" s="93">
        <f>[11]Março!$J$18</f>
        <v>34.200000000000003</v>
      </c>
      <c r="P16" s="93">
        <f>[11]Março!$J$19</f>
        <v>37.080000000000005</v>
      </c>
      <c r="Q16" s="93">
        <f>[11]Março!$J$20</f>
        <v>25.56</v>
      </c>
      <c r="R16" s="93">
        <f>[11]Março!$J$21</f>
        <v>24.840000000000003</v>
      </c>
      <c r="S16" s="93">
        <f>[11]Março!$J$22</f>
        <v>44.64</v>
      </c>
      <c r="T16" s="93">
        <f>[11]Março!$J$23</f>
        <v>33.119999999999997</v>
      </c>
      <c r="U16" s="93">
        <f>[11]Março!$J$24</f>
        <v>23.040000000000003</v>
      </c>
      <c r="V16" s="93">
        <f>[11]Março!$J$25</f>
        <v>34.56</v>
      </c>
      <c r="W16" s="93">
        <f>[11]Março!$J$26</f>
        <v>41.04</v>
      </c>
      <c r="X16" s="93">
        <f>[11]Março!$J$27</f>
        <v>33.119999999999997</v>
      </c>
      <c r="Y16" s="93">
        <f>[11]Março!$J$28</f>
        <v>28.8</v>
      </c>
      <c r="Z16" s="93">
        <f>[11]Março!$J$29</f>
        <v>28.8</v>
      </c>
      <c r="AA16" s="93">
        <f>[11]Março!$J$30</f>
        <v>32.76</v>
      </c>
      <c r="AB16" s="93">
        <f>[11]Março!$J$31</f>
        <v>25.92</v>
      </c>
      <c r="AC16" s="93">
        <f>[11]Março!$J$32</f>
        <v>32.4</v>
      </c>
      <c r="AD16" s="93">
        <f>[11]Março!$J$33</f>
        <v>38.159999999999997</v>
      </c>
      <c r="AE16" s="93">
        <f>[11]Março!$J$34</f>
        <v>57.24</v>
      </c>
      <c r="AF16" s="93">
        <f>[11]Março!$J$35</f>
        <v>69.12</v>
      </c>
      <c r="AG16" s="81" t="s">
        <v>202</v>
      </c>
      <c r="AH16" s="92" t="s">
        <v>202</v>
      </c>
    </row>
    <row r="17" spans="1:38" x14ac:dyDescent="0.2">
      <c r="A17" s="50" t="s">
        <v>2</v>
      </c>
      <c r="B17" s="93">
        <f>[12]Março!$J$5</f>
        <v>36.36</v>
      </c>
      <c r="C17" s="93">
        <f>[12]Março!$J$6</f>
        <v>36</v>
      </c>
      <c r="D17" s="93">
        <f>[12]Março!$J$7</f>
        <v>26.64</v>
      </c>
      <c r="E17" s="93">
        <f>[12]Março!$J$8</f>
        <v>36.36</v>
      </c>
      <c r="F17" s="93">
        <f>[12]Março!$J$9</f>
        <v>48.24</v>
      </c>
      <c r="G17" s="93">
        <f>[12]Março!$J$10</f>
        <v>31.680000000000003</v>
      </c>
      <c r="H17" s="93">
        <f>[12]Março!$J$11</f>
        <v>46.440000000000005</v>
      </c>
      <c r="I17" s="93">
        <f>[12]Março!$J$12</f>
        <v>29.52</v>
      </c>
      <c r="J17" s="93">
        <f>[12]Março!$J$13</f>
        <v>24.12</v>
      </c>
      <c r="K17" s="93">
        <f>[12]Março!$J$14</f>
        <v>41.76</v>
      </c>
      <c r="L17" s="93">
        <f>[12]Março!$J$15</f>
        <v>34.56</v>
      </c>
      <c r="M17" s="93">
        <f>[12]Março!$J$16</f>
        <v>25.92</v>
      </c>
      <c r="N17" s="93">
        <f>[12]Março!$J$17</f>
        <v>38.880000000000003</v>
      </c>
      <c r="O17" s="93">
        <f>[12]Março!$J$18</f>
        <v>23.759999999999998</v>
      </c>
      <c r="P17" s="93">
        <f>[12]Março!$J$19</f>
        <v>22.68</v>
      </c>
      <c r="Q17" s="93">
        <f>[12]Março!$J$20</f>
        <v>27.36</v>
      </c>
      <c r="R17" s="93">
        <f>[12]Março!$J$21</f>
        <v>48.6</v>
      </c>
      <c r="S17" s="93">
        <f>[12]Março!$J$22</f>
        <v>46.800000000000004</v>
      </c>
      <c r="T17" s="93">
        <f>[12]Março!$J$23</f>
        <v>25.56</v>
      </c>
      <c r="U17" s="93">
        <f>[12]Março!$J$24</f>
        <v>30.240000000000002</v>
      </c>
      <c r="V17" s="93">
        <f>[12]Março!$J$25</f>
        <v>37.080000000000005</v>
      </c>
      <c r="W17" s="93">
        <f>[12]Março!$J$26</f>
        <v>30.96</v>
      </c>
      <c r="X17" s="93">
        <f>[12]Março!$J$27</f>
        <v>33.480000000000004</v>
      </c>
      <c r="Y17" s="93">
        <f>[12]Março!$J$28</f>
        <v>25.2</v>
      </c>
      <c r="Z17" s="93">
        <f>[12]Março!$J$29</f>
        <v>22.32</v>
      </c>
      <c r="AA17" s="93">
        <f>[12]Março!$J$30</f>
        <v>54.72</v>
      </c>
      <c r="AB17" s="93">
        <f>[12]Março!$J$31</f>
        <v>22.68</v>
      </c>
      <c r="AC17" s="93">
        <f>[12]Março!$J$32</f>
        <v>32.76</v>
      </c>
      <c r="AD17" s="93">
        <f>[12]Março!$J$33</f>
        <v>28.8</v>
      </c>
      <c r="AE17" s="93">
        <f>[12]Março!$J$34</f>
        <v>40.32</v>
      </c>
      <c r="AF17" s="93">
        <f>[12]Março!$J$35</f>
        <v>30.240000000000002</v>
      </c>
      <c r="AG17" s="81">
        <f t="shared" si="3"/>
        <v>54.72</v>
      </c>
      <c r="AH17" s="92">
        <f t="shared" si="4"/>
        <v>33.549677419354836</v>
      </c>
      <c r="AJ17" s="11" t="s">
        <v>33</v>
      </c>
      <c r="AK17" t="s">
        <v>33</v>
      </c>
    </row>
    <row r="18" spans="1:38" x14ac:dyDescent="0.2">
      <c r="A18" s="50" t="s">
        <v>3</v>
      </c>
      <c r="B18" s="93">
        <f>[13]Março!$J5</f>
        <v>33.480000000000004</v>
      </c>
      <c r="C18" s="93">
        <f>[13]Março!$J6</f>
        <v>29.16</v>
      </c>
      <c r="D18" s="93">
        <f>[13]Março!$J7</f>
        <v>35.64</v>
      </c>
      <c r="E18" s="93">
        <f>[13]Março!$J8</f>
        <v>29.16</v>
      </c>
      <c r="F18" s="93">
        <f>[13]Março!$J9</f>
        <v>31.680000000000003</v>
      </c>
      <c r="G18" s="93">
        <f>[13]Março!$J10</f>
        <v>41.76</v>
      </c>
      <c r="H18" s="93">
        <f>[13]Março!$J11</f>
        <v>33.119999999999997</v>
      </c>
      <c r="I18" s="93">
        <f>[13]Março!$J12</f>
        <v>32.4</v>
      </c>
      <c r="J18" s="93">
        <f>[13]Março!$J13</f>
        <v>15.840000000000002</v>
      </c>
      <c r="K18" s="93">
        <f>[13]Março!$J14</f>
        <v>27.36</v>
      </c>
      <c r="L18" s="93">
        <f>[13]Março!$J15</f>
        <v>34.200000000000003</v>
      </c>
      <c r="M18" s="93">
        <f>[13]Março!$J16</f>
        <v>32.04</v>
      </c>
      <c r="N18" s="93">
        <f>[13]Março!$J17</f>
        <v>52.56</v>
      </c>
      <c r="O18" s="93">
        <f>[13]Março!$J18</f>
        <v>23.759999999999998</v>
      </c>
      <c r="P18" s="93">
        <f>[13]Março!$J19</f>
        <v>44.64</v>
      </c>
      <c r="Q18" s="93">
        <f>[13]Março!$J20</f>
        <v>20.88</v>
      </c>
      <c r="R18" s="93">
        <f>[13]Março!$J21</f>
        <v>29.16</v>
      </c>
      <c r="S18" s="93">
        <f>[13]Março!$J22</f>
        <v>41.76</v>
      </c>
      <c r="T18" s="93">
        <f>[13]Março!$J23</f>
        <v>39.24</v>
      </c>
      <c r="U18" s="93">
        <f>[13]Março!$J24</f>
        <v>25.92</v>
      </c>
      <c r="V18" s="93">
        <f>[13]Março!$J25</f>
        <v>41.76</v>
      </c>
      <c r="W18" s="93">
        <f>[13]Março!$J26</f>
        <v>26.64</v>
      </c>
      <c r="X18" s="93">
        <f>[13]Março!$J27</f>
        <v>45</v>
      </c>
      <c r="Y18" s="93">
        <f>[13]Março!$J28</f>
        <v>30.96</v>
      </c>
      <c r="Z18" s="93">
        <f>[13]Março!$J29</f>
        <v>23.759999999999998</v>
      </c>
      <c r="AA18" s="93">
        <f>[13]Março!$J30</f>
        <v>30.240000000000002</v>
      </c>
      <c r="AB18" s="93">
        <f>[13]Março!$J31</f>
        <v>23.040000000000003</v>
      </c>
      <c r="AC18" s="93">
        <f>[13]Março!$J32</f>
        <v>17.64</v>
      </c>
      <c r="AD18" s="93">
        <f>[13]Março!$J33</f>
        <v>29.16</v>
      </c>
      <c r="AE18" s="93">
        <f>[13]Março!$J34</f>
        <v>34.200000000000003</v>
      </c>
      <c r="AF18" s="93">
        <f>[13]Março!$J35</f>
        <v>25.2</v>
      </c>
      <c r="AG18" s="81">
        <f t="shared" si="3"/>
        <v>52.56</v>
      </c>
      <c r="AH18" s="92">
        <f t="shared" si="4"/>
        <v>31.656774193548383</v>
      </c>
      <c r="AI18" s="11"/>
      <c r="AJ18" s="11" t="s">
        <v>33</v>
      </c>
    </row>
    <row r="19" spans="1:38" hidden="1" x14ac:dyDescent="0.2">
      <c r="A19" s="50" t="s">
        <v>4</v>
      </c>
      <c r="B19" s="93" t="str">
        <f>[14]Março!$J$5</f>
        <v>*</v>
      </c>
      <c r="C19" s="93" t="str">
        <f>[14]Março!$J$6</f>
        <v>*</v>
      </c>
      <c r="D19" s="93" t="str">
        <f>[14]Março!$J$7</f>
        <v>*</v>
      </c>
      <c r="E19" s="93" t="str">
        <f>[14]Março!$J$8</f>
        <v>*</v>
      </c>
      <c r="F19" s="93" t="str">
        <f>[14]Março!$J$9</f>
        <v>*</v>
      </c>
      <c r="G19" s="93" t="str">
        <f>[14]Março!$J$10</f>
        <v>*</v>
      </c>
      <c r="H19" s="93" t="str">
        <f>[14]Março!$J$11</f>
        <v>*</v>
      </c>
      <c r="I19" s="93" t="str">
        <f>[14]Março!$J$12</f>
        <v>*</v>
      </c>
      <c r="J19" s="93" t="str">
        <f>[14]Março!$J$13</f>
        <v>*</v>
      </c>
      <c r="K19" s="93" t="str">
        <f>[14]Março!$J$14</f>
        <v>*</v>
      </c>
      <c r="L19" s="93" t="str">
        <f>[14]Março!$J$15</f>
        <v>*</v>
      </c>
      <c r="M19" s="93" t="str">
        <f>[14]Março!$J$16</f>
        <v>*</v>
      </c>
      <c r="N19" s="93" t="str">
        <f>[14]Março!$J$17</f>
        <v>*</v>
      </c>
      <c r="O19" s="93" t="str">
        <f>[14]Março!$J$18</f>
        <v>*</v>
      </c>
      <c r="P19" s="93" t="str">
        <f>[14]Março!$J$19</f>
        <v>*</v>
      </c>
      <c r="Q19" s="93" t="str">
        <f>[14]Março!$J$20</f>
        <v>*</v>
      </c>
      <c r="R19" s="93" t="str">
        <f>[14]Março!$J$21</f>
        <v>*</v>
      </c>
      <c r="S19" s="93" t="str">
        <f>[14]Março!$J$22</f>
        <v>*</v>
      </c>
      <c r="T19" s="93" t="str">
        <f>[14]Março!$J$23</f>
        <v>*</v>
      </c>
      <c r="U19" s="93" t="str">
        <f>[14]Março!$J$24</f>
        <v>*</v>
      </c>
      <c r="V19" s="93" t="str">
        <f>[14]Março!$J$25</f>
        <v>*</v>
      </c>
      <c r="W19" s="93" t="str">
        <f>[14]Março!$J$26</f>
        <v>*</v>
      </c>
      <c r="X19" s="93" t="str">
        <f>[14]Março!$J$27</f>
        <v>*</v>
      </c>
      <c r="Y19" s="93" t="str">
        <f>[14]Março!$J$28</f>
        <v>*</v>
      </c>
      <c r="Z19" s="93" t="str">
        <f>[14]Março!$J$29</f>
        <v>*</v>
      </c>
      <c r="AA19" s="93" t="str">
        <f>[14]Março!$J$30</f>
        <v>*</v>
      </c>
      <c r="AB19" s="93" t="str">
        <f>[14]Março!$J$31</f>
        <v>*</v>
      </c>
      <c r="AC19" s="93" t="str">
        <f>[14]Março!$J$32</f>
        <v>*</v>
      </c>
      <c r="AD19" s="93" t="str">
        <f>[14]Março!$J$33</f>
        <v>*</v>
      </c>
      <c r="AE19" s="93" t="str">
        <f>[14]Março!$J$34</f>
        <v>*</v>
      </c>
      <c r="AF19" s="93" t="str">
        <f>[14]Março!$J$35</f>
        <v>*</v>
      </c>
      <c r="AG19" s="81">
        <f t="shared" si="3"/>
        <v>0</v>
      </c>
      <c r="AH19" s="92" t="e">
        <f t="shared" si="4"/>
        <v>#DIV/0!</v>
      </c>
    </row>
    <row r="20" spans="1:38" x14ac:dyDescent="0.2">
      <c r="A20" s="50" t="s">
        <v>5</v>
      </c>
      <c r="B20" s="93">
        <f>[15]Março!$J$5</f>
        <v>1.4400000000000002</v>
      </c>
      <c r="C20" s="93">
        <f>[15]Março!$J$6</f>
        <v>9.7200000000000006</v>
      </c>
      <c r="D20" s="93">
        <f>[15]Março!$J$7</f>
        <v>4.6800000000000006</v>
      </c>
      <c r="E20" s="93">
        <f>[15]Março!$J$8</f>
        <v>7.5600000000000005</v>
      </c>
      <c r="F20" s="93">
        <f>[15]Março!$J$9</f>
        <v>3.6</v>
      </c>
      <c r="G20" s="93">
        <f>[15]Março!$J$10</f>
        <v>2.52</v>
      </c>
      <c r="H20" s="93">
        <f>[15]Março!$J$11</f>
        <v>1.8</v>
      </c>
      <c r="I20" s="93">
        <f>[15]Março!$J$12</f>
        <v>5.04</v>
      </c>
      <c r="J20" s="93">
        <f>[15]Março!$J$13</f>
        <v>1.08</v>
      </c>
      <c r="K20" s="93">
        <f>[15]Março!$J$14</f>
        <v>4.6800000000000006</v>
      </c>
      <c r="L20" s="93">
        <f>[15]Março!$J$15</f>
        <v>3.24</v>
      </c>
      <c r="M20" s="93">
        <f>[15]Março!$J$16</f>
        <v>2.52</v>
      </c>
      <c r="N20" s="93">
        <f>[15]Março!$J$17</f>
        <v>3.24</v>
      </c>
      <c r="O20" s="93">
        <f>[15]Março!$J$18</f>
        <v>2.16</v>
      </c>
      <c r="P20" s="93">
        <f>[15]Março!$J$19</f>
        <v>8.64</v>
      </c>
      <c r="Q20" s="93">
        <f>[15]Março!$J$20</f>
        <v>10.8</v>
      </c>
      <c r="R20" s="93">
        <f>[15]Março!$J$21</f>
        <v>3.9600000000000004</v>
      </c>
      <c r="S20" s="93">
        <f>[15]Março!$J$22</f>
        <v>3.9600000000000004</v>
      </c>
      <c r="T20" s="93">
        <f>[15]Março!$J$23</f>
        <v>4.6800000000000006</v>
      </c>
      <c r="U20" s="93">
        <f>[15]Março!$J$24</f>
        <v>0.36000000000000004</v>
      </c>
      <c r="V20" s="93">
        <f>[15]Março!$J$25</f>
        <v>3.24</v>
      </c>
      <c r="W20" s="93">
        <f>[15]Março!$J$26</f>
        <v>9.3600000000000012</v>
      </c>
      <c r="X20" s="93">
        <f>[15]Março!$J$27</f>
        <v>4.32</v>
      </c>
      <c r="Y20" s="93">
        <f>[15]Março!$J$28</f>
        <v>1.08</v>
      </c>
      <c r="Z20" s="93">
        <f>[15]Março!$J$29</f>
        <v>4.32</v>
      </c>
      <c r="AA20" s="93">
        <f>[15]Março!$J$30</f>
        <v>6.84</v>
      </c>
      <c r="AB20" s="93">
        <f>[15]Março!$J$31</f>
        <v>21.240000000000002</v>
      </c>
      <c r="AC20" s="93">
        <f>[15]Março!$J$32</f>
        <v>17.28</v>
      </c>
      <c r="AD20" s="93">
        <f>[15]Março!$J$33</f>
        <v>5.04</v>
      </c>
      <c r="AE20" s="93">
        <f>[15]Março!$J$34</f>
        <v>4.32</v>
      </c>
      <c r="AF20" s="93">
        <f>[15]Março!$J$35</f>
        <v>3.9600000000000004</v>
      </c>
      <c r="AG20" s="81">
        <f t="shared" si="3"/>
        <v>21.240000000000002</v>
      </c>
      <c r="AH20" s="92">
        <f t="shared" si="4"/>
        <v>5.3767741935483873</v>
      </c>
      <c r="AI20" s="11" t="s">
        <v>33</v>
      </c>
    </row>
    <row r="21" spans="1:38" hidden="1" x14ac:dyDescent="0.2">
      <c r="A21" s="50" t="s">
        <v>31</v>
      </c>
      <c r="B21" s="93" t="str">
        <f>[16]Março!$J$5</f>
        <v>*</v>
      </c>
      <c r="C21" s="93" t="str">
        <f>[16]Março!$J$6</f>
        <v>*</v>
      </c>
      <c r="D21" s="93" t="str">
        <f>[16]Março!$J$7</f>
        <v>*</v>
      </c>
      <c r="E21" s="93" t="str">
        <f>[16]Março!$J$8</f>
        <v>*</v>
      </c>
      <c r="F21" s="93" t="str">
        <f>[16]Março!$J$9</f>
        <v>*</v>
      </c>
      <c r="G21" s="93" t="str">
        <f>[16]Março!$J$10</f>
        <v>*</v>
      </c>
      <c r="H21" s="93" t="str">
        <f>[16]Março!$J$11</f>
        <v>*</v>
      </c>
      <c r="I21" s="93" t="str">
        <f>[16]Março!$J$12</f>
        <v>*</v>
      </c>
      <c r="J21" s="93" t="str">
        <f>[16]Março!$J$13</f>
        <v>*</v>
      </c>
      <c r="K21" s="93" t="str">
        <f>[16]Março!$J$14</f>
        <v>*</v>
      </c>
      <c r="L21" s="93" t="str">
        <f>[16]Março!$J$15</f>
        <v>*</v>
      </c>
      <c r="M21" s="93" t="str">
        <f>[16]Março!$J$16</f>
        <v>*</v>
      </c>
      <c r="N21" s="93" t="str">
        <f>[16]Março!$J$17</f>
        <v>*</v>
      </c>
      <c r="O21" s="93" t="str">
        <f>[16]Março!$J$18</f>
        <v>*</v>
      </c>
      <c r="P21" s="93" t="str">
        <f>[16]Março!$J$19</f>
        <v>*</v>
      </c>
      <c r="Q21" s="93" t="str">
        <f>[16]Março!$J$20</f>
        <v>*</v>
      </c>
      <c r="R21" s="93" t="str">
        <f>[16]Março!$J$21</f>
        <v>*</v>
      </c>
      <c r="S21" s="93" t="str">
        <f>[16]Março!$J$22</f>
        <v>*</v>
      </c>
      <c r="T21" s="93" t="str">
        <f>[16]Março!$J$23</f>
        <v>*</v>
      </c>
      <c r="U21" s="93" t="str">
        <f>[16]Março!$J$24</f>
        <v>*</v>
      </c>
      <c r="V21" s="93" t="str">
        <f>[16]Março!$J$25</f>
        <v>*</v>
      </c>
      <c r="W21" s="93" t="str">
        <f>[16]Março!$J$26</f>
        <v>*</v>
      </c>
      <c r="X21" s="93" t="str">
        <f>[16]Março!$J$27</f>
        <v>*</v>
      </c>
      <c r="Y21" s="93" t="str">
        <f>[16]Março!$J$28</f>
        <v>*</v>
      </c>
      <c r="Z21" s="93" t="str">
        <f>[16]Março!$J$29</f>
        <v>*</v>
      </c>
      <c r="AA21" s="93" t="str">
        <f>[16]Março!$J$30</f>
        <v>*</v>
      </c>
      <c r="AB21" s="93" t="str">
        <f>[16]Março!$J$31</f>
        <v>*</v>
      </c>
      <c r="AC21" s="93" t="str">
        <f>[16]Março!$J$32</f>
        <v>*</v>
      </c>
      <c r="AD21" s="93" t="str">
        <f>[16]Março!$J$33</f>
        <v>*</v>
      </c>
      <c r="AE21" s="93" t="str">
        <f>[16]Março!$J$34</f>
        <v>*</v>
      </c>
      <c r="AF21" s="93" t="str">
        <f>[16]Março!$J$35</f>
        <v>*</v>
      </c>
      <c r="AG21" s="81">
        <f t="shared" si="3"/>
        <v>0</v>
      </c>
      <c r="AH21" s="92" t="e">
        <f t="shared" si="4"/>
        <v>#DIV/0!</v>
      </c>
    </row>
    <row r="22" spans="1:38" x14ac:dyDescent="0.2">
      <c r="A22" s="50" t="s">
        <v>6</v>
      </c>
      <c r="B22" s="93">
        <f>[17]Março!$J$5</f>
        <v>30.240000000000002</v>
      </c>
      <c r="C22" s="93">
        <f>[17]Março!$J$6</f>
        <v>24.840000000000003</v>
      </c>
      <c r="D22" s="93">
        <f>[17]Março!$J$7</f>
        <v>33.119999999999997</v>
      </c>
      <c r="E22" s="93">
        <f>[17]Março!$J$8</f>
        <v>22.68</v>
      </c>
      <c r="F22" s="93">
        <f>[17]Março!$J$9</f>
        <v>38.880000000000003</v>
      </c>
      <c r="G22" s="93">
        <f>[17]Março!$J$10</f>
        <v>17.28</v>
      </c>
      <c r="H22" s="93">
        <f>[17]Março!$J$11</f>
        <v>23.759999999999998</v>
      </c>
      <c r="I22" s="93">
        <f>[17]Março!$J$12</f>
        <v>57.6</v>
      </c>
      <c r="J22" s="93">
        <v>32.04</v>
      </c>
      <c r="K22" s="93">
        <f>[17]Março!$J$14</f>
        <v>38.519999999999996</v>
      </c>
      <c r="L22" s="93">
        <f>[17]Março!$J$15</f>
        <v>12.24</v>
      </c>
      <c r="M22" s="93">
        <f>[17]Março!$J$16</f>
        <v>38.519999999999996</v>
      </c>
      <c r="N22" s="93">
        <f>[17]Março!$J$17</f>
        <v>28.8</v>
      </c>
      <c r="O22" s="93">
        <f>[17]Março!$J$18</f>
        <v>24.12</v>
      </c>
      <c r="P22" s="93">
        <f>[17]Março!$J$19</f>
        <v>40.32</v>
      </c>
      <c r="Q22" s="93">
        <f>[17]Março!$J$20</f>
        <v>37.800000000000004</v>
      </c>
      <c r="R22" s="93">
        <f>[17]Março!$J$21</f>
        <v>27</v>
      </c>
      <c r="S22" s="93">
        <f>[17]Março!$J$22</f>
        <v>40.680000000000007</v>
      </c>
      <c r="T22" s="93">
        <f>[17]Março!$J$23</f>
        <v>35.28</v>
      </c>
      <c r="U22" s="93">
        <f>[17]Março!$J$24</f>
        <v>25.2</v>
      </c>
      <c r="V22" s="93">
        <f>[17]Março!$J$25</f>
        <v>25.2</v>
      </c>
      <c r="W22" s="93">
        <f>[17]Março!$J$26</f>
        <v>30.6</v>
      </c>
      <c r="X22" s="93">
        <f>[17]Março!$J$27</f>
        <v>36</v>
      </c>
      <c r="Y22" s="93">
        <f>[17]Março!$J$28</f>
        <v>34.92</v>
      </c>
      <c r="Z22" s="93">
        <f>[17]Março!$J$29</f>
        <v>20.16</v>
      </c>
      <c r="AA22" s="93">
        <f>[17]Março!$J$30</f>
        <v>23.759999999999998</v>
      </c>
      <c r="AB22" s="93">
        <f>[17]Março!$J$31</f>
        <v>23.040000000000003</v>
      </c>
      <c r="AC22" s="93">
        <f>[17]Março!$J$32</f>
        <v>25.92</v>
      </c>
      <c r="AD22" s="93">
        <f>[17]Março!$J$33</f>
        <v>37.080000000000005</v>
      </c>
      <c r="AE22" s="93">
        <f>[17]Março!$J$34</f>
        <v>40.680000000000007</v>
      </c>
      <c r="AF22" s="93">
        <f>[17]Março!$J$35</f>
        <v>42.12</v>
      </c>
      <c r="AG22" s="81">
        <f>MAX(B22:AF22)</f>
        <v>57.6</v>
      </c>
      <c r="AH22" s="92">
        <f t="shared" si="4"/>
        <v>31.238709677419354</v>
      </c>
    </row>
    <row r="23" spans="1:38" x14ac:dyDescent="0.2">
      <c r="A23" s="50" t="s">
        <v>7</v>
      </c>
      <c r="B23" s="93" t="str">
        <f>[18]Março!$J$5</f>
        <v>*</v>
      </c>
      <c r="C23" s="93" t="str">
        <f>[18]Março!$J$6</f>
        <v>*</v>
      </c>
      <c r="D23" s="93" t="str">
        <f>[18]Março!$J$7</f>
        <v>*</v>
      </c>
      <c r="E23" s="93" t="str">
        <f>[18]Março!$J$8</f>
        <v>*</v>
      </c>
      <c r="F23" s="93" t="str">
        <f>[18]Março!$J$9</f>
        <v>*</v>
      </c>
      <c r="G23" s="93" t="str">
        <f>[18]Março!$J$10</f>
        <v>*</v>
      </c>
      <c r="H23" s="93" t="str">
        <f>[18]Março!$J$11</f>
        <v>*</v>
      </c>
      <c r="I23" s="93" t="str">
        <f>[18]Março!$J$12</f>
        <v>*</v>
      </c>
      <c r="J23" s="93" t="str">
        <f>[18]Março!$J$13</f>
        <v>*</v>
      </c>
      <c r="K23" s="93" t="str">
        <f>[18]Março!$J$14</f>
        <v>*</v>
      </c>
      <c r="L23" s="93" t="str">
        <f>[18]Março!$J$15</f>
        <v>*</v>
      </c>
      <c r="M23" s="93" t="str">
        <f>[18]Março!$J$16</f>
        <v>*</v>
      </c>
      <c r="N23" s="93" t="str">
        <f>[18]Março!$J$17</f>
        <v>*</v>
      </c>
      <c r="O23" s="93" t="str">
        <f>[18]Março!$J$18</f>
        <v>*</v>
      </c>
      <c r="P23" s="93" t="str">
        <f>[18]Março!$J$19</f>
        <v>*</v>
      </c>
      <c r="Q23" s="93" t="str">
        <f>[18]Março!$J$20</f>
        <v>*</v>
      </c>
      <c r="R23" s="93" t="str">
        <f>[18]Março!$J$21</f>
        <v>*</v>
      </c>
      <c r="S23" s="93" t="str">
        <f>[18]Março!$J$22</f>
        <v>*</v>
      </c>
      <c r="T23" s="93" t="str">
        <f>[18]Março!$J$23</f>
        <v>*</v>
      </c>
      <c r="U23" s="93" t="str">
        <f>[18]Março!$J$24</f>
        <v>*</v>
      </c>
      <c r="V23" s="93" t="str">
        <f>[18]Março!$J$25</f>
        <v>*</v>
      </c>
      <c r="W23" s="93" t="str">
        <f>[18]Março!$J$26</f>
        <v>*</v>
      </c>
      <c r="X23" s="93" t="str">
        <f>[18]Março!$J$27</f>
        <v>*</v>
      </c>
      <c r="Y23" s="93" t="str">
        <f>[18]Março!$J$28</f>
        <v>*</v>
      </c>
      <c r="Z23" s="93" t="str">
        <f>[18]Março!$J$29</f>
        <v>*</v>
      </c>
      <c r="AA23" s="93" t="str">
        <f>[18]Março!$J$30</f>
        <v>*</v>
      </c>
      <c r="AB23" s="93">
        <f>[18]Março!$J$31</f>
        <v>24.48</v>
      </c>
      <c r="AC23" s="93">
        <f>[18]Março!$J$32</f>
        <v>28.44</v>
      </c>
      <c r="AD23" s="93">
        <f>[18]Março!$J$33</f>
        <v>42.12</v>
      </c>
      <c r="AE23" s="93">
        <f>[18]Março!$J$34</f>
        <v>24.840000000000003</v>
      </c>
      <c r="AF23" s="93">
        <f>[18]Março!$J$35</f>
        <v>35.64</v>
      </c>
      <c r="AG23" s="81">
        <f t="shared" si="3"/>
        <v>42.12</v>
      </c>
      <c r="AH23" s="92">
        <f t="shared" si="4"/>
        <v>31.103999999999996</v>
      </c>
      <c r="AK23" t="s">
        <v>33</v>
      </c>
      <c r="AL23" t="s">
        <v>33</v>
      </c>
    </row>
    <row r="24" spans="1:38" x14ac:dyDescent="0.2">
      <c r="A24" s="50" t="s">
        <v>150</v>
      </c>
      <c r="B24" s="93">
        <f>[19]Março!$J$5</f>
        <v>45.36</v>
      </c>
      <c r="C24" s="93">
        <f>[19]Março!$J$6</f>
        <v>29.16</v>
      </c>
      <c r="D24" s="93">
        <f>[19]Março!$J$7</f>
        <v>38.159999999999997</v>
      </c>
      <c r="E24" s="93">
        <f>[19]Março!$J$8</f>
        <v>30.96</v>
      </c>
      <c r="F24" s="93">
        <f>[19]Março!$J$9</f>
        <v>69.48</v>
      </c>
      <c r="G24" s="93">
        <f>[19]Março!$J$10</f>
        <v>48.6</v>
      </c>
      <c r="H24" s="93">
        <f>[19]Março!$J$11</f>
        <v>34.56</v>
      </c>
      <c r="I24" s="93">
        <f>[19]Março!$J$12</f>
        <v>37.800000000000004</v>
      </c>
      <c r="J24" s="93">
        <f>[19]Março!$J$13</f>
        <v>54.72</v>
      </c>
      <c r="K24" s="93">
        <f>[19]Março!$J$14</f>
        <v>24.12</v>
      </c>
      <c r="L24" s="93">
        <f>[19]Março!$J$15</f>
        <v>55.440000000000005</v>
      </c>
      <c r="M24" s="93">
        <f>[19]Março!$J$16</f>
        <v>28.8</v>
      </c>
      <c r="N24" s="93">
        <f>[19]Março!$J$17</f>
        <v>22.32</v>
      </c>
      <c r="O24" s="93">
        <f>[19]Março!$J$18</f>
        <v>30.240000000000002</v>
      </c>
      <c r="P24" s="93">
        <f>[19]Março!$J$19</f>
        <v>32.76</v>
      </c>
      <c r="Q24" s="93">
        <f>[19]Março!$J$20</f>
        <v>28.08</v>
      </c>
      <c r="R24" s="93">
        <f>[19]Março!$J$21</f>
        <v>43.92</v>
      </c>
      <c r="S24" s="93">
        <f>[19]Março!$J$22</f>
        <v>48.96</v>
      </c>
      <c r="T24" s="93">
        <f>[19]Março!$J$23</f>
        <v>24.840000000000003</v>
      </c>
      <c r="U24" s="93">
        <f>[19]Março!$J$24</f>
        <v>36.72</v>
      </c>
      <c r="V24" s="93">
        <f>[19]Março!$J$25</f>
        <v>36.36</v>
      </c>
      <c r="W24" s="93">
        <f>[19]Março!$J$26</f>
        <v>46.080000000000005</v>
      </c>
      <c r="X24" s="93">
        <f>[19]Março!$J$27</f>
        <v>30.240000000000002</v>
      </c>
      <c r="Y24" s="93">
        <f>[19]Março!$J$28</f>
        <v>35.64</v>
      </c>
      <c r="Z24" s="93">
        <f>[19]Março!$J$29</f>
        <v>28.08</v>
      </c>
      <c r="AA24" s="93">
        <f>[19]Março!$J$30</f>
        <v>47.88</v>
      </c>
      <c r="AB24" s="93">
        <f>[19]Março!$J$31</f>
        <v>33.119999999999997</v>
      </c>
      <c r="AC24" s="93">
        <f>[19]Março!$J$32</f>
        <v>34.56</v>
      </c>
      <c r="AD24" s="93">
        <f>[19]Março!$J$33</f>
        <v>45.72</v>
      </c>
      <c r="AE24" s="93">
        <f>[19]Março!$J$34</f>
        <v>22.68</v>
      </c>
      <c r="AF24" s="93">
        <f>[19]Março!$J$35</f>
        <v>36</v>
      </c>
      <c r="AG24" s="81">
        <f t="shared" si="3"/>
        <v>69.48</v>
      </c>
      <c r="AH24" s="92">
        <f t="shared" si="4"/>
        <v>37.463225806451625</v>
      </c>
      <c r="AL24" t="s">
        <v>33</v>
      </c>
    </row>
    <row r="25" spans="1:38" x14ac:dyDescent="0.2">
      <c r="A25" s="50" t="s">
        <v>151</v>
      </c>
      <c r="B25" s="107">
        <v>44.64</v>
      </c>
      <c r="C25" s="107">
        <v>38.159999999999997</v>
      </c>
      <c r="D25" s="107">
        <v>20.52</v>
      </c>
      <c r="E25" s="107">
        <v>28.8</v>
      </c>
      <c r="F25" s="107">
        <v>38.159999999999997</v>
      </c>
      <c r="G25" s="107">
        <v>45</v>
      </c>
      <c r="H25" s="107">
        <v>55.800000000000004</v>
      </c>
      <c r="I25" s="107">
        <v>61.92</v>
      </c>
      <c r="J25" s="107">
        <v>39.24</v>
      </c>
      <c r="K25" s="107">
        <v>30.240000000000002</v>
      </c>
      <c r="L25" s="107">
        <v>35.28</v>
      </c>
      <c r="M25" s="107">
        <v>48.6</v>
      </c>
      <c r="N25" s="107">
        <v>48.6</v>
      </c>
      <c r="O25" s="107">
        <v>38.519999999999996</v>
      </c>
      <c r="P25" s="107">
        <v>37.800000000000004</v>
      </c>
      <c r="Q25" s="107">
        <v>28.44</v>
      </c>
      <c r="R25" s="107">
        <v>26.64</v>
      </c>
      <c r="S25" s="107">
        <v>39.96</v>
      </c>
      <c r="T25" s="107">
        <v>51.12</v>
      </c>
      <c r="U25" s="107">
        <v>29.880000000000003</v>
      </c>
      <c r="V25" s="107">
        <v>24.12</v>
      </c>
      <c r="W25" s="107">
        <v>32.04</v>
      </c>
      <c r="X25" s="107">
        <v>28.44</v>
      </c>
      <c r="Y25" s="107">
        <v>38.519999999999996</v>
      </c>
      <c r="Z25" s="107">
        <v>34.200000000000003</v>
      </c>
      <c r="AA25" s="107">
        <v>32.04</v>
      </c>
      <c r="AB25" s="107">
        <v>32.4</v>
      </c>
      <c r="AC25" s="107">
        <v>32.04</v>
      </c>
      <c r="AD25" s="107">
        <v>30.240000000000002</v>
      </c>
      <c r="AE25" s="107">
        <v>30.6</v>
      </c>
      <c r="AF25" s="107">
        <v>55.080000000000005</v>
      </c>
      <c r="AG25" s="81">
        <f>MAX(B25:AF25)</f>
        <v>61.92</v>
      </c>
      <c r="AH25" s="92">
        <f t="shared" si="4"/>
        <v>37.323870967741932</v>
      </c>
      <c r="AI25" s="11" t="s">
        <v>33</v>
      </c>
      <c r="AK25" t="s">
        <v>33</v>
      </c>
    </row>
    <row r="26" spans="1:38" x14ac:dyDescent="0.2">
      <c r="A26" s="50" t="s">
        <v>152</v>
      </c>
      <c r="B26" s="93">
        <f>[21]Março!$J$5</f>
        <v>42.480000000000004</v>
      </c>
      <c r="C26" s="93">
        <f>[21]Março!$J$6</f>
        <v>43.2</v>
      </c>
      <c r="D26" s="93">
        <f>[21]Março!$J$7</f>
        <v>28.08</v>
      </c>
      <c r="E26" s="93">
        <f>[21]Março!$J$8</f>
        <v>30.6</v>
      </c>
      <c r="F26" s="93">
        <f>[21]Março!$J$9</f>
        <v>63.72</v>
      </c>
      <c r="G26" s="93">
        <f>[21]Março!$J$10</f>
        <v>37.800000000000004</v>
      </c>
      <c r="H26" s="93">
        <f>[21]Março!$J$11</f>
        <v>30.6</v>
      </c>
      <c r="I26" s="93">
        <f>[21]Março!$J$12</f>
        <v>25.56</v>
      </c>
      <c r="J26" s="93">
        <f>[21]Março!$J$13</f>
        <v>38.159999999999997</v>
      </c>
      <c r="K26" s="93">
        <f>[21]Março!$J$14</f>
        <v>65.160000000000011</v>
      </c>
      <c r="L26" s="93">
        <f>[21]Março!$J$15</f>
        <v>40.32</v>
      </c>
      <c r="M26" s="93">
        <f>[21]Março!$J$16</f>
        <v>24.48</v>
      </c>
      <c r="N26" s="93">
        <f>[21]Março!$J$17</f>
        <v>24.840000000000003</v>
      </c>
      <c r="O26" s="93">
        <f>[21]Março!$J$18</f>
        <v>23.040000000000003</v>
      </c>
      <c r="P26" s="93">
        <f>[21]Março!$J$19</f>
        <v>32.4</v>
      </c>
      <c r="Q26" s="93">
        <f>[21]Março!$J$20</f>
        <v>25.92</v>
      </c>
      <c r="R26" s="93">
        <f>[21]Março!$J$21</f>
        <v>28.8</v>
      </c>
      <c r="S26" s="93">
        <f>[21]Março!$J$22</f>
        <v>43.56</v>
      </c>
      <c r="T26" s="93">
        <f>[21]Março!$J$23</f>
        <v>23.759999999999998</v>
      </c>
      <c r="U26" s="93">
        <f>[21]Março!$J$24</f>
        <v>34.92</v>
      </c>
      <c r="V26" s="93">
        <f>[21]Março!$J$25</f>
        <v>34.200000000000003</v>
      </c>
      <c r="W26" s="93">
        <f>[21]Março!$J$26</f>
        <v>39.96</v>
      </c>
      <c r="X26" s="93">
        <f>[21]Março!$J$27</f>
        <v>32.76</v>
      </c>
      <c r="Y26" s="93">
        <f>[21]Março!$J$28</f>
        <v>49.680000000000007</v>
      </c>
      <c r="Z26" s="93">
        <f>[21]Março!$J$29</f>
        <v>32.4</v>
      </c>
      <c r="AA26" s="93">
        <f>[21]Março!$J$30</f>
        <v>35.64</v>
      </c>
      <c r="AB26" s="93">
        <f>[21]Março!$J$31</f>
        <v>34.92</v>
      </c>
      <c r="AC26" s="93">
        <f>[21]Março!$J$32</f>
        <v>30.6</v>
      </c>
      <c r="AD26" s="93">
        <f>[21]Março!$J$33</f>
        <v>46.080000000000005</v>
      </c>
      <c r="AE26" s="93">
        <f>[21]Março!$J$34</f>
        <v>31.680000000000003</v>
      </c>
      <c r="AF26" s="93">
        <f>[21]Março!$J$35</f>
        <v>27</v>
      </c>
      <c r="AG26" s="81">
        <f t="shared" si="3"/>
        <v>65.160000000000011</v>
      </c>
      <c r="AH26" s="92">
        <f t="shared" si="4"/>
        <v>35.558709677419351</v>
      </c>
      <c r="AK26" t="s">
        <v>33</v>
      </c>
    </row>
    <row r="27" spans="1:38" x14ac:dyDescent="0.2">
      <c r="A27" s="50" t="s">
        <v>8</v>
      </c>
      <c r="B27" s="93">
        <f>[22]Março!$J$5</f>
        <v>31.680000000000003</v>
      </c>
      <c r="C27" s="93">
        <f>[22]Março!$J$6</f>
        <v>33.119999999999997</v>
      </c>
      <c r="D27" s="93">
        <f>[22]Março!$J$7</f>
        <v>29.880000000000003</v>
      </c>
      <c r="E27" s="93">
        <f>[22]Março!$J$8</f>
        <v>27.720000000000002</v>
      </c>
      <c r="F27" s="93">
        <f>[22]Março!$J$9</f>
        <v>41.04</v>
      </c>
      <c r="G27" s="93">
        <f>[22]Março!$J$10</f>
        <v>51.12</v>
      </c>
      <c r="H27" s="93">
        <f>[22]Março!$J$11</f>
        <v>35.64</v>
      </c>
      <c r="I27" s="93">
        <f>[22]Março!$J$12</f>
        <v>29.880000000000003</v>
      </c>
      <c r="J27" s="93">
        <f>[22]Março!$J$13</f>
        <v>48.96</v>
      </c>
      <c r="K27" s="93">
        <f>[22]Março!$J$14</f>
        <v>32.04</v>
      </c>
      <c r="L27" s="93">
        <f>[22]Março!$J$15</f>
        <v>27</v>
      </c>
      <c r="M27" s="93">
        <f>[22]Março!$J$16</f>
        <v>9.3600000000000012</v>
      </c>
      <c r="N27" s="93">
        <f>[22]Março!$J$17</f>
        <v>26.64</v>
      </c>
      <c r="O27" s="93">
        <f>[22]Março!$J$18</f>
        <v>32.04</v>
      </c>
      <c r="P27" s="93">
        <f>[22]Março!$J$19</f>
        <v>38.519999999999996</v>
      </c>
      <c r="Q27" s="93">
        <f>[22]Março!$J$20</f>
        <v>17.64</v>
      </c>
      <c r="R27" s="93">
        <f>[22]Março!$J$21</f>
        <v>28.8</v>
      </c>
      <c r="S27" s="93">
        <f>[22]Março!$J$22</f>
        <v>42.84</v>
      </c>
      <c r="T27" s="93">
        <f>[22]Março!$J$23</f>
        <v>28.08</v>
      </c>
      <c r="U27" s="93">
        <f>[22]Março!$J$24</f>
        <v>39.6</v>
      </c>
      <c r="V27" s="93">
        <f>[22]Março!$J$25</f>
        <v>34.200000000000003</v>
      </c>
      <c r="W27" s="93">
        <f>[22]Março!$J$26</f>
        <v>32.76</v>
      </c>
      <c r="X27" s="93">
        <f>[22]Março!$J$27</f>
        <v>42.84</v>
      </c>
      <c r="Y27" s="93">
        <f>[22]Março!$J$28</f>
        <v>20.88</v>
      </c>
      <c r="Z27" s="93">
        <f>[22]Março!$J$29</f>
        <v>61.92</v>
      </c>
      <c r="AA27" s="93">
        <f>[22]Março!$J$30</f>
        <v>50.04</v>
      </c>
      <c r="AB27" s="93">
        <f>[22]Março!$J$31</f>
        <v>29.880000000000003</v>
      </c>
      <c r="AC27" s="93">
        <f>[22]Março!$J$32</f>
        <v>39.96</v>
      </c>
      <c r="AD27" s="93">
        <f>[22]Março!$J$33</f>
        <v>51.84</v>
      </c>
      <c r="AE27" s="93">
        <f>[22]Março!$J$34</f>
        <v>24.12</v>
      </c>
      <c r="AF27" s="93">
        <f>[22]Março!$J$35</f>
        <v>32.76</v>
      </c>
      <c r="AG27" s="81">
        <f t="shared" si="3"/>
        <v>61.92</v>
      </c>
      <c r="AH27" s="92">
        <f t="shared" si="4"/>
        <v>34.606451612903221</v>
      </c>
      <c r="AK27" t="s">
        <v>33</v>
      </c>
    </row>
    <row r="28" spans="1:38" x14ac:dyDescent="0.2">
      <c r="A28" s="50" t="s">
        <v>9</v>
      </c>
      <c r="B28" s="93">
        <f>[23]Março!$J5</f>
        <v>31.319999999999997</v>
      </c>
      <c r="C28" s="93">
        <f>[23]Março!$J6</f>
        <v>30.96</v>
      </c>
      <c r="D28" s="93">
        <f>[23]Março!$J7</f>
        <v>21.240000000000002</v>
      </c>
      <c r="E28" s="93">
        <f>[23]Março!$J8</f>
        <v>27</v>
      </c>
      <c r="F28" s="93">
        <f>[23]Março!$J9</f>
        <v>44.64</v>
      </c>
      <c r="G28" s="93">
        <f>[23]Março!$J10</f>
        <v>52.92</v>
      </c>
      <c r="H28" s="93">
        <f>[23]Março!$J11</f>
        <v>33.480000000000004</v>
      </c>
      <c r="I28" s="93">
        <f>[23]Março!$J12</f>
        <v>26.28</v>
      </c>
      <c r="J28" s="93">
        <f>[23]Março!$J13</f>
        <v>22.68</v>
      </c>
      <c r="K28" s="93">
        <f>[23]Março!$J14</f>
        <v>71.64</v>
      </c>
      <c r="L28" s="93">
        <f>[23]Março!$J15</f>
        <v>48.6</v>
      </c>
      <c r="M28" s="93">
        <f>[23]Março!$J16</f>
        <v>33.480000000000004</v>
      </c>
      <c r="N28" s="93">
        <f>[23]Março!$J17</f>
        <v>29.16</v>
      </c>
      <c r="O28" s="93">
        <f>[23]Março!$J18</f>
        <v>25.2</v>
      </c>
      <c r="P28" s="93">
        <f>[23]Março!$J19</f>
        <v>37.440000000000005</v>
      </c>
      <c r="Q28" s="93">
        <f>[23]Março!$J20</f>
        <v>29.16</v>
      </c>
      <c r="R28" s="93">
        <f>[23]Março!$J21</f>
        <v>46.440000000000005</v>
      </c>
      <c r="S28" s="93">
        <f>[23]Março!$J22</f>
        <v>47.88</v>
      </c>
      <c r="T28" s="93">
        <f>[23]Março!$J23</f>
        <v>26.28</v>
      </c>
      <c r="U28" s="93">
        <f>[23]Março!$J24</f>
        <v>34.56</v>
      </c>
      <c r="V28" s="93">
        <f>[23]Março!$J25</f>
        <v>28.8</v>
      </c>
      <c r="W28" s="93">
        <f>[23]Março!$J26</f>
        <v>30.96</v>
      </c>
      <c r="X28" s="93">
        <f>[23]Março!$J27</f>
        <v>32.76</v>
      </c>
      <c r="Y28" s="93">
        <f>[23]Março!$J28</f>
        <v>32.4</v>
      </c>
      <c r="Z28" s="93">
        <f>[23]Março!$J29</f>
        <v>31.680000000000003</v>
      </c>
      <c r="AA28" s="93">
        <f>[23]Março!$J30</f>
        <v>54.72</v>
      </c>
      <c r="AB28" s="93">
        <f>[23]Março!$J31</f>
        <v>28.8</v>
      </c>
      <c r="AC28" s="93">
        <f>[23]Março!$J32</f>
        <v>39.6</v>
      </c>
      <c r="AD28" s="93">
        <f>[23]Março!$J33</f>
        <v>37.800000000000004</v>
      </c>
      <c r="AE28" s="93">
        <f>[23]Março!$J34</f>
        <v>23.040000000000003</v>
      </c>
      <c r="AF28" s="93">
        <f>[23]Março!$J35</f>
        <v>35.64</v>
      </c>
      <c r="AG28" s="81">
        <f t="shared" si="3"/>
        <v>71.64</v>
      </c>
      <c r="AH28" s="92">
        <f t="shared" si="4"/>
        <v>35.372903225806461</v>
      </c>
      <c r="AK28" t="s">
        <v>33</v>
      </c>
    </row>
    <row r="29" spans="1:38" hidden="1" x14ac:dyDescent="0.2">
      <c r="A29" s="50" t="s">
        <v>30</v>
      </c>
      <c r="B29" s="93" t="str">
        <f>[24]Março!$J$5</f>
        <v>*</v>
      </c>
      <c r="C29" s="93" t="str">
        <f>[24]Março!$J$6</f>
        <v>*</v>
      </c>
      <c r="D29" s="93" t="str">
        <f>[24]Março!$J$7</f>
        <v>*</v>
      </c>
      <c r="E29" s="93" t="str">
        <f>[24]Março!$J$8</f>
        <v>*</v>
      </c>
      <c r="F29" s="93" t="str">
        <f>[24]Março!$J$9</f>
        <v>*</v>
      </c>
      <c r="G29" s="93" t="str">
        <f>[24]Março!$J$10</f>
        <v>*</v>
      </c>
      <c r="H29" s="93" t="str">
        <f>[24]Março!$J$11</f>
        <v>*</v>
      </c>
      <c r="I29" s="93" t="str">
        <f>[24]Março!$J$12</f>
        <v>*</v>
      </c>
      <c r="J29" s="93" t="str">
        <f>[24]Março!$J$13</f>
        <v>*</v>
      </c>
      <c r="K29" s="93" t="str">
        <f>[24]Março!$J$14</f>
        <v>*</v>
      </c>
      <c r="L29" s="93" t="str">
        <f>[24]Março!$J$15</f>
        <v>*</v>
      </c>
      <c r="M29" s="93" t="str">
        <f>[24]Março!$J$16</f>
        <v>*</v>
      </c>
      <c r="N29" s="93" t="str">
        <f>[24]Março!$J$17</f>
        <v>*</v>
      </c>
      <c r="O29" s="93" t="str">
        <f>[24]Março!$J$18</f>
        <v>*</v>
      </c>
      <c r="P29" s="93" t="str">
        <f>[24]Março!$J$19</f>
        <v>*</v>
      </c>
      <c r="Q29" s="93" t="str">
        <f>[24]Março!$J$20</f>
        <v>*</v>
      </c>
      <c r="R29" s="93" t="str">
        <f>[24]Março!$J$21</f>
        <v>*</v>
      </c>
      <c r="S29" s="93" t="str">
        <f>[24]Março!$J$22</f>
        <v>*</v>
      </c>
      <c r="T29" s="93" t="str">
        <f>[24]Março!$J$23</f>
        <v>*</v>
      </c>
      <c r="U29" s="93" t="str">
        <f>[24]Março!$J$24</f>
        <v>*</v>
      </c>
      <c r="V29" s="93" t="str">
        <f>[24]Março!$J$25</f>
        <v>*</v>
      </c>
      <c r="W29" s="93" t="str">
        <f>[24]Março!$J$26</f>
        <v>*</v>
      </c>
      <c r="X29" s="93" t="str">
        <f>[24]Março!$J$27</f>
        <v>*</v>
      </c>
      <c r="Y29" s="93" t="str">
        <f>[24]Março!$J$28</f>
        <v>*</v>
      </c>
      <c r="Z29" s="93" t="str">
        <f>[24]Março!$J$29</f>
        <v>*</v>
      </c>
      <c r="AA29" s="93" t="str">
        <f>[24]Março!$J$30</f>
        <v>*</v>
      </c>
      <c r="AB29" s="93" t="str">
        <f>[24]Março!$J$31</f>
        <v>*</v>
      </c>
      <c r="AC29" s="93" t="str">
        <f>[24]Março!$J$32</f>
        <v>*</v>
      </c>
      <c r="AD29" s="93" t="str">
        <f>[24]Março!$J$33</f>
        <v>*</v>
      </c>
      <c r="AE29" s="93" t="str">
        <f>[24]Março!$J$34</f>
        <v>*</v>
      </c>
      <c r="AF29" s="93" t="str">
        <f>[24]Março!$J$35</f>
        <v>*</v>
      </c>
      <c r="AG29" s="81">
        <f t="shared" si="3"/>
        <v>0</v>
      </c>
      <c r="AH29" s="92" t="e">
        <f t="shared" si="4"/>
        <v>#DIV/0!</v>
      </c>
      <c r="AK29" t="s">
        <v>33</v>
      </c>
    </row>
    <row r="30" spans="1:38" x14ac:dyDescent="0.2">
      <c r="A30" s="50" t="s">
        <v>10</v>
      </c>
      <c r="B30" s="93">
        <f>[25]Março!$J$5</f>
        <v>32.76</v>
      </c>
      <c r="C30" s="93">
        <f>[25]Março!$J$6</f>
        <v>24.48</v>
      </c>
      <c r="D30" s="93">
        <f>[25]Março!$J$7</f>
        <v>28.8</v>
      </c>
      <c r="E30" s="93">
        <f>[25]Março!$J$8</f>
        <v>28.8</v>
      </c>
      <c r="F30" s="93">
        <f>[25]Março!$J$9</f>
        <v>49.32</v>
      </c>
      <c r="G30" s="93">
        <f>[25]Março!$J$10</f>
        <v>36.36</v>
      </c>
      <c r="H30" s="93">
        <f>[25]Março!$J$11</f>
        <v>33.840000000000003</v>
      </c>
      <c r="I30" s="93">
        <f>[25]Março!$J$12</f>
        <v>27.36</v>
      </c>
      <c r="J30" s="93">
        <f>[25]Março!$J$13</f>
        <v>27</v>
      </c>
      <c r="K30" s="93">
        <f>[25]Março!$J$14</f>
        <v>34.56</v>
      </c>
      <c r="L30" s="93">
        <f>[25]Março!$J$15</f>
        <v>32.4</v>
      </c>
      <c r="M30" s="93">
        <f>[25]Março!$J$16</f>
        <v>10.8</v>
      </c>
      <c r="N30" s="93">
        <f>[25]Março!$J$17</f>
        <v>19.440000000000001</v>
      </c>
      <c r="O30" s="93">
        <f>[25]Março!$J$18</f>
        <v>10.8</v>
      </c>
      <c r="P30" s="93">
        <f>[25]Março!$J$19</f>
        <v>31.319999999999997</v>
      </c>
      <c r="Q30" s="93">
        <f>[25]Março!$J$20</f>
        <v>21.240000000000002</v>
      </c>
      <c r="R30" s="93">
        <f>[25]Março!$J$21</f>
        <v>29.16</v>
      </c>
      <c r="S30" s="93">
        <f>[25]Março!$J$22</f>
        <v>43.92</v>
      </c>
      <c r="T30" s="93">
        <f>[25]Março!$J$23</f>
        <v>20.52</v>
      </c>
      <c r="U30" s="93">
        <f>[25]Março!$J$24</f>
        <v>31.680000000000003</v>
      </c>
      <c r="V30" s="93">
        <f>[25]Março!$J$25</f>
        <v>39.24</v>
      </c>
      <c r="W30" s="93">
        <f>[25]Março!$J$26</f>
        <v>48.96</v>
      </c>
      <c r="X30" s="93">
        <f>[25]Março!$J$27</f>
        <v>29.52</v>
      </c>
      <c r="Y30" s="93">
        <f>[25]Março!$J$28</f>
        <v>29.52</v>
      </c>
      <c r="Z30" s="93">
        <f>[25]Março!$J$29</f>
        <v>29.52</v>
      </c>
      <c r="AA30" s="93">
        <f>[25]Março!$J$30</f>
        <v>46.080000000000005</v>
      </c>
      <c r="AB30" s="93">
        <f>[25]Março!$J$31</f>
        <v>34.92</v>
      </c>
      <c r="AC30" s="93">
        <f>[25]Março!$J$32</f>
        <v>35.28</v>
      </c>
      <c r="AD30" s="93">
        <f>[25]Março!$J$33</f>
        <v>42.480000000000004</v>
      </c>
      <c r="AE30" s="93">
        <f>[25]Março!$J$34</f>
        <v>21.6</v>
      </c>
      <c r="AF30" s="93">
        <f>[25]Março!$J$35</f>
        <v>36.72</v>
      </c>
      <c r="AG30" s="81">
        <f t="shared" ref="AG30:AG38" si="5">MAX(B30:AF30)</f>
        <v>49.32</v>
      </c>
      <c r="AH30" s="92">
        <f t="shared" si="4"/>
        <v>31.238709677419354</v>
      </c>
      <c r="AK30" t="s">
        <v>33</v>
      </c>
    </row>
    <row r="31" spans="1:38" x14ac:dyDescent="0.2">
      <c r="A31" s="50" t="s">
        <v>153</v>
      </c>
      <c r="B31" s="93">
        <f>[26]Março!$J5</f>
        <v>36.36</v>
      </c>
      <c r="C31" s="93">
        <f>[26]Março!$J6</f>
        <v>33.840000000000003</v>
      </c>
      <c r="D31" s="93">
        <f>[26]Março!$J7</f>
        <v>42.84</v>
      </c>
      <c r="E31" s="93">
        <f>[26]Março!$J8</f>
        <v>37.800000000000004</v>
      </c>
      <c r="F31" s="93">
        <f>[26]Março!$J9</f>
        <v>68.400000000000006</v>
      </c>
      <c r="G31" s="93">
        <f>[26]Março!$J10</f>
        <v>44.28</v>
      </c>
      <c r="H31" s="93">
        <f>[26]Março!$J11</f>
        <v>46.440000000000005</v>
      </c>
      <c r="I31" s="93">
        <f>[26]Março!$J12</f>
        <v>33.119999999999997</v>
      </c>
      <c r="J31" s="93">
        <f>[26]Março!$J13</f>
        <v>66.960000000000008</v>
      </c>
      <c r="K31" s="93">
        <f>[26]Março!$J14</f>
        <v>43.2</v>
      </c>
      <c r="L31" s="93">
        <f>[26]Março!$J15</f>
        <v>39.6</v>
      </c>
      <c r="M31" s="93">
        <f>[26]Março!$J16</f>
        <v>29.16</v>
      </c>
      <c r="N31" s="93">
        <f>[26]Março!$J17</f>
        <v>33.840000000000003</v>
      </c>
      <c r="O31" s="93">
        <f>[26]Março!$J18</f>
        <v>27.720000000000002</v>
      </c>
      <c r="P31" s="93">
        <f>[26]Março!$J19</f>
        <v>37.440000000000005</v>
      </c>
      <c r="Q31" s="93">
        <f>[26]Março!$J20</f>
        <v>25.92</v>
      </c>
      <c r="R31" s="93">
        <f>[26]Março!$J21</f>
        <v>39.6</v>
      </c>
      <c r="S31" s="93">
        <f>[26]Março!$J22</f>
        <v>42.84</v>
      </c>
      <c r="T31" s="93">
        <f>[26]Março!$J23</f>
        <v>29.16</v>
      </c>
      <c r="U31" s="93">
        <f>[26]Março!$J24</f>
        <v>37.080000000000005</v>
      </c>
      <c r="V31" s="93">
        <f>[26]Março!$J25</f>
        <v>39.96</v>
      </c>
      <c r="W31" s="93">
        <f>[26]Março!$J26</f>
        <v>47.519999999999996</v>
      </c>
      <c r="X31" s="93">
        <f>[26]Março!$J27</f>
        <v>34.56</v>
      </c>
      <c r="Y31" s="93">
        <f>[26]Março!$J28</f>
        <v>35.64</v>
      </c>
      <c r="Z31" s="93">
        <f>[26]Março!$J29</f>
        <v>32.4</v>
      </c>
      <c r="AA31" s="93">
        <f>[26]Março!$J30</f>
        <v>45</v>
      </c>
      <c r="AB31" s="93">
        <f>[26]Março!$J31</f>
        <v>36.36</v>
      </c>
      <c r="AC31" s="93">
        <f>[26]Março!$J32</f>
        <v>37.080000000000005</v>
      </c>
      <c r="AD31" s="93">
        <f>[26]Março!$J33</f>
        <v>34.56</v>
      </c>
      <c r="AE31" s="93">
        <f>[26]Março!$J34</f>
        <v>30.96</v>
      </c>
      <c r="AF31" s="93">
        <f>[26]Março!$J35</f>
        <v>51.84</v>
      </c>
      <c r="AG31" s="81">
        <f t="shared" si="5"/>
        <v>68.400000000000006</v>
      </c>
      <c r="AH31" s="92">
        <f t="shared" si="4"/>
        <v>39.402580645161287</v>
      </c>
      <c r="AI31" s="11" t="s">
        <v>33</v>
      </c>
      <c r="AK31" t="s">
        <v>33</v>
      </c>
    </row>
    <row r="32" spans="1:38" hidden="1" x14ac:dyDescent="0.2">
      <c r="A32" s="50" t="s">
        <v>11</v>
      </c>
      <c r="B32" s="93" t="str">
        <f>[27]Março!$J$5</f>
        <v>*</v>
      </c>
      <c r="C32" s="93" t="str">
        <f>[27]Março!$J$6</f>
        <v>*</v>
      </c>
      <c r="D32" s="93" t="str">
        <f>[27]Março!$J$7</f>
        <v>*</v>
      </c>
      <c r="E32" s="93" t="str">
        <f>[27]Março!$J$8</f>
        <v>*</v>
      </c>
      <c r="F32" s="93" t="str">
        <f>[27]Março!$J$9</f>
        <v>*</v>
      </c>
      <c r="G32" s="93" t="str">
        <f>[27]Março!$J$10</f>
        <v>*</v>
      </c>
      <c r="H32" s="93" t="str">
        <f>[27]Março!$J$11</f>
        <v>*</v>
      </c>
      <c r="I32" s="93" t="str">
        <f>[27]Março!$J$12</f>
        <v>*</v>
      </c>
      <c r="J32" s="93" t="str">
        <f>[27]Março!$J$13</f>
        <v>*</v>
      </c>
      <c r="K32" s="93" t="str">
        <f>[27]Março!$J$14</f>
        <v>*</v>
      </c>
      <c r="L32" s="93" t="str">
        <f>[27]Março!$J$15</f>
        <v>*</v>
      </c>
      <c r="M32" s="93" t="str">
        <f>[27]Março!$J$16</f>
        <v>*</v>
      </c>
      <c r="N32" s="93" t="str">
        <f>[27]Março!$J$17</f>
        <v>*</v>
      </c>
      <c r="O32" s="93" t="str">
        <f>[27]Março!$J$18</f>
        <v>*</v>
      </c>
      <c r="P32" s="93" t="str">
        <f>[27]Março!$J$19</f>
        <v>*</v>
      </c>
      <c r="Q32" s="93" t="str">
        <f>[27]Março!$J$20</f>
        <v>*</v>
      </c>
      <c r="R32" s="93" t="str">
        <f>[27]Março!$J$21</f>
        <v>*</v>
      </c>
      <c r="S32" s="93" t="str">
        <f>[27]Março!$J$22</f>
        <v>*</v>
      </c>
      <c r="T32" s="93" t="str">
        <f>[27]Março!$J$23</f>
        <v>*</v>
      </c>
      <c r="U32" s="93" t="str">
        <f>[27]Março!$J$24</f>
        <v>*</v>
      </c>
      <c r="V32" s="93" t="str">
        <f>[27]Março!$J$25</f>
        <v>*</v>
      </c>
      <c r="W32" s="93" t="str">
        <f>[27]Março!$J$26</f>
        <v>*</v>
      </c>
      <c r="X32" s="93" t="str">
        <f>[27]Março!$J$27</f>
        <v>*</v>
      </c>
      <c r="Y32" s="93" t="str">
        <f>[27]Março!$J$28</f>
        <v>*</v>
      </c>
      <c r="Z32" s="93" t="str">
        <f>[27]Março!$J$29</f>
        <v>*</v>
      </c>
      <c r="AA32" s="93" t="str">
        <f>[27]Março!$J$30</f>
        <v>*</v>
      </c>
      <c r="AB32" s="93" t="str">
        <f>[27]Março!$J$31</f>
        <v>*</v>
      </c>
      <c r="AC32" s="93" t="str">
        <f>[27]Março!$J$32</f>
        <v>*</v>
      </c>
      <c r="AD32" s="93" t="str">
        <f>[27]Março!$J$33</f>
        <v>*</v>
      </c>
      <c r="AE32" s="93" t="str">
        <f>[27]Março!$J$34</f>
        <v>*</v>
      </c>
      <c r="AF32" s="93" t="str">
        <f>[27]Março!$J$35</f>
        <v>*</v>
      </c>
      <c r="AG32" s="81">
        <f t="shared" si="5"/>
        <v>0</v>
      </c>
      <c r="AH32" s="92" t="e">
        <f t="shared" si="4"/>
        <v>#DIV/0!</v>
      </c>
      <c r="AK32" t="s">
        <v>33</v>
      </c>
    </row>
    <row r="33" spans="1:38" s="5" customFormat="1" x14ac:dyDescent="0.2">
      <c r="A33" s="50" t="s">
        <v>12</v>
      </c>
      <c r="B33" s="93">
        <f>[28]Março!$J$5</f>
        <v>26.28</v>
      </c>
      <c r="C33" s="93">
        <f>[28]Março!$J$6</f>
        <v>24.840000000000003</v>
      </c>
      <c r="D33" s="93">
        <f>[28]Março!$J$7</f>
        <v>21.240000000000002</v>
      </c>
      <c r="E33" s="93">
        <f>[28]Março!$J$8</f>
        <v>17.28</v>
      </c>
      <c r="F33" s="93">
        <f>[28]Março!$J$9</f>
        <v>60.480000000000004</v>
      </c>
      <c r="G33" s="93">
        <f>[28]Março!$J$10</f>
        <v>29.16</v>
      </c>
      <c r="H33" s="93">
        <f>[28]Março!$J$11</f>
        <v>24.12</v>
      </c>
      <c r="I33" s="93">
        <f>[28]Março!$J$12</f>
        <v>23.040000000000003</v>
      </c>
      <c r="J33" s="93">
        <f>[28]Março!$J$13</f>
        <v>24.12</v>
      </c>
      <c r="K33" s="93">
        <f>[28]Março!$J$14</f>
        <v>16.559999999999999</v>
      </c>
      <c r="L33" s="93">
        <f>[28]Março!$J$15</f>
        <v>22.32</v>
      </c>
      <c r="M33" s="93">
        <f>[28]Março!$J$16</f>
        <v>20.16</v>
      </c>
      <c r="N33" s="93">
        <f>[28]Março!$J$17</f>
        <v>19.8</v>
      </c>
      <c r="O33" s="93">
        <f>[28]Março!$J$18</f>
        <v>18</v>
      </c>
      <c r="P33" s="93">
        <f>[28]Março!$J$19</f>
        <v>18.36</v>
      </c>
      <c r="Q33" s="93">
        <f>[28]Março!$J$20</f>
        <v>15.120000000000001</v>
      </c>
      <c r="R33" s="93">
        <f>[28]Março!$J$21</f>
        <v>22.32</v>
      </c>
      <c r="S33" s="93">
        <f>[28]Março!$J$22</f>
        <v>28.08</v>
      </c>
      <c r="T33" s="93">
        <f>[28]Março!$J$23</f>
        <v>20.16</v>
      </c>
      <c r="U33" s="93">
        <f>[28]Março!$J$24</f>
        <v>19.079999999999998</v>
      </c>
      <c r="V33" s="93">
        <f>[28]Março!$J$25</f>
        <v>30.240000000000002</v>
      </c>
      <c r="W33" s="93">
        <f>[28]Março!$J$26</f>
        <v>43.2</v>
      </c>
      <c r="X33" s="93">
        <f>[28]Março!$J$27</f>
        <v>39.24</v>
      </c>
      <c r="Y33" s="93">
        <f>[28]Março!$J$28</f>
        <v>9.7200000000000006</v>
      </c>
      <c r="Z33" s="93">
        <f>[28]Março!$J$29</f>
        <v>35.64</v>
      </c>
      <c r="AA33" s="93">
        <f>[28]Março!$J$30</f>
        <v>29.880000000000003</v>
      </c>
      <c r="AB33" s="93">
        <f>[28]Março!$J$31</f>
        <v>20.52</v>
      </c>
      <c r="AC33" s="93">
        <f>[28]Março!$J$32</f>
        <v>25.92</v>
      </c>
      <c r="AD33" s="93">
        <f>[28]Março!$J$33</f>
        <v>20.16</v>
      </c>
      <c r="AE33" s="93">
        <f>[28]Março!$J$34</f>
        <v>44.28</v>
      </c>
      <c r="AF33" s="93">
        <f>[28]Março!$J$35</f>
        <v>23.040000000000003</v>
      </c>
      <c r="AG33" s="81">
        <f t="shared" si="5"/>
        <v>60.480000000000004</v>
      </c>
      <c r="AH33" s="92">
        <f t="shared" si="4"/>
        <v>25.559999999999995</v>
      </c>
      <c r="AK33" s="5" t="s">
        <v>33</v>
      </c>
    </row>
    <row r="34" spans="1:38" x14ac:dyDescent="0.2">
      <c r="A34" s="50" t="s">
        <v>231</v>
      </c>
      <c r="B34" s="93">
        <f>[29]Março!$J$5</f>
        <v>82.8</v>
      </c>
      <c r="C34" s="93">
        <f>[29]Março!$J$6</f>
        <v>68.039999999999992</v>
      </c>
      <c r="D34" s="93">
        <f>[29]Março!$J$7</f>
        <v>33.119999999999997</v>
      </c>
      <c r="E34" s="93">
        <f>[29]Março!$J$8</f>
        <v>19.440000000000001</v>
      </c>
      <c r="F34" s="93">
        <f>[29]Março!$J$9</f>
        <v>24.48</v>
      </c>
      <c r="G34" s="93">
        <f>[29]Março!$J$10</f>
        <v>25.2</v>
      </c>
      <c r="H34" s="93">
        <f>[29]Março!$J$11</f>
        <v>28.8</v>
      </c>
      <c r="I34" s="93">
        <f>[29]Março!$J$12</f>
        <v>32.04</v>
      </c>
      <c r="J34" s="93">
        <f>[29]Março!$J$13</f>
        <v>25.56</v>
      </c>
      <c r="K34" s="93">
        <f>[29]Março!$J$14</f>
        <v>37.080000000000005</v>
      </c>
      <c r="L34" s="93">
        <f>[29]Março!$J$15</f>
        <v>52.2</v>
      </c>
      <c r="M34" s="93">
        <f>[29]Março!$J$16</f>
        <v>18</v>
      </c>
      <c r="N34" s="93">
        <f>[29]Março!$J$17</f>
        <v>26.64</v>
      </c>
      <c r="O34" s="93">
        <f>[29]Março!$J$18</f>
        <v>21.240000000000002</v>
      </c>
      <c r="P34" s="93">
        <f>[29]Março!$J$19</f>
        <v>25.2</v>
      </c>
      <c r="Q34" s="93">
        <f>[29]Março!$J$20</f>
        <v>24.48</v>
      </c>
      <c r="R34" s="93">
        <f>[29]Março!$J$21</f>
        <v>27.36</v>
      </c>
      <c r="S34" s="93">
        <f>[29]Março!$J$22</f>
        <v>46.080000000000005</v>
      </c>
      <c r="T34" s="93">
        <f>[29]Março!$J$23</f>
        <v>23.040000000000003</v>
      </c>
      <c r="U34" s="93">
        <f>[29]Março!$J$24</f>
        <v>20.88</v>
      </c>
      <c r="V34" s="93">
        <f>[29]Março!$J$25</f>
        <v>32.4</v>
      </c>
      <c r="W34" s="93">
        <f>[29]Março!$J$26</f>
        <v>59.04</v>
      </c>
      <c r="X34" s="93">
        <f>[29]Março!$J$27</f>
        <v>35.64</v>
      </c>
      <c r="Y34" s="93">
        <f>[29]Março!$J$28</f>
        <v>35.64</v>
      </c>
      <c r="Z34" s="93">
        <f>[29]Março!$J$29</f>
        <v>22.32</v>
      </c>
      <c r="AA34" s="93">
        <f>[29]Março!$J$30</f>
        <v>29.52</v>
      </c>
      <c r="AB34" s="93">
        <f>[29]Março!$J$31</f>
        <v>22.32</v>
      </c>
      <c r="AC34" s="93">
        <f>[29]Março!$J$32</f>
        <v>32.4</v>
      </c>
      <c r="AD34" s="93">
        <f>[29]Março!$J$33</f>
        <v>27.720000000000002</v>
      </c>
      <c r="AE34" s="93">
        <f>[29]Março!$J$34</f>
        <v>47.88</v>
      </c>
      <c r="AF34" s="93">
        <f>[29]Março!$J$35</f>
        <v>33.840000000000003</v>
      </c>
      <c r="AG34" s="81">
        <f t="shared" si="5"/>
        <v>82.8</v>
      </c>
      <c r="AH34" s="92">
        <f t="shared" si="4"/>
        <v>33.561290322580639</v>
      </c>
      <c r="AK34" t="s">
        <v>33</v>
      </c>
    </row>
    <row r="35" spans="1:38" x14ac:dyDescent="0.2">
      <c r="A35" s="50" t="s">
        <v>230</v>
      </c>
      <c r="B35" s="93">
        <f>[30]Março!$J$5</f>
        <v>46.440000000000005</v>
      </c>
      <c r="C35" s="93">
        <f>[30]Março!$J$6</f>
        <v>31.319999999999997</v>
      </c>
      <c r="D35" s="93">
        <f>[30]Março!$J$7</f>
        <v>39.24</v>
      </c>
      <c r="E35" s="93">
        <f>[30]Março!$J$8</f>
        <v>29.52</v>
      </c>
      <c r="F35" s="93">
        <f>[30]Março!$J$9</f>
        <v>47.88</v>
      </c>
      <c r="G35" s="93">
        <f>[30]Março!$J$10</f>
        <v>47.519999999999996</v>
      </c>
      <c r="H35" s="93">
        <f>[30]Março!$J$11</f>
        <v>30.6</v>
      </c>
      <c r="I35" s="93">
        <f>[30]Março!$J$12</f>
        <v>23.759999999999998</v>
      </c>
      <c r="J35" s="93">
        <f>[30]Março!$J$13</f>
        <v>31.319999999999997</v>
      </c>
      <c r="K35" s="93">
        <f>[30]Março!$J$14</f>
        <v>23.040000000000003</v>
      </c>
      <c r="L35" s="93">
        <f>[30]Março!$J$15</f>
        <v>25.92</v>
      </c>
      <c r="M35" s="93">
        <f>[30]Março!$J$16</f>
        <v>31.319999999999997</v>
      </c>
      <c r="N35" s="93">
        <f>[30]Março!$J$17</f>
        <v>20.16</v>
      </c>
      <c r="O35" s="93">
        <f>[30]Março!$J$18</f>
        <v>23.759999999999998</v>
      </c>
      <c r="P35" s="93">
        <f>[30]Março!$J$19</f>
        <v>31.680000000000003</v>
      </c>
      <c r="Q35" s="93">
        <f>[30]Março!$J$20</f>
        <v>24.12</v>
      </c>
      <c r="R35" s="93">
        <f>[30]Março!$J$21</f>
        <v>39.6</v>
      </c>
      <c r="S35" s="93">
        <f>[30]Março!$J$22</f>
        <v>27</v>
      </c>
      <c r="T35" s="93">
        <f>[30]Março!$J$23</f>
        <v>25.56</v>
      </c>
      <c r="U35" s="93">
        <f>[30]Março!$J$24</f>
        <v>30.96</v>
      </c>
      <c r="V35" s="93">
        <f>[30]Março!$J$25</f>
        <v>33.119999999999997</v>
      </c>
      <c r="W35" s="93">
        <f>[30]Março!$J$26</f>
        <v>35.64</v>
      </c>
      <c r="X35" s="93">
        <f>[30]Março!$J$27</f>
        <v>20.52</v>
      </c>
      <c r="Y35" s="93">
        <f>[30]Março!$J$28</f>
        <v>45</v>
      </c>
      <c r="Z35" s="93">
        <f>[30]Março!$J$29</f>
        <v>20.52</v>
      </c>
      <c r="AA35" s="93">
        <f>[30]Março!$J$30</f>
        <v>27.36</v>
      </c>
      <c r="AB35" s="93">
        <f>[30]Março!$J$31</f>
        <v>25.2</v>
      </c>
      <c r="AC35" s="93">
        <f>[30]Março!$J$32</f>
        <v>30.96</v>
      </c>
      <c r="AD35" s="93">
        <f>[30]Março!$J$33</f>
        <v>11.520000000000001</v>
      </c>
      <c r="AE35" s="93">
        <f>[30]Março!$J$34</f>
        <v>0</v>
      </c>
      <c r="AF35" s="93">
        <f>[30]Março!$J$35</f>
        <v>0</v>
      </c>
      <c r="AG35" s="81">
        <f t="shared" si="5"/>
        <v>47.88</v>
      </c>
      <c r="AH35" s="92">
        <f t="shared" si="4"/>
        <v>28.405161290322582</v>
      </c>
    </row>
    <row r="36" spans="1:38" x14ac:dyDescent="0.2">
      <c r="A36" s="50" t="s">
        <v>126</v>
      </c>
      <c r="B36" s="93" t="s">
        <v>202</v>
      </c>
      <c r="C36" s="93" t="s">
        <v>202</v>
      </c>
      <c r="D36" s="93" t="s">
        <v>202</v>
      </c>
      <c r="E36" s="93" t="s">
        <v>202</v>
      </c>
      <c r="F36" s="93" t="s">
        <v>202</v>
      </c>
      <c r="G36" s="93" t="s">
        <v>202</v>
      </c>
      <c r="H36" s="93" t="s">
        <v>202</v>
      </c>
      <c r="I36" s="93" t="s">
        <v>202</v>
      </c>
      <c r="J36" s="93" t="s">
        <v>202</v>
      </c>
      <c r="K36" s="93" t="s">
        <v>202</v>
      </c>
      <c r="L36" s="93" t="s">
        <v>202</v>
      </c>
      <c r="M36" s="93" t="s">
        <v>202</v>
      </c>
      <c r="N36" s="93" t="s">
        <v>202</v>
      </c>
      <c r="O36" s="93" t="s">
        <v>202</v>
      </c>
      <c r="P36" s="93" t="s">
        <v>202</v>
      </c>
      <c r="Q36" s="93" t="s">
        <v>202</v>
      </c>
      <c r="R36" s="93" t="s">
        <v>202</v>
      </c>
      <c r="S36" s="93" t="s">
        <v>202</v>
      </c>
      <c r="T36" s="93" t="s">
        <v>202</v>
      </c>
      <c r="U36" s="93" t="s">
        <v>202</v>
      </c>
      <c r="V36" s="93" t="s">
        <v>202</v>
      </c>
      <c r="W36" s="93" t="s">
        <v>202</v>
      </c>
      <c r="X36" s="93" t="s">
        <v>202</v>
      </c>
      <c r="Y36" s="93">
        <f>[31]Março!$J$28</f>
        <v>41.04</v>
      </c>
      <c r="Z36" s="93">
        <f>[31]Março!$J$29</f>
        <v>30.240000000000002</v>
      </c>
      <c r="AA36" s="93">
        <f>[31]Março!$J$30</f>
        <v>39.6</v>
      </c>
      <c r="AB36" s="93">
        <f>[31]Março!$J$31</f>
        <v>30.6</v>
      </c>
      <c r="AC36" s="93">
        <f>[31]Março!$J$32</f>
        <v>39.6</v>
      </c>
      <c r="AD36" s="93">
        <f>[31]Março!$J$33</f>
        <v>28.44</v>
      </c>
      <c r="AE36" s="93">
        <f>[31]Março!$J$34</f>
        <v>28.08</v>
      </c>
      <c r="AF36" s="93">
        <f>[31]Março!$J$35</f>
        <v>39.96</v>
      </c>
      <c r="AG36" s="81">
        <f t="shared" si="5"/>
        <v>41.04</v>
      </c>
      <c r="AH36" s="92">
        <f t="shared" si="4"/>
        <v>34.694999999999993</v>
      </c>
      <c r="AK36" t="s">
        <v>33</v>
      </c>
    </row>
    <row r="37" spans="1:38" x14ac:dyDescent="0.2">
      <c r="A37" s="50" t="s">
        <v>13</v>
      </c>
      <c r="B37" s="93">
        <f>[32]Março!$J$5</f>
        <v>35.28</v>
      </c>
      <c r="C37" s="93">
        <f>[32]Março!$J$6</f>
        <v>32.4</v>
      </c>
      <c r="D37" s="93">
        <f>[32]Março!$J$7</f>
        <v>27</v>
      </c>
      <c r="E37" s="93">
        <f>[32]Março!$J$8</f>
        <v>33.840000000000003</v>
      </c>
      <c r="F37" s="93">
        <f>[32]Março!$J$9</f>
        <v>44.28</v>
      </c>
      <c r="G37" s="93">
        <f>[32]Março!$J$10</f>
        <v>30.96</v>
      </c>
      <c r="H37" s="93">
        <f>[32]Março!$J$11</f>
        <v>35.64</v>
      </c>
      <c r="I37" s="93">
        <f>[32]Março!$J$12</f>
        <v>24.840000000000003</v>
      </c>
      <c r="J37" s="93">
        <f>[32]Março!$J$13</f>
        <v>19.079999999999998</v>
      </c>
      <c r="K37" s="93">
        <f>[32]Março!$J$14</f>
        <v>20.88</v>
      </c>
      <c r="L37" s="93">
        <f>[32]Março!$J$15</f>
        <v>32.76</v>
      </c>
      <c r="M37" s="93">
        <f>[32]Março!$J$16</f>
        <v>30.96</v>
      </c>
      <c r="N37" s="93">
        <f>[32]Março!$J$17</f>
        <v>33.480000000000004</v>
      </c>
      <c r="O37" s="93">
        <f>[32]Março!$J$18</f>
        <v>38.880000000000003</v>
      </c>
      <c r="P37" s="93">
        <f>[32]Março!$J$19</f>
        <v>45.36</v>
      </c>
      <c r="Q37" s="93">
        <f>[32]Março!$J$20</f>
        <v>47.16</v>
      </c>
      <c r="R37" s="93">
        <f>[32]Março!$J$21</f>
        <v>54.72</v>
      </c>
      <c r="S37" s="93">
        <f>[32]Março!$J$22</f>
        <v>45</v>
      </c>
      <c r="T37" s="93">
        <f>[32]Março!$J$23</f>
        <v>24.12</v>
      </c>
      <c r="U37" s="93">
        <f>[32]Março!$J$24</f>
        <v>28.44</v>
      </c>
      <c r="V37" s="93">
        <f>[32]Março!$J$25</f>
        <v>26.28</v>
      </c>
      <c r="W37" s="93">
        <f>[32]Março!$J$26</f>
        <v>30.240000000000002</v>
      </c>
      <c r="X37" s="93">
        <f>[32]Março!$J$27</f>
        <v>32.76</v>
      </c>
      <c r="Y37" s="93">
        <f>[32]Março!$J$28</f>
        <v>25.92</v>
      </c>
      <c r="Z37" s="93">
        <f>[32]Março!$J$29</f>
        <v>21.6</v>
      </c>
      <c r="AA37" s="93">
        <f>[32]Março!$J$30</f>
        <v>37.440000000000005</v>
      </c>
      <c r="AB37" s="93">
        <f>[32]Março!$J$31</f>
        <v>21.6</v>
      </c>
      <c r="AC37" s="93">
        <f>[32]Março!$J$32</f>
        <v>20.88</v>
      </c>
      <c r="AD37" s="93">
        <f>[32]Março!$J$33</f>
        <v>23.400000000000002</v>
      </c>
      <c r="AE37" s="93">
        <f>[32]Março!$J$34</f>
        <v>37.080000000000005</v>
      </c>
      <c r="AF37" s="93">
        <f>[32]Março!$J$35</f>
        <v>25.2</v>
      </c>
      <c r="AG37" s="81">
        <f t="shared" si="5"/>
        <v>54.72</v>
      </c>
      <c r="AH37" s="92">
        <f t="shared" si="4"/>
        <v>31.854193548387101</v>
      </c>
    </row>
    <row r="38" spans="1:38" x14ac:dyDescent="0.2">
      <c r="A38" s="50" t="s">
        <v>154</v>
      </c>
      <c r="B38" s="93">
        <f>[33]Março!$J5</f>
        <v>41.04</v>
      </c>
      <c r="C38" s="93">
        <f>[33]Março!$J6</f>
        <v>49.32</v>
      </c>
      <c r="D38" s="93">
        <f>[33]Março!$J7</f>
        <v>47.519999999999996</v>
      </c>
      <c r="E38" s="93">
        <f>[33]Março!$J8</f>
        <v>24.48</v>
      </c>
      <c r="F38" s="93">
        <f>[33]Março!$J9</f>
        <v>45.72</v>
      </c>
      <c r="G38" s="93">
        <f>[33]Março!$J10</f>
        <v>20.88</v>
      </c>
      <c r="H38" s="93">
        <f>[33]Março!$J11</f>
        <v>34.56</v>
      </c>
      <c r="I38" s="93">
        <f>[33]Março!$J12</f>
        <v>42.480000000000004</v>
      </c>
      <c r="J38" s="93">
        <f>[33]Março!$J13</f>
        <v>36.36</v>
      </c>
      <c r="K38" s="93">
        <f>[33]Março!$J14</f>
        <v>34.200000000000003</v>
      </c>
      <c r="L38" s="93">
        <f>[33]Março!$J15</f>
        <v>42.84</v>
      </c>
      <c r="M38" s="93">
        <f>[33]Março!$J16</f>
        <v>30.96</v>
      </c>
      <c r="N38" s="93">
        <f>[33]Março!$J17</f>
        <v>26.64</v>
      </c>
      <c r="O38" s="93">
        <f>[33]Março!$J18</f>
        <v>29.52</v>
      </c>
      <c r="P38" s="93">
        <f>[33]Março!$J19</f>
        <v>25.92</v>
      </c>
      <c r="Q38" s="93">
        <f>[33]Março!$J20</f>
        <v>37.440000000000005</v>
      </c>
      <c r="R38" s="93">
        <f>[33]Março!$J21</f>
        <v>31.319999999999997</v>
      </c>
      <c r="S38" s="93">
        <f>[33]Março!$J22</f>
        <v>29.16</v>
      </c>
      <c r="T38" s="93">
        <f>[33]Março!$J23</f>
        <v>33.480000000000004</v>
      </c>
      <c r="U38" s="93">
        <f>[33]Março!$J24</f>
        <v>17.64</v>
      </c>
      <c r="V38" s="93">
        <f>[33]Março!$J25</f>
        <v>32.4</v>
      </c>
      <c r="W38" s="93">
        <f>[33]Março!$J26</f>
        <v>54.36</v>
      </c>
      <c r="X38" s="93">
        <f>[33]Março!$J27</f>
        <v>31.319999999999997</v>
      </c>
      <c r="Y38" s="93">
        <f>[33]Março!$J28</f>
        <v>36.36</v>
      </c>
      <c r="Z38" s="93">
        <f>[33]Março!$J29</f>
        <v>23.040000000000003</v>
      </c>
      <c r="AA38" s="93">
        <f>[33]Março!$J30</f>
        <v>21.240000000000002</v>
      </c>
      <c r="AB38" s="93">
        <f>[33]Março!$J31</f>
        <v>21.96</v>
      </c>
      <c r="AC38" s="93">
        <f>[33]Março!$J32</f>
        <v>20.88</v>
      </c>
      <c r="AD38" s="93">
        <v>35.64</v>
      </c>
      <c r="AE38" s="93">
        <f>[33]Março!$J34</f>
        <v>19.8</v>
      </c>
      <c r="AF38" s="93">
        <f>[33]Março!$J35</f>
        <v>44.28</v>
      </c>
      <c r="AG38" s="81">
        <f t="shared" si="5"/>
        <v>54.36</v>
      </c>
      <c r="AH38" s="92">
        <f t="shared" si="4"/>
        <v>32.992258064516129</v>
      </c>
      <c r="AK38" t="s">
        <v>33</v>
      </c>
    </row>
    <row r="39" spans="1:38" x14ac:dyDescent="0.2">
      <c r="A39" s="50" t="s">
        <v>14</v>
      </c>
      <c r="B39" s="93">
        <f>[34]Março!$J$5</f>
        <v>35.28</v>
      </c>
      <c r="C39" s="93">
        <f>[34]Março!$J$6</f>
        <v>38.519999999999996</v>
      </c>
      <c r="D39" s="93">
        <f>[34]Março!$J$7</f>
        <v>36.36</v>
      </c>
      <c r="E39" s="93">
        <f>[34]Março!$J$8</f>
        <v>37.080000000000005</v>
      </c>
      <c r="F39" s="93">
        <f>[34]Março!$J$9</f>
        <v>39.96</v>
      </c>
      <c r="G39" s="93">
        <f>[34]Março!$J$10</f>
        <v>32.76</v>
      </c>
      <c r="H39" s="93">
        <f>[34]Março!$J$11</f>
        <v>33.840000000000003</v>
      </c>
      <c r="I39" s="93">
        <f>[34]Março!$J$12</f>
        <v>32.4</v>
      </c>
      <c r="J39" s="93">
        <f>[34]Março!$J$13</f>
        <v>54</v>
      </c>
      <c r="K39" s="93">
        <f>[34]Março!$J$14</f>
        <v>33.840000000000003</v>
      </c>
      <c r="L39" s="93">
        <f>[34]Março!$J$15</f>
        <v>25.92</v>
      </c>
      <c r="M39" s="93">
        <f>[34]Março!$J$16</f>
        <v>23.040000000000003</v>
      </c>
      <c r="N39" s="93">
        <f>[34]Março!$J$17</f>
        <v>25.56</v>
      </c>
      <c r="O39" s="93">
        <f>[34]Março!$J$18</f>
        <v>21.96</v>
      </c>
      <c r="P39" s="93">
        <f>[34]Março!$J$19</f>
        <v>31.680000000000003</v>
      </c>
      <c r="Q39" s="93">
        <f>[34]Março!$J$20</f>
        <v>24.840000000000003</v>
      </c>
      <c r="R39" s="93">
        <f>[34]Março!$J$21</f>
        <v>25.92</v>
      </c>
      <c r="S39" s="93">
        <f>[34]Março!$J$22</f>
        <v>45.36</v>
      </c>
      <c r="T39" s="93">
        <f>[34]Março!$J$23</f>
        <v>28.08</v>
      </c>
      <c r="U39" s="93">
        <f>[34]Março!$J$24</f>
        <v>28.44</v>
      </c>
      <c r="V39" s="93">
        <f>[34]Março!$J$25</f>
        <v>38.519999999999996</v>
      </c>
      <c r="W39" s="93">
        <f>[34]Março!$J$26</f>
        <v>42.480000000000004</v>
      </c>
      <c r="X39" s="93">
        <f>[34]Março!$J$27</f>
        <v>30.240000000000002</v>
      </c>
      <c r="Y39" s="93">
        <f>[34]Março!$J$28</f>
        <v>37.800000000000004</v>
      </c>
      <c r="Z39" s="93">
        <f>[34]Março!$J$29</f>
        <v>28.08</v>
      </c>
      <c r="AA39" s="93">
        <f>[34]Março!$J$30</f>
        <v>35.64</v>
      </c>
      <c r="AB39" s="93">
        <f>[34]Março!$J$31</f>
        <v>33.840000000000003</v>
      </c>
      <c r="AC39" s="93">
        <f>[34]Março!$J$32</f>
        <v>33.840000000000003</v>
      </c>
      <c r="AD39" s="93">
        <f>[34]Março!$J$33</f>
        <v>34.56</v>
      </c>
      <c r="AE39" s="93">
        <f>[34]Março!$J$34</f>
        <v>32.4</v>
      </c>
      <c r="AF39" s="93">
        <f>[34]Março!$J$35</f>
        <v>35.28</v>
      </c>
      <c r="AG39" s="81">
        <f t="shared" si="3"/>
        <v>54</v>
      </c>
      <c r="AH39" s="92">
        <f t="shared" si="4"/>
        <v>33.468387096774201</v>
      </c>
      <c r="AI39" s="11" t="s">
        <v>33</v>
      </c>
      <c r="AK39" t="s">
        <v>33</v>
      </c>
    </row>
    <row r="40" spans="1:38" x14ac:dyDescent="0.2">
      <c r="A40" s="50" t="s">
        <v>15</v>
      </c>
      <c r="B40" s="93">
        <f>[35]Março!$J$5</f>
        <v>32.4</v>
      </c>
      <c r="C40" s="93">
        <f>[35]Março!$J$6</f>
        <v>32.04</v>
      </c>
      <c r="D40" s="93">
        <f>[35]Março!$J$7</f>
        <v>31.319999999999997</v>
      </c>
      <c r="E40" s="93">
        <f>[35]Março!$J$8</f>
        <v>38.519999999999996</v>
      </c>
      <c r="F40" s="93">
        <f>[35]Março!$J$9</f>
        <v>43.2</v>
      </c>
      <c r="G40" s="93">
        <f>[35]Março!$J$10</f>
        <v>32.76</v>
      </c>
      <c r="H40" s="93">
        <f>[35]Março!$J$11</f>
        <v>32.04</v>
      </c>
      <c r="I40" s="93">
        <f>[35]Março!$J$12</f>
        <v>42.12</v>
      </c>
      <c r="J40" s="93">
        <f>[35]Março!$J$13</f>
        <v>56.519999999999996</v>
      </c>
      <c r="K40" s="93">
        <f>[35]Março!$J$14</f>
        <v>24.12</v>
      </c>
      <c r="L40" s="93">
        <f>[35]Março!$J$15</f>
        <v>19.079999999999998</v>
      </c>
      <c r="M40" s="93">
        <f>[35]Março!$J$16</f>
        <v>18</v>
      </c>
      <c r="N40" s="93">
        <f>[35]Março!$J$17</f>
        <v>21.96</v>
      </c>
      <c r="O40" s="93">
        <f>[35]Março!$J$18</f>
        <v>18.36</v>
      </c>
      <c r="P40" s="93">
        <f>[35]Março!$J$19</f>
        <v>25.2</v>
      </c>
      <c r="Q40" s="93">
        <f>[35]Março!$J$20</f>
        <v>18.720000000000002</v>
      </c>
      <c r="R40" s="93">
        <f>[35]Março!$J$21</f>
        <v>29.52</v>
      </c>
      <c r="S40" s="93">
        <f>[35]Março!$J$22</f>
        <v>44.64</v>
      </c>
      <c r="T40" s="93">
        <f>[35]Março!$J$23</f>
        <v>24.12</v>
      </c>
      <c r="U40" s="93">
        <f>[35]Março!$J$24</f>
        <v>20.16</v>
      </c>
      <c r="V40" s="93">
        <f>[35]Março!$J$25</f>
        <v>26.64</v>
      </c>
      <c r="W40" s="93">
        <f>[35]Março!$J$26</f>
        <v>38.159999999999997</v>
      </c>
      <c r="X40" s="93">
        <f>[35]Março!$J$27</f>
        <v>37.440000000000005</v>
      </c>
      <c r="Y40" s="93">
        <f>[35]Março!$J$28</f>
        <v>30.6</v>
      </c>
      <c r="Z40" s="93">
        <f>[35]Março!$J$29</f>
        <v>44.28</v>
      </c>
      <c r="AA40" s="93">
        <f>[35]Março!$J$30</f>
        <v>17.64</v>
      </c>
      <c r="AB40" s="93">
        <f>[35]Março!$J$31</f>
        <v>18</v>
      </c>
      <c r="AC40" s="93">
        <f>[35]Março!$J$32</f>
        <v>30.96</v>
      </c>
      <c r="AD40" s="93">
        <f>[35]Março!$J$33</f>
        <v>36</v>
      </c>
      <c r="AE40" s="93">
        <f>[35]Março!$J$34</f>
        <v>19.8</v>
      </c>
      <c r="AF40" s="93">
        <f>[35]Março!$J$35</f>
        <v>31.319999999999997</v>
      </c>
      <c r="AG40" s="81">
        <f t="shared" si="3"/>
        <v>56.519999999999996</v>
      </c>
      <c r="AH40" s="92">
        <f t="shared" si="4"/>
        <v>30.181935483870962</v>
      </c>
      <c r="AL40" t="s">
        <v>33</v>
      </c>
    </row>
    <row r="41" spans="1:38" x14ac:dyDescent="0.2">
      <c r="A41" s="50" t="s">
        <v>155</v>
      </c>
      <c r="B41" s="93">
        <f>[36]Março!$J$5</f>
        <v>25.92</v>
      </c>
      <c r="C41" s="93">
        <f>[36]Março!$J$6</f>
        <v>30.6</v>
      </c>
      <c r="D41" s="93">
        <f>[36]Março!$J$7</f>
        <v>32.4</v>
      </c>
      <c r="E41" s="93">
        <f>[36]Março!$J$8</f>
        <v>50.4</v>
      </c>
      <c r="F41" s="93">
        <f>[36]Março!$J$9</f>
        <v>47.519999999999996</v>
      </c>
      <c r="G41" s="93">
        <f>[36]Março!$J$10</f>
        <v>33.840000000000003</v>
      </c>
      <c r="H41" s="93">
        <f>[36]Março!$J$11</f>
        <v>25.2</v>
      </c>
      <c r="I41" s="93">
        <f>[36]Março!$J$12</f>
        <v>29.52</v>
      </c>
      <c r="J41" s="93">
        <f>[36]Março!$J$13</f>
        <v>38.519999999999996</v>
      </c>
      <c r="K41" s="93">
        <f>[36]Março!$J$14</f>
        <v>48.6</v>
      </c>
      <c r="L41" s="93">
        <f>[36]Março!$J$15</f>
        <v>36.72</v>
      </c>
      <c r="M41" s="93">
        <f>[36]Março!$J$16</f>
        <v>44.28</v>
      </c>
      <c r="N41" s="93">
        <f>[36]Março!$J$17</f>
        <v>42.480000000000004</v>
      </c>
      <c r="O41" s="93">
        <f>[36]Março!$J$18</f>
        <v>30.96</v>
      </c>
      <c r="P41" s="93">
        <f>[36]Março!$J$19</f>
        <v>25.2</v>
      </c>
      <c r="Q41" s="93">
        <f>[36]Março!$J$20</f>
        <v>25.56</v>
      </c>
      <c r="R41" s="93">
        <f>[36]Março!$J$21</f>
        <v>19.079999999999998</v>
      </c>
      <c r="S41" s="93">
        <f>[36]Março!$J$22</f>
        <v>54</v>
      </c>
      <c r="T41" s="93">
        <f>[36]Março!$J$23</f>
        <v>22.68</v>
      </c>
      <c r="U41" s="93">
        <f>[36]Março!$J$24</f>
        <v>23.400000000000002</v>
      </c>
      <c r="V41" s="93">
        <f>[36]Março!$J$25</f>
        <v>27.36</v>
      </c>
      <c r="W41" s="93">
        <f>[36]Março!$J$26</f>
        <v>39.24</v>
      </c>
      <c r="X41" s="93">
        <f>[36]Março!$J$27</f>
        <v>67.680000000000007</v>
      </c>
      <c r="Y41" s="93">
        <f>[36]Março!$J$28</f>
        <v>48.96</v>
      </c>
      <c r="Z41" s="93">
        <f>[36]Março!$J$29</f>
        <v>28.08</v>
      </c>
      <c r="AA41" s="93">
        <f>[36]Março!$J$30</f>
        <v>41.04</v>
      </c>
      <c r="AB41" s="93">
        <f>[36]Março!$J$31</f>
        <v>24.48</v>
      </c>
      <c r="AC41" s="93">
        <f>[36]Março!$J$32</f>
        <v>33.480000000000004</v>
      </c>
      <c r="AD41" s="93">
        <f>[36]Março!$J$33</f>
        <v>28.08</v>
      </c>
      <c r="AE41" s="93">
        <f>[36]Março!$J$34</f>
        <v>37.440000000000005</v>
      </c>
      <c r="AF41" s="93">
        <f>[36]Março!$J$35</f>
        <v>29.880000000000003</v>
      </c>
      <c r="AG41" s="81">
        <f t="shared" si="3"/>
        <v>67.680000000000007</v>
      </c>
      <c r="AH41" s="92">
        <f t="shared" si="4"/>
        <v>35.245161290322592</v>
      </c>
    </row>
    <row r="42" spans="1:38" x14ac:dyDescent="0.2">
      <c r="A42" s="50" t="s">
        <v>16</v>
      </c>
      <c r="B42" s="93">
        <f>[37]Março!$J$5</f>
        <v>42.84</v>
      </c>
      <c r="C42" s="93">
        <f>[37]Março!$J$6</f>
        <v>27.36</v>
      </c>
      <c r="D42" s="93">
        <f>[37]Março!$J$7</f>
        <v>26.28</v>
      </c>
      <c r="E42" s="93">
        <f>[37]Março!$J$8</f>
        <v>32.4</v>
      </c>
      <c r="F42" s="93">
        <f>[37]Março!$J$9</f>
        <v>44.64</v>
      </c>
      <c r="G42" s="93">
        <f>[37]Março!$J$10</f>
        <v>39.24</v>
      </c>
      <c r="H42" s="93">
        <f>[37]Março!$J$11</f>
        <v>28.8</v>
      </c>
      <c r="I42" s="93">
        <f>[37]Março!$J$12</f>
        <v>22.32</v>
      </c>
      <c r="J42" s="93">
        <f>[37]Março!$J$13</f>
        <v>39.24</v>
      </c>
      <c r="K42" s="93">
        <f>[37]Março!$J$14</f>
        <v>28.8</v>
      </c>
      <c r="L42" s="93">
        <f>[37]Março!$J$15</f>
        <v>99</v>
      </c>
      <c r="M42" s="93">
        <f>[37]Março!$J$16</f>
        <v>37.800000000000004</v>
      </c>
      <c r="N42" s="93">
        <f>[37]Março!$J$17</f>
        <v>25.2</v>
      </c>
      <c r="O42" s="93">
        <f>[37]Março!$J$18</f>
        <v>19.079999999999998</v>
      </c>
      <c r="P42" s="93">
        <f>[37]Março!$J$19</f>
        <v>29.52</v>
      </c>
      <c r="Q42" s="93">
        <f>[37]Março!$J$20</f>
        <v>15.840000000000002</v>
      </c>
      <c r="R42" s="93">
        <f>[37]Março!$J$21</f>
        <v>38.519999999999996</v>
      </c>
      <c r="S42" s="93">
        <f>[37]Março!$J$22</f>
        <v>29.52</v>
      </c>
      <c r="T42" s="93">
        <f>[37]Março!$J$23</f>
        <v>19.8</v>
      </c>
      <c r="U42" s="93">
        <f>[37]Março!$J$24</f>
        <v>28.44</v>
      </c>
      <c r="V42" s="93">
        <f>[37]Março!$J$25</f>
        <v>29.52</v>
      </c>
      <c r="W42" s="93">
        <f>[37]Março!$J$26</f>
        <v>35.28</v>
      </c>
      <c r="X42" s="93">
        <f>[37]Março!$J$27</f>
        <v>24.840000000000003</v>
      </c>
      <c r="Y42" s="93">
        <f>[37]Março!$J$28</f>
        <v>38.159999999999997</v>
      </c>
      <c r="Z42" s="93">
        <f>[37]Março!$J$29</f>
        <v>22.32</v>
      </c>
      <c r="AA42" s="93">
        <f>[37]Março!$J$30</f>
        <v>38.159999999999997</v>
      </c>
      <c r="AB42" s="93">
        <f>[37]Março!$J$31</f>
        <v>19.8</v>
      </c>
      <c r="AC42" s="93">
        <f>[37]Março!$J$32</f>
        <v>50.04</v>
      </c>
      <c r="AD42" s="93">
        <f>[37]Março!$J$33</f>
        <v>27.36</v>
      </c>
      <c r="AE42" s="93">
        <f>[37]Março!$J$34</f>
        <v>23.040000000000003</v>
      </c>
      <c r="AF42" s="93">
        <f>[37]Março!$J$35</f>
        <v>30.96</v>
      </c>
      <c r="AG42" s="81">
        <f t="shared" si="3"/>
        <v>99</v>
      </c>
      <c r="AH42" s="92">
        <f t="shared" si="4"/>
        <v>32.713548387096772</v>
      </c>
      <c r="AK42" t="s">
        <v>33</v>
      </c>
      <c r="AL42" t="s">
        <v>33</v>
      </c>
    </row>
    <row r="43" spans="1:38" x14ac:dyDescent="0.2">
      <c r="A43" s="50" t="s">
        <v>139</v>
      </c>
      <c r="B43" s="93">
        <f>[38]Março!$J$5</f>
        <v>54.72</v>
      </c>
      <c r="C43" s="93">
        <f>[38]Março!$J$6</f>
        <v>36.72</v>
      </c>
      <c r="D43" s="93">
        <f>[38]Março!$J$7</f>
        <v>24.48</v>
      </c>
      <c r="E43" s="93">
        <f>[38]Março!$J$8</f>
        <v>33.840000000000003</v>
      </c>
      <c r="F43" s="93">
        <f>[38]Março!$J$9</f>
        <v>43.92</v>
      </c>
      <c r="G43" s="93">
        <f>[38]Março!$J$10</f>
        <v>55.080000000000005</v>
      </c>
      <c r="H43" s="93">
        <f>[38]Março!$J$11</f>
        <v>37.800000000000004</v>
      </c>
      <c r="I43" s="93">
        <f>[38]Março!$J$12</f>
        <v>30.96</v>
      </c>
      <c r="J43" s="93">
        <f>[38]Março!$J$13</f>
        <v>20.88</v>
      </c>
      <c r="K43" s="93">
        <f>[38]Março!$J$14</f>
        <v>35.28</v>
      </c>
      <c r="L43" s="93">
        <f>[38]Março!$J$15</f>
        <v>29.880000000000003</v>
      </c>
      <c r="M43" s="93">
        <f>[38]Março!$J$16</f>
        <v>37.800000000000004</v>
      </c>
      <c r="N43" s="93">
        <f>[38]Março!$J$17</f>
        <v>25.92</v>
      </c>
      <c r="O43" s="93">
        <f>[38]Março!$J$18</f>
        <v>25.2</v>
      </c>
      <c r="P43" s="93">
        <f>[38]Março!$J$19</f>
        <v>29.16</v>
      </c>
      <c r="Q43" s="93">
        <f>[38]Março!$J$20</f>
        <v>23.400000000000002</v>
      </c>
      <c r="R43" s="93">
        <f>[38]Março!$J$21</f>
        <v>36</v>
      </c>
      <c r="S43" s="93">
        <f>[38]Março!$J$22</f>
        <v>86.4</v>
      </c>
      <c r="T43" s="93">
        <f>[38]Março!$J$23</f>
        <v>26.28</v>
      </c>
      <c r="U43" s="93">
        <f>[38]Março!$J$24</f>
        <v>39.96</v>
      </c>
      <c r="V43" s="93">
        <f>[38]Março!$J$25</f>
        <v>39.24</v>
      </c>
      <c r="W43" s="93">
        <f>[38]Março!$J$26</f>
        <v>28.44</v>
      </c>
      <c r="X43" s="93">
        <f>[38]Março!$J$27</f>
        <v>41.04</v>
      </c>
      <c r="Y43" s="93">
        <f>[38]Março!$J$28</f>
        <v>31.319999999999997</v>
      </c>
      <c r="Z43" s="93">
        <f>[38]Março!$J$29</f>
        <v>25.2</v>
      </c>
      <c r="AA43" s="93">
        <f>[38]Março!$J$30</f>
        <v>51.480000000000004</v>
      </c>
      <c r="AB43" s="93">
        <f>[38]Março!$J$31</f>
        <v>30.240000000000002</v>
      </c>
      <c r="AC43" s="93">
        <f>[38]Março!$J$32</f>
        <v>26.64</v>
      </c>
      <c r="AD43" s="93">
        <f>[38]Março!$J$33</f>
        <v>35.28</v>
      </c>
      <c r="AE43" s="93">
        <f>[38]Março!$J$34</f>
        <v>54</v>
      </c>
      <c r="AF43" s="93">
        <f>[38]Março!$J$35</f>
        <v>32.76</v>
      </c>
      <c r="AG43" s="81">
        <f t="shared" si="3"/>
        <v>86.4</v>
      </c>
      <c r="AH43" s="92">
        <f t="shared" si="4"/>
        <v>36.429677419354846</v>
      </c>
      <c r="AK43" t="s">
        <v>33</v>
      </c>
    </row>
    <row r="44" spans="1:38" x14ac:dyDescent="0.2">
      <c r="A44" s="50" t="s">
        <v>17</v>
      </c>
      <c r="B44" s="93">
        <f>[39]Março!$J$5</f>
        <v>51.12</v>
      </c>
      <c r="C44" s="93">
        <f>[39]Março!$J$6</f>
        <v>34.56</v>
      </c>
      <c r="D44" s="93">
        <f>[39]Março!$J$7</f>
        <v>29.880000000000003</v>
      </c>
      <c r="E44" s="93">
        <f>[39]Março!$J$8</f>
        <v>32.04</v>
      </c>
      <c r="F44" s="93">
        <f>[39]Março!$J$9</f>
        <v>51.480000000000004</v>
      </c>
      <c r="G44" s="93">
        <f>[39]Março!$J$10</f>
        <v>32.76</v>
      </c>
      <c r="H44" s="93">
        <f>[39]Março!$J$11</f>
        <v>38.159999999999997</v>
      </c>
      <c r="I44" s="93">
        <f>[39]Março!$J$12</f>
        <v>38.159999999999997</v>
      </c>
      <c r="J44" s="93">
        <f>[39]Março!$J$13</f>
        <v>41.76</v>
      </c>
      <c r="K44" s="93">
        <f>[39]Março!$J$14</f>
        <v>45.36</v>
      </c>
      <c r="L44" s="93">
        <f>[39]Março!$J$15</f>
        <v>46.800000000000004</v>
      </c>
      <c r="M44" s="93">
        <f>[39]Março!$J$16</f>
        <v>51.84</v>
      </c>
      <c r="N44" s="93">
        <f>[39]Março!$J$17</f>
        <v>33.119999999999997</v>
      </c>
      <c r="O44" s="93">
        <f>[39]Março!$J$18</f>
        <v>28.08</v>
      </c>
      <c r="P44" s="93">
        <f>[39]Março!$J$19</f>
        <v>37.080000000000005</v>
      </c>
      <c r="Q44" s="93">
        <f>[39]Março!$J$20</f>
        <v>59.4</v>
      </c>
      <c r="R44" s="93">
        <f>[39]Março!$J$21</f>
        <v>37.440000000000005</v>
      </c>
      <c r="S44" s="93">
        <f>[39]Março!$J$22</f>
        <v>55.800000000000004</v>
      </c>
      <c r="T44" s="93">
        <f>[39]Março!$J$23</f>
        <v>29.880000000000003</v>
      </c>
      <c r="U44" s="93">
        <f>[39]Março!$J$24</f>
        <v>26.64</v>
      </c>
      <c r="V44" s="93">
        <f>[39]Março!$J$25</f>
        <v>32.04</v>
      </c>
      <c r="W44" s="93">
        <f>[39]Março!$J$26</f>
        <v>32.4</v>
      </c>
      <c r="X44" s="93">
        <f>[39]Março!$J$27</f>
        <v>0</v>
      </c>
      <c r="Y44" s="93">
        <f>[39]Março!$J$28</f>
        <v>27.36</v>
      </c>
      <c r="Z44" s="93">
        <f>[39]Março!$J$29</f>
        <v>29.52</v>
      </c>
      <c r="AA44" s="93">
        <f>[39]Março!$J$30</f>
        <v>30.96</v>
      </c>
      <c r="AB44" s="93">
        <f>[39]Março!$J$31</f>
        <v>27.720000000000002</v>
      </c>
      <c r="AC44" s="93">
        <f>[39]Março!$J$32</f>
        <v>26.28</v>
      </c>
      <c r="AD44" s="93">
        <f>[39]Março!$J$33</f>
        <v>45</v>
      </c>
      <c r="AE44" s="93">
        <f>[39]Março!$J$34</f>
        <v>32.76</v>
      </c>
      <c r="AF44" s="93">
        <f>[39]Março!$J$35</f>
        <v>41.76</v>
      </c>
      <c r="AG44" s="81">
        <f t="shared" si="3"/>
        <v>59.4</v>
      </c>
      <c r="AH44" s="92">
        <f t="shared" si="4"/>
        <v>36.359999999999992</v>
      </c>
      <c r="AK44" t="s">
        <v>33</v>
      </c>
    </row>
    <row r="45" spans="1:38" x14ac:dyDescent="0.2">
      <c r="A45" s="50" t="s">
        <v>18</v>
      </c>
      <c r="B45" s="93">
        <f>[40]Março!$J$5</f>
        <v>29.16</v>
      </c>
      <c r="C45" s="93">
        <f>[40]Março!$J$6</f>
        <v>30.6</v>
      </c>
      <c r="D45" s="93">
        <f>[40]Março!$J$7</f>
        <v>30.96</v>
      </c>
      <c r="E45" s="93">
        <f>[40]Março!$J$8</f>
        <v>40.32</v>
      </c>
      <c r="F45" s="93">
        <f>[40]Março!$J$9</f>
        <v>39.96</v>
      </c>
      <c r="G45" s="93">
        <f>[40]Março!$J$10</f>
        <v>30.6</v>
      </c>
      <c r="H45" s="93">
        <f>[40]Março!$J$11</f>
        <v>29.16</v>
      </c>
      <c r="I45" s="93">
        <f>[40]Março!$J$12</f>
        <v>24.840000000000003</v>
      </c>
      <c r="J45" s="93">
        <f>[40]Março!$J$13</f>
        <v>37.440000000000005</v>
      </c>
      <c r="K45" s="93">
        <f>[40]Março!$J$14</f>
        <v>28.08</v>
      </c>
      <c r="L45" s="93">
        <f>[40]Março!$J$15</f>
        <v>17.64</v>
      </c>
      <c r="M45" s="93">
        <f>[40]Março!$J$16</f>
        <v>9</v>
      </c>
      <c r="N45" s="93">
        <f>[40]Março!$J$17</f>
        <v>17.28</v>
      </c>
      <c r="O45" s="93">
        <f>[40]Março!$J$18</f>
        <v>14.4</v>
      </c>
      <c r="P45" s="93">
        <f>[40]Março!$J$19</f>
        <v>23.400000000000002</v>
      </c>
      <c r="Q45" s="93">
        <f>[40]Março!$J$20</f>
        <v>11.16</v>
      </c>
      <c r="R45" s="93">
        <f>[40]Março!$J$21</f>
        <v>28.08</v>
      </c>
      <c r="S45" s="93">
        <f>[40]Março!$J$22</f>
        <v>54.72</v>
      </c>
      <c r="T45" s="93">
        <f>[40]Março!$J$23</f>
        <v>15.120000000000001</v>
      </c>
      <c r="U45" s="93">
        <f>[40]Março!$J$24</f>
        <v>29.16</v>
      </c>
      <c r="V45" s="93">
        <f>[40]Março!$J$25</f>
        <v>28.44</v>
      </c>
      <c r="W45" s="93">
        <f>[40]Março!$J$26</f>
        <v>32.04</v>
      </c>
      <c r="X45" s="93">
        <f>[40]Março!$J$27</f>
        <v>26.28</v>
      </c>
      <c r="Y45" s="93">
        <f>[40]Março!$J$28</f>
        <v>34.92</v>
      </c>
      <c r="Z45" s="93">
        <f>[40]Março!$J$29</f>
        <v>38.880000000000003</v>
      </c>
      <c r="AA45" s="93">
        <f>[40]Março!$J$30</f>
        <v>21.6</v>
      </c>
      <c r="AB45" s="93">
        <f>[40]Março!$J$31</f>
        <v>32.4</v>
      </c>
      <c r="AC45" s="93">
        <f>[40]Março!$J$32</f>
        <v>46.800000000000004</v>
      </c>
      <c r="AD45" s="93">
        <f>[40]Março!$J$33</f>
        <v>30.96</v>
      </c>
      <c r="AE45" s="93">
        <f>[40]Março!$J$34</f>
        <v>24.840000000000003</v>
      </c>
      <c r="AF45" s="93">
        <f>[40]Março!$J$35</f>
        <v>24.12</v>
      </c>
      <c r="AG45" s="81">
        <f t="shared" si="3"/>
        <v>54.72</v>
      </c>
      <c r="AH45" s="92">
        <f t="shared" si="4"/>
        <v>28.463225806451611</v>
      </c>
      <c r="AI45" s="11" t="s">
        <v>33</v>
      </c>
      <c r="AJ45" t="s">
        <v>33</v>
      </c>
      <c r="AK45" t="s">
        <v>33</v>
      </c>
    </row>
    <row r="46" spans="1:38" x14ac:dyDescent="0.2">
      <c r="A46" s="50" t="s">
        <v>21</v>
      </c>
      <c r="B46" s="93" t="str">
        <f>[41]Março!$J$5</f>
        <v>*</v>
      </c>
      <c r="C46" s="93" t="str">
        <f>[41]Março!$J$6</f>
        <v>*</v>
      </c>
      <c r="D46" s="93" t="str">
        <f>[41]Março!$J$7</f>
        <v>*</v>
      </c>
      <c r="E46" s="93" t="str">
        <f>[41]Março!$J$8</f>
        <v>*</v>
      </c>
      <c r="F46" s="93" t="str">
        <f>[41]Março!$J$9</f>
        <v>*</v>
      </c>
      <c r="G46" s="93" t="str">
        <f>[41]Março!$J$10</f>
        <v>*</v>
      </c>
      <c r="H46" s="93" t="str">
        <f>[41]Março!$J$11</f>
        <v>*</v>
      </c>
      <c r="I46" s="93" t="str">
        <f>[41]Março!$J$12</f>
        <v>*</v>
      </c>
      <c r="J46" s="93" t="str">
        <f>[41]Março!$J$13</f>
        <v>*</v>
      </c>
      <c r="K46" s="93" t="str">
        <f>[41]Março!$J$14</f>
        <v>*</v>
      </c>
      <c r="L46" s="93" t="str">
        <f>[41]Março!$J$15</f>
        <v>*</v>
      </c>
      <c r="M46" s="93" t="str">
        <f>[41]Março!$J$16</f>
        <v>*</v>
      </c>
      <c r="N46" s="93" t="str">
        <f>[41]Março!$J$17</f>
        <v>*</v>
      </c>
      <c r="O46" s="93">
        <f>[41]Março!$J$18</f>
        <v>21.6</v>
      </c>
      <c r="P46" s="93">
        <f>[41]Março!$J$19</f>
        <v>26.64</v>
      </c>
      <c r="Q46" s="93">
        <f>[41]Março!$J$20</f>
        <v>24.12</v>
      </c>
      <c r="R46" s="93">
        <f>[41]Março!$J$21</f>
        <v>25.56</v>
      </c>
      <c r="S46" s="93">
        <f>[41]Março!$J$22</f>
        <v>35.64</v>
      </c>
      <c r="T46" s="93">
        <f>[41]Março!$J$23</f>
        <v>25.2</v>
      </c>
      <c r="U46" s="93">
        <f>[41]Março!$J$24</f>
        <v>39.96</v>
      </c>
      <c r="V46" s="93">
        <f>[41]Março!$J$25</f>
        <v>33.840000000000003</v>
      </c>
      <c r="W46" s="93">
        <f>[41]Março!$J$26</f>
        <v>35.64</v>
      </c>
      <c r="X46" s="93">
        <f>[41]Março!$J$27</f>
        <v>24.48</v>
      </c>
      <c r="Y46" s="93">
        <f>[41]Março!$J$28</f>
        <v>27.36</v>
      </c>
      <c r="Z46" s="93">
        <f>[41]Março!$J$29</f>
        <v>24.48</v>
      </c>
      <c r="AA46" s="93">
        <f>[41]Março!$J$30</f>
        <v>33.119999999999997</v>
      </c>
      <c r="AB46" s="93">
        <f>[41]Março!$J$31</f>
        <v>25.56</v>
      </c>
      <c r="AC46" s="93">
        <f>[41]Março!$J$32</f>
        <v>22.32</v>
      </c>
      <c r="AD46" s="93">
        <f>[41]Março!$J$33</f>
        <v>30.6</v>
      </c>
      <c r="AE46" s="93">
        <f>[41]Março!$J$34</f>
        <v>39.96</v>
      </c>
      <c r="AF46" s="93">
        <f>[41]Março!$J$35</f>
        <v>34.200000000000003</v>
      </c>
      <c r="AG46" s="81">
        <f t="shared" si="3"/>
        <v>39.96</v>
      </c>
      <c r="AH46" s="92">
        <f t="shared" si="4"/>
        <v>29.460000000000004</v>
      </c>
      <c r="AK46" t="s">
        <v>33</v>
      </c>
    </row>
    <row r="47" spans="1:38" x14ac:dyDescent="0.2">
      <c r="A47" s="50" t="s">
        <v>32</v>
      </c>
      <c r="B47" s="93">
        <f>[42]Março!$J$5</f>
        <v>48.24</v>
      </c>
      <c r="C47" s="93">
        <f>[42]Março!$J$6</f>
        <v>77.400000000000006</v>
      </c>
      <c r="D47" s="93">
        <f>[42]Março!$J$7</f>
        <v>47.519999999999996</v>
      </c>
      <c r="E47" s="93">
        <f>[42]Março!$J$8</f>
        <v>52.2</v>
      </c>
      <c r="F47" s="93">
        <f>[42]Março!$J$9</f>
        <v>48.24</v>
      </c>
      <c r="G47" s="93">
        <f>[42]Março!$J$10</f>
        <v>34.56</v>
      </c>
      <c r="H47" s="93">
        <f>[42]Março!$J$11</f>
        <v>58.32</v>
      </c>
      <c r="I47" s="93">
        <f>[42]Março!$J$12</f>
        <v>28.8</v>
      </c>
      <c r="J47" s="93">
        <f>[42]Março!$J$13</f>
        <v>24.840000000000003</v>
      </c>
      <c r="K47" s="93">
        <f>[42]Março!$J$14</f>
        <v>43.92</v>
      </c>
      <c r="L47" s="93">
        <f>[42]Março!$J$15</f>
        <v>54.72</v>
      </c>
      <c r="M47" s="93">
        <f>[42]Março!$J$16</f>
        <v>36.72</v>
      </c>
      <c r="N47" s="93">
        <f>[42]Março!$J$17</f>
        <v>34.200000000000003</v>
      </c>
      <c r="O47" s="93">
        <f>[42]Março!$J$18</f>
        <v>26.64</v>
      </c>
      <c r="P47" s="93">
        <f>[42]Março!$J$19</f>
        <v>39.6</v>
      </c>
      <c r="Q47" s="93">
        <f>[42]Março!$J$20</f>
        <v>60.12</v>
      </c>
      <c r="R47" s="93">
        <f>[42]Março!$J$21</f>
        <v>34.92</v>
      </c>
      <c r="S47" s="93">
        <f>[42]Março!$J$22</f>
        <v>43.92</v>
      </c>
      <c r="T47" s="93">
        <f>[42]Março!$J$23</f>
        <v>47.519999999999996</v>
      </c>
      <c r="U47" s="93">
        <f>[42]Março!$J$24</f>
        <v>25.56</v>
      </c>
      <c r="V47" s="93">
        <f>[42]Março!$J$25</f>
        <v>28.08</v>
      </c>
      <c r="W47" s="93">
        <f>[42]Março!$J$26</f>
        <v>46.800000000000004</v>
      </c>
      <c r="X47" s="93">
        <f>[42]Março!$J$27</f>
        <v>52.56</v>
      </c>
      <c r="Y47" s="93">
        <f>[42]Março!$J$28</f>
        <v>36</v>
      </c>
      <c r="Z47" s="93">
        <f>[42]Março!$J$29</f>
        <v>32.04</v>
      </c>
      <c r="AA47" s="93">
        <f>[42]Março!$J$30</f>
        <v>27.36</v>
      </c>
      <c r="AB47" s="93">
        <f>[42]Março!$J$31</f>
        <v>47.16</v>
      </c>
      <c r="AC47" s="93">
        <f>[42]Março!$J$32</f>
        <v>32.4</v>
      </c>
      <c r="AD47" s="93">
        <f>[42]Março!$J$33</f>
        <v>25.56</v>
      </c>
      <c r="AE47" s="93">
        <f>[42]Março!$J$34</f>
        <v>43.56</v>
      </c>
      <c r="AF47" s="93">
        <f>[42]Março!$J$35</f>
        <v>40.32</v>
      </c>
      <c r="AG47" s="81">
        <f t="shared" si="3"/>
        <v>77.400000000000006</v>
      </c>
      <c r="AH47" s="92">
        <f t="shared" si="4"/>
        <v>41.283870967741926</v>
      </c>
      <c r="AI47" s="11" t="s">
        <v>33</v>
      </c>
      <c r="AK47" t="s">
        <v>33</v>
      </c>
    </row>
    <row r="48" spans="1:38" x14ac:dyDescent="0.2">
      <c r="A48" s="50" t="s">
        <v>19</v>
      </c>
      <c r="B48" s="93">
        <f>[43]Março!$J$5</f>
        <v>29.880000000000003</v>
      </c>
      <c r="C48" s="93">
        <f>[43]Março!$J$6</f>
        <v>30.6</v>
      </c>
      <c r="D48" s="93">
        <f>[43]Março!$J$7</f>
        <v>21.96</v>
      </c>
      <c r="E48" s="93">
        <f>[43]Março!$J$8</f>
        <v>32.04</v>
      </c>
      <c r="F48" s="93">
        <f>[43]Março!$J$9</f>
        <v>36.72</v>
      </c>
      <c r="G48" s="93">
        <f>[43]Março!$J$10</f>
        <v>29.16</v>
      </c>
      <c r="H48" s="93">
        <f>[43]Março!$J$11</f>
        <v>30.6</v>
      </c>
      <c r="I48" s="93">
        <f>[43]Março!$J$12</f>
        <v>25.2</v>
      </c>
      <c r="J48" s="93">
        <f>[43]Março!$J$13</f>
        <v>20.16</v>
      </c>
      <c r="K48" s="93">
        <f>[43]Março!$J$14</f>
        <v>23.759999999999998</v>
      </c>
      <c r="L48" s="93">
        <f>[43]Março!$J$15</f>
        <v>24.48</v>
      </c>
      <c r="M48" s="93">
        <f>[43]Março!$J$16</f>
        <v>40.32</v>
      </c>
      <c r="N48" s="93">
        <f>[43]Março!$J$17</f>
        <v>35.28</v>
      </c>
      <c r="O48" s="93">
        <f>[43]Março!$J$18</f>
        <v>21.6</v>
      </c>
      <c r="P48" s="93">
        <f>[43]Março!$J$19</f>
        <v>21.6</v>
      </c>
      <c r="Q48" s="93">
        <f>[43]Março!$J$20</f>
        <v>19.440000000000001</v>
      </c>
      <c r="R48" s="93">
        <f>[43]Março!$J$21</f>
        <v>26.28</v>
      </c>
      <c r="S48" s="93">
        <f>[43]Março!$J$22</f>
        <v>23.759999999999998</v>
      </c>
      <c r="T48" s="93">
        <f>[43]Março!$J$23</f>
        <v>21.240000000000002</v>
      </c>
      <c r="U48" s="93">
        <f>[43]Março!$J$24</f>
        <v>19.8</v>
      </c>
      <c r="V48" s="93">
        <f>[43]Março!$J$25</f>
        <v>20.88</v>
      </c>
      <c r="W48" s="93">
        <f>[43]Março!$J$26</f>
        <v>21.6</v>
      </c>
      <c r="X48" s="93">
        <f>[43]Março!$J$27</f>
        <v>23.040000000000003</v>
      </c>
      <c r="Y48" s="93">
        <f>[43]Março!$J$28</f>
        <v>21.240000000000002</v>
      </c>
      <c r="Z48" s="93">
        <f>[43]Março!$J$29</f>
        <v>18.36</v>
      </c>
      <c r="AA48" s="93">
        <f>[43]Março!$J$30</f>
        <v>36.36</v>
      </c>
      <c r="AB48" s="93">
        <f>[43]Março!$J$31</f>
        <v>21.240000000000002</v>
      </c>
      <c r="AC48" s="93">
        <f>[43]Março!$J$32</f>
        <v>23.400000000000002</v>
      </c>
      <c r="AD48" s="93">
        <f>[43]Março!$J$33</f>
        <v>42.480000000000004</v>
      </c>
      <c r="AE48" s="93">
        <f>[43]Março!$J$34</f>
        <v>27.720000000000002</v>
      </c>
      <c r="AF48" s="93">
        <f>[43]Março!$J$35</f>
        <v>26.28</v>
      </c>
      <c r="AG48" s="81">
        <f t="shared" si="3"/>
        <v>42.480000000000004</v>
      </c>
      <c r="AH48" s="92">
        <f t="shared" si="4"/>
        <v>26.338064516129034</v>
      </c>
      <c r="AL48" t="s">
        <v>33</v>
      </c>
    </row>
    <row r="49" spans="1:37" s="5" customFormat="1" ht="17.100000000000001" customHeight="1" x14ac:dyDescent="0.2">
      <c r="A49" s="51" t="s">
        <v>22</v>
      </c>
      <c r="B49" s="94">
        <f>MAX(B5:B48)</f>
        <v>82.8</v>
      </c>
      <c r="C49" s="94">
        <f t="shared" ref="C49:AF49" si="6">MAX(C5:C48)</f>
        <v>77.400000000000006</v>
      </c>
      <c r="D49" s="94">
        <f t="shared" si="6"/>
        <v>47.519999999999996</v>
      </c>
      <c r="E49" s="94">
        <f t="shared" si="6"/>
        <v>52.2</v>
      </c>
      <c r="F49" s="94">
        <f t="shared" si="6"/>
        <v>86.039999999999992</v>
      </c>
      <c r="G49" s="94">
        <f t="shared" si="6"/>
        <v>55.080000000000005</v>
      </c>
      <c r="H49" s="94">
        <f t="shared" si="6"/>
        <v>58.32</v>
      </c>
      <c r="I49" s="94">
        <f t="shared" si="6"/>
        <v>61.92</v>
      </c>
      <c r="J49" s="94">
        <f t="shared" si="6"/>
        <v>66.960000000000008</v>
      </c>
      <c r="K49" s="94">
        <f t="shared" si="6"/>
        <v>71.64</v>
      </c>
      <c r="L49" s="94">
        <f t="shared" si="6"/>
        <v>99</v>
      </c>
      <c r="M49" s="94">
        <f t="shared" si="6"/>
        <v>87.48</v>
      </c>
      <c r="N49" s="94">
        <f t="shared" si="6"/>
        <v>52.56</v>
      </c>
      <c r="O49" s="94">
        <f t="shared" si="6"/>
        <v>45</v>
      </c>
      <c r="P49" s="94">
        <f t="shared" si="6"/>
        <v>45.36</v>
      </c>
      <c r="Q49" s="94">
        <f t="shared" si="6"/>
        <v>60.12</v>
      </c>
      <c r="R49" s="94">
        <f t="shared" si="6"/>
        <v>54.72</v>
      </c>
      <c r="S49" s="94">
        <f t="shared" si="6"/>
        <v>86.4</v>
      </c>
      <c r="T49" s="94">
        <f t="shared" si="6"/>
        <v>51.12</v>
      </c>
      <c r="U49" s="94">
        <f t="shared" si="6"/>
        <v>46.800000000000004</v>
      </c>
      <c r="V49" s="94">
        <f t="shared" si="6"/>
        <v>41.76</v>
      </c>
      <c r="W49" s="94">
        <f t="shared" si="6"/>
        <v>59.04</v>
      </c>
      <c r="X49" s="94">
        <f t="shared" si="6"/>
        <v>67.680000000000007</v>
      </c>
      <c r="Y49" s="94">
        <f t="shared" si="6"/>
        <v>49.680000000000007</v>
      </c>
      <c r="Z49" s="94">
        <f t="shared" si="6"/>
        <v>61.92</v>
      </c>
      <c r="AA49" s="94">
        <f t="shared" si="6"/>
        <v>56.88</v>
      </c>
      <c r="AB49" s="94">
        <f t="shared" si="6"/>
        <v>47.16</v>
      </c>
      <c r="AC49" s="94">
        <f t="shared" si="6"/>
        <v>50.04</v>
      </c>
      <c r="AD49" s="94">
        <f t="shared" si="6"/>
        <v>53.28</v>
      </c>
      <c r="AE49" s="94">
        <f t="shared" si="6"/>
        <v>57.24</v>
      </c>
      <c r="AF49" s="94">
        <f t="shared" si="6"/>
        <v>69.12</v>
      </c>
      <c r="AG49" s="81">
        <f>MAX(AG5:AG48)</f>
        <v>99</v>
      </c>
      <c r="AH49" s="92">
        <f t="shared" si="4"/>
        <v>61.362580645161295</v>
      </c>
    </row>
    <row r="50" spans="1:37" x14ac:dyDescent="0.2">
      <c r="A50" s="77" t="s">
        <v>206</v>
      </c>
      <c r="B50" s="42"/>
      <c r="C50" s="42"/>
      <c r="D50" s="42"/>
      <c r="E50" s="42"/>
      <c r="F50" s="42"/>
      <c r="G50" s="42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48"/>
      <c r="AE50" s="52"/>
      <c r="AF50" s="52"/>
      <c r="AG50" s="46"/>
      <c r="AH50" s="47"/>
    </row>
    <row r="51" spans="1:37" x14ac:dyDescent="0.2">
      <c r="A51" s="77" t="s">
        <v>207</v>
      </c>
      <c r="B51" s="43"/>
      <c r="C51" s="43"/>
      <c r="D51" s="43"/>
      <c r="E51" s="43"/>
      <c r="F51" s="43"/>
      <c r="G51" s="43"/>
      <c r="H51" s="43"/>
      <c r="I51" s="43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117"/>
      <c r="U51" s="117"/>
      <c r="V51" s="117"/>
      <c r="W51" s="117"/>
      <c r="X51" s="117"/>
      <c r="Y51" s="96"/>
      <c r="Z51" s="96"/>
      <c r="AA51" s="96"/>
      <c r="AB51" s="96"/>
      <c r="AC51" s="96"/>
      <c r="AD51" s="96"/>
      <c r="AE51" s="96"/>
      <c r="AF51" s="96"/>
      <c r="AG51" s="46"/>
      <c r="AH51" s="45"/>
    </row>
    <row r="52" spans="1:37" x14ac:dyDescent="0.2">
      <c r="A52" s="44"/>
      <c r="B52" s="96"/>
      <c r="C52" s="96"/>
      <c r="D52" s="96"/>
      <c r="E52" s="96"/>
      <c r="F52" s="96"/>
      <c r="G52" s="96"/>
      <c r="H52" s="96"/>
      <c r="I52" s="96"/>
      <c r="J52" s="97"/>
      <c r="K52" s="97"/>
      <c r="L52" s="97"/>
      <c r="M52" s="97"/>
      <c r="N52" s="97"/>
      <c r="O52" s="97"/>
      <c r="P52" s="97"/>
      <c r="Q52" s="96"/>
      <c r="R52" s="96"/>
      <c r="S52" s="96"/>
      <c r="T52" s="118"/>
      <c r="U52" s="118"/>
      <c r="V52" s="118"/>
      <c r="W52" s="118"/>
      <c r="X52" s="118"/>
      <c r="Y52" s="96"/>
      <c r="Z52" s="96"/>
      <c r="AA52" s="96"/>
      <c r="AB52" s="96"/>
      <c r="AC52" s="96"/>
      <c r="AD52" s="48"/>
      <c r="AE52" s="48"/>
      <c r="AF52" s="48"/>
      <c r="AG52" s="46"/>
      <c r="AH52" s="45"/>
    </row>
    <row r="53" spans="1:37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48"/>
      <c r="AE53" s="48"/>
      <c r="AF53" s="48"/>
      <c r="AG53" s="46"/>
      <c r="AH53" s="72"/>
    </row>
    <row r="54" spans="1:37" x14ac:dyDescent="0.2">
      <c r="A54" s="4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48"/>
      <c r="AF54" s="48"/>
      <c r="AG54" s="46"/>
      <c r="AH54" s="47"/>
      <c r="AK54" t="s">
        <v>33</v>
      </c>
    </row>
    <row r="55" spans="1:37" x14ac:dyDescent="0.2">
      <c r="A55" s="4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9"/>
      <c r="AF55" s="49"/>
      <c r="AG55" s="46"/>
      <c r="AH55" s="47"/>
    </row>
    <row r="56" spans="1:37" ht="13.5" thickBot="1" x14ac:dyDescent="0.25">
      <c r="A56" s="53"/>
      <c r="B56" s="54"/>
      <c r="C56" s="54"/>
      <c r="D56" s="54"/>
      <c r="E56" s="54"/>
      <c r="F56" s="54"/>
      <c r="G56" s="54" t="s">
        <v>33</v>
      </c>
      <c r="H56" s="54"/>
      <c r="I56" s="54"/>
      <c r="J56" s="54"/>
      <c r="K56" s="54"/>
      <c r="L56" s="54" t="s">
        <v>33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  <c r="AH56" s="73"/>
    </row>
    <row r="57" spans="1:37" x14ac:dyDescent="0.2">
      <c r="AG57" s="7"/>
    </row>
    <row r="60" spans="1:37" x14ac:dyDescent="0.2">
      <c r="R60" s="2" t="s">
        <v>33</v>
      </c>
      <c r="S60" s="2" t="s">
        <v>33</v>
      </c>
    </row>
    <row r="61" spans="1:37" x14ac:dyDescent="0.2">
      <c r="N61" s="2" t="s">
        <v>33</v>
      </c>
      <c r="O61" s="2" t="s">
        <v>33</v>
      </c>
      <c r="S61" s="2" t="s">
        <v>33</v>
      </c>
      <c r="AK61" t="s">
        <v>33</v>
      </c>
    </row>
    <row r="62" spans="1:37" x14ac:dyDescent="0.2">
      <c r="N62" s="2" t="s">
        <v>33</v>
      </c>
    </row>
    <row r="63" spans="1:37" x14ac:dyDescent="0.2">
      <c r="G63" s="2" t="s">
        <v>33</v>
      </c>
    </row>
    <row r="64" spans="1:37" x14ac:dyDescent="0.2">
      <c r="L64" s="2" t="s">
        <v>33</v>
      </c>
      <c r="M64" s="2" t="s">
        <v>33</v>
      </c>
      <c r="O64" s="2" t="s">
        <v>33</v>
      </c>
      <c r="P64" s="2" t="s">
        <v>33</v>
      </c>
      <c r="W64" s="2" t="s">
        <v>205</v>
      </c>
      <c r="AA64" s="2" t="s">
        <v>33</v>
      </c>
      <c r="AC64" s="2" t="s">
        <v>33</v>
      </c>
      <c r="AH64" s="1" t="s">
        <v>33</v>
      </c>
    </row>
    <row r="65" spans="7:26" x14ac:dyDescent="0.2">
      <c r="K65" s="2" t="s">
        <v>33</v>
      </c>
    </row>
    <row r="66" spans="7:26" x14ac:dyDescent="0.2">
      <c r="K66" s="2" t="s">
        <v>33</v>
      </c>
    </row>
    <row r="67" spans="7:26" x14ac:dyDescent="0.2">
      <c r="G67" s="2" t="s">
        <v>33</v>
      </c>
      <c r="H67" s="2" t="s">
        <v>33</v>
      </c>
    </row>
    <row r="68" spans="7:26" x14ac:dyDescent="0.2">
      <c r="P68" s="2" t="s">
        <v>33</v>
      </c>
    </row>
    <row r="70" spans="7:26" x14ac:dyDescent="0.2">
      <c r="H70" s="2" t="s">
        <v>33</v>
      </c>
      <c r="Z70" s="2" t="s">
        <v>33</v>
      </c>
    </row>
    <row r="71" spans="7:26" x14ac:dyDescent="0.2">
      <c r="I71" s="2" t="s">
        <v>33</v>
      </c>
      <c r="T71" s="2" t="s">
        <v>33</v>
      </c>
    </row>
  </sheetData>
  <mergeCells count="36">
    <mergeCell ref="A1:AH1"/>
    <mergeCell ref="AF3:AF4"/>
    <mergeCell ref="B2:AH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R3:R4"/>
    <mergeCell ref="S3:S4"/>
    <mergeCell ref="T3:T4"/>
    <mergeCell ref="N3:N4"/>
    <mergeCell ref="Q3:Q4"/>
    <mergeCell ref="T51:X51"/>
    <mergeCell ref="T52:X52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4"/>
  <sheetViews>
    <sheetView showGridLines="0" topLeftCell="A20" zoomScale="90" zoomScaleNormal="90" workbookViewId="0">
      <selection activeCell="AK34" sqref="AK34"/>
    </sheetView>
  </sheetViews>
  <sheetFormatPr defaultRowHeight="12.75" x14ac:dyDescent="0.2"/>
  <cols>
    <col min="1" max="1" width="43" style="2" bestFit="1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5.8554687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9" width="6.42578125" style="2" bestFit="1" customWidth="1"/>
    <col min="30" max="32" width="6.5703125" style="2" customWidth="1"/>
    <col min="33" max="33" width="8.28515625" style="7" customWidth="1"/>
    <col min="34" max="34" width="7.85546875" style="1" customWidth="1"/>
    <col min="35" max="35" width="15.28515625" style="9" customWidth="1"/>
  </cols>
  <sheetData>
    <row r="1" spans="1:35" ht="20.100000000000001" customHeight="1" x14ac:dyDescent="0.2">
      <c r="A1" s="127" t="s">
        <v>218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9"/>
    </row>
    <row r="2" spans="1:35" s="4" customFormat="1" ht="20.100000000000001" customHeight="1" x14ac:dyDescent="0.2">
      <c r="A2" s="149" t="s">
        <v>20</v>
      </c>
      <c r="B2" s="146" t="s">
        <v>240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8"/>
    </row>
    <row r="3" spans="1:35" s="5" customFormat="1" ht="20.100000000000001" customHeight="1" x14ac:dyDescent="0.2">
      <c r="A3" s="149"/>
      <c r="B3" s="136">
        <v>1</v>
      </c>
      <c r="C3" s="136">
        <f>SUM(B3+1)</f>
        <v>2</v>
      </c>
      <c r="D3" s="136">
        <f t="shared" ref="D3:AD3" si="0">SUM(C3+1)</f>
        <v>3</v>
      </c>
      <c r="E3" s="136">
        <f t="shared" si="0"/>
        <v>4</v>
      </c>
      <c r="F3" s="136">
        <f t="shared" si="0"/>
        <v>5</v>
      </c>
      <c r="G3" s="136">
        <f t="shared" si="0"/>
        <v>6</v>
      </c>
      <c r="H3" s="136">
        <f t="shared" si="0"/>
        <v>7</v>
      </c>
      <c r="I3" s="136">
        <f t="shared" si="0"/>
        <v>8</v>
      </c>
      <c r="J3" s="136">
        <f t="shared" si="0"/>
        <v>9</v>
      </c>
      <c r="K3" s="136">
        <f t="shared" si="0"/>
        <v>10</v>
      </c>
      <c r="L3" s="136">
        <f t="shared" si="0"/>
        <v>11</v>
      </c>
      <c r="M3" s="136">
        <f t="shared" si="0"/>
        <v>12</v>
      </c>
      <c r="N3" s="136">
        <f t="shared" si="0"/>
        <v>13</v>
      </c>
      <c r="O3" s="136">
        <f t="shared" si="0"/>
        <v>14</v>
      </c>
      <c r="P3" s="136">
        <f t="shared" si="0"/>
        <v>15</v>
      </c>
      <c r="Q3" s="136">
        <f t="shared" si="0"/>
        <v>16</v>
      </c>
      <c r="R3" s="136">
        <f t="shared" si="0"/>
        <v>17</v>
      </c>
      <c r="S3" s="136">
        <f t="shared" si="0"/>
        <v>18</v>
      </c>
      <c r="T3" s="136">
        <f t="shared" si="0"/>
        <v>19</v>
      </c>
      <c r="U3" s="136">
        <f t="shared" si="0"/>
        <v>20</v>
      </c>
      <c r="V3" s="136">
        <f t="shared" si="0"/>
        <v>21</v>
      </c>
      <c r="W3" s="136">
        <f t="shared" si="0"/>
        <v>22</v>
      </c>
      <c r="X3" s="136">
        <f t="shared" si="0"/>
        <v>23</v>
      </c>
      <c r="Y3" s="136">
        <f t="shared" si="0"/>
        <v>24</v>
      </c>
      <c r="Z3" s="136">
        <f t="shared" si="0"/>
        <v>25</v>
      </c>
      <c r="AA3" s="136">
        <f t="shared" si="0"/>
        <v>26</v>
      </c>
      <c r="AB3" s="136">
        <f t="shared" si="0"/>
        <v>27</v>
      </c>
      <c r="AC3" s="136">
        <f t="shared" si="0"/>
        <v>28</v>
      </c>
      <c r="AD3" s="136">
        <f t="shared" si="0"/>
        <v>29</v>
      </c>
      <c r="AE3" s="137">
        <v>30</v>
      </c>
      <c r="AF3" s="137">
        <v>31</v>
      </c>
      <c r="AG3" s="78" t="s">
        <v>27</v>
      </c>
      <c r="AH3" s="80" t="s">
        <v>25</v>
      </c>
      <c r="AI3" s="144" t="s">
        <v>219</v>
      </c>
    </row>
    <row r="4" spans="1:35" s="5" customFormat="1" ht="20.100000000000001" customHeight="1" x14ac:dyDescent="0.2">
      <c r="A4" s="149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78" t="s">
        <v>23</v>
      </c>
      <c r="AH4" s="80" t="s">
        <v>23</v>
      </c>
      <c r="AI4" s="145" t="s">
        <v>23</v>
      </c>
    </row>
    <row r="5" spans="1:35" s="5" customFormat="1" x14ac:dyDescent="0.2">
      <c r="A5" s="50" t="s">
        <v>28</v>
      </c>
      <c r="B5" s="90">
        <f>[1]Março!$K$5</f>
        <v>0</v>
      </c>
      <c r="C5" s="90">
        <f>[1]Março!$K$6</f>
        <v>0</v>
      </c>
      <c r="D5" s="90">
        <f>[1]Março!$K$7</f>
        <v>0</v>
      </c>
      <c r="E5" s="90">
        <f>[1]Março!$K$8</f>
        <v>0</v>
      </c>
      <c r="F5" s="90">
        <f>[1]Março!$K$9</f>
        <v>0</v>
      </c>
      <c r="G5" s="90">
        <f>[1]Março!$K$10</f>
        <v>0.8</v>
      </c>
      <c r="H5" s="90">
        <f>[1]Março!$K$11</f>
        <v>0</v>
      </c>
      <c r="I5" s="90">
        <f>[1]Março!$K$12</f>
        <v>0</v>
      </c>
      <c r="J5" s="90">
        <f>[1]Março!$K$13</f>
        <v>0</v>
      </c>
      <c r="K5" s="90">
        <f>[1]Março!$K$14</f>
        <v>0.6</v>
      </c>
      <c r="L5" s="90">
        <f>[1]Março!$K$15</f>
        <v>0.2</v>
      </c>
      <c r="M5" s="90">
        <f>[1]Março!$K$16</f>
        <v>5.4</v>
      </c>
      <c r="N5" s="90">
        <f>[1]Março!$K$17</f>
        <v>7</v>
      </c>
      <c r="O5" s="90">
        <f>[1]Março!$K$18</f>
        <v>0.8</v>
      </c>
      <c r="P5" s="90">
        <f>[1]Março!$K$19</f>
        <v>0</v>
      </c>
      <c r="Q5" s="90">
        <f>[1]Março!$K$20</f>
        <v>0</v>
      </c>
      <c r="R5" s="90">
        <f>[1]Março!$K$21</f>
        <v>0</v>
      </c>
      <c r="S5" s="90">
        <f>[1]Março!$K$22</f>
        <v>36.800000000000004</v>
      </c>
      <c r="T5" s="90">
        <f>[1]Março!$K$23</f>
        <v>1.4</v>
      </c>
      <c r="U5" s="90">
        <f>[1]Março!$K$24</f>
        <v>0</v>
      </c>
      <c r="V5" s="90">
        <f>[1]Março!$K$25</f>
        <v>0</v>
      </c>
      <c r="W5" s="90">
        <f>[1]Março!$K$26</f>
        <v>0</v>
      </c>
      <c r="X5" s="90">
        <f>[1]Março!$K$27</f>
        <v>0</v>
      </c>
      <c r="Y5" s="90">
        <f>[1]Março!$K$28</f>
        <v>0</v>
      </c>
      <c r="Z5" s="90">
        <f>[1]Março!$K$29</f>
        <v>2.8000000000000003</v>
      </c>
      <c r="AA5" s="90">
        <f>[1]Março!$K$30</f>
        <v>0</v>
      </c>
      <c r="AB5" s="90">
        <f>[1]Março!$K$31</f>
        <v>0</v>
      </c>
      <c r="AC5" s="90">
        <f>[1]Março!$K$32</f>
        <v>0</v>
      </c>
      <c r="AD5" s="90">
        <f>[1]Março!$K$33</f>
        <v>0</v>
      </c>
      <c r="AE5" s="90">
        <f>[1]Março!$K$34</f>
        <v>14.4</v>
      </c>
      <c r="AF5" s="90">
        <f>[1]Março!$K$35</f>
        <v>3.8000000000000007</v>
      </c>
      <c r="AG5" s="81">
        <f t="shared" ref="AG5" si="1">SUM(B5:AF5)</f>
        <v>74</v>
      </c>
      <c r="AH5" s="82">
        <f t="shared" ref="AH5" si="2">MAX(B5:AF5)</f>
        <v>36.800000000000004</v>
      </c>
      <c r="AI5" s="56">
        <f t="shared" ref="AI5" si="3">COUNTIF(B5:AF5,"=0,0")</f>
        <v>20</v>
      </c>
    </row>
    <row r="6" spans="1:35" x14ac:dyDescent="0.2">
      <c r="A6" s="50" t="s">
        <v>0</v>
      </c>
      <c r="B6" s="93">
        <f>[2]Março!$K$5</f>
        <v>0</v>
      </c>
      <c r="C6" s="93">
        <f>[2]Março!$K$6</f>
        <v>0</v>
      </c>
      <c r="D6" s="93">
        <f>[2]Março!$K$7</f>
        <v>0</v>
      </c>
      <c r="E6" s="93">
        <f>[2]Março!$K$8</f>
        <v>0.8</v>
      </c>
      <c r="F6" s="93">
        <f>[2]Março!$K$9</f>
        <v>0</v>
      </c>
      <c r="G6" s="93">
        <f>[2]Março!$K$10</f>
        <v>0.4</v>
      </c>
      <c r="H6" s="93">
        <f>[2]Março!$K$11</f>
        <v>0.2</v>
      </c>
      <c r="I6" s="93">
        <f>[2]Março!$K$12</f>
        <v>0</v>
      </c>
      <c r="J6" s="93">
        <f>[2]Março!$K$13</f>
        <v>0</v>
      </c>
      <c r="K6" s="93">
        <f>[2]Março!$K$14</f>
        <v>1</v>
      </c>
      <c r="L6" s="93">
        <f>[2]Março!$K$15</f>
        <v>9</v>
      </c>
      <c r="M6" s="93">
        <f>[2]Março!$K$16</f>
        <v>9.7999999999999972</v>
      </c>
      <c r="N6" s="93">
        <f>[2]Março!$K$17</f>
        <v>0</v>
      </c>
      <c r="O6" s="93">
        <f>[2]Março!$K$18</f>
        <v>0</v>
      </c>
      <c r="P6" s="93">
        <f>[2]Março!$K$19</f>
        <v>0</v>
      </c>
      <c r="Q6" s="93">
        <f>[2]Março!$K$20</f>
        <v>0</v>
      </c>
      <c r="R6" s="93">
        <f>[2]Março!$K$21</f>
        <v>0</v>
      </c>
      <c r="S6" s="93">
        <f>[2]Março!$K$22</f>
        <v>41.6</v>
      </c>
      <c r="T6" s="93">
        <f>[2]Março!$K$23</f>
        <v>0.2</v>
      </c>
      <c r="U6" s="93">
        <f>[2]Março!$K$24</f>
        <v>0</v>
      </c>
      <c r="V6" s="93">
        <f>[2]Março!$K$25</f>
        <v>0</v>
      </c>
      <c r="W6" s="93">
        <f>[2]Março!$K$26</f>
        <v>8.6</v>
      </c>
      <c r="X6" s="93">
        <f>[2]Março!$K$27</f>
        <v>0</v>
      </c>
      <c r="Y6" s="93">
        <f>[2]Março!$K$28</f>
        <v>2.4</v>
      </c>
      <c r="Z6" s="93">
        <f>[2]Março!$K$29</f>
        <v>6.6</v>
      </c>
      <c r="AA6" s="93">
        <f>[2]Março!$K$30</f>
        <v>42.6</v>
      </c>
      <c r="AB6" s="93">
        <f>[2]Março!$K$31</f>
        <v>0</v>
      </c>
      <c r="AC6" s="93">
        <f>[2]Março!$K$32</f>
        <v>0</v>
      </c>
      <c r="AD6" s="93">
        <f>[2]Março!$K$33</f>
        <v>16.399999999999999</v>
      </c>
      <c r="AE6" s="93">
        <f>[2]Março!$K$34</f>
        <v>0</v>
      </c>
      <c r="AF6" s="93">
        <f>[2]Março!$K$35</f>
        <v>20</v>
      </c>
      <c r="AG6" s="81">
        <f>SUM(B6:AF6)</f>
        <v>159.6</v>
      </c>
      <c r="AH6" s="82">
        <f t="shared" ref="AH6:AH72" si="4">MAX(B6:AF6)</f>
        <v>42.6</v>
      </c>
      <c r="AI6" s="56">
        <f t="shared" ref="AI6:AI71" si="5">COUNTIF(B6:AF6,"=0,0")</f>
        <v>17</v>
      </c>
    </row>
    <row r="7" spans="1:35" x14ac:dyDescent="0.2">
      <c r="A7" s="50" t="s">
        <v>86</v>
      </c>
      <c r="B7" s="93">
        <f>[3]Março!$K$5</f>
        <v>0</v>
      </c>
      <c r="C7" s="93">
        <f>[3]Março!$K$6</f>
        <v>0</v>
      </c>
      <c r="D7" s="93">
        <f>[3]Março!$K$7</f>
        <v>0</v>
      </c>
      <c r="E7" s="93">
        <f>[3]Março!$K$8</f>
        <v>0</v>
      </c>
      <c r="F7" s="93">
        <f>[3]Março!$K$9</f>
        <v>5.2000000000000011</v>
      </c>
      <c r="G7" s="93">
        <f>[3]Março!$K$10</f>
        <v>5.8</v>
      </c>
      <c r="H7" s="93">
        <f>[3]Março!$K$11</f>
        <v>0.2</v>
      </c>
      <c r="I7" s="93">
        <f>[3]Março!$K$12</f>
        <v>0</v>
      </c>
      <c r="J7" s="93">
        <f>[3]Março!$K$13</f>
        <v>0</v>
      </c>
      <c r="K7" s="93">
        <f>[3]Março!$K$14</f>
        <v>0</v>
      </c>
      <c r="L7" s="93">
        <f>[3]Março!$K$15</f>
        <v>0.8</v>
      </c>
      <c r="M7" s="93">
        <f>[3]Março!$K$16</f>
        <v>23.999999999999996</v>
      </c>
      <c r="N7" s="93">
        <f>[3]Março!$K$17</f>
        <v>0.8</v>
      </c>
      <c r="O7" s="93">
        <f>[3]Março!$K$18</f>
        <v>0</v>
      </c>
      <c r="P7" s="93">
        <f>[3]Março!$K$19</f>
        <v>0</v>
      </c>
      <c r="Q7" s="93">
        <f>[3]Março!$K$20</f>
        <v>0</v>
      </c>
      <c r="R7" s="93">
        <f>[3]Março!$K$21</f>
        <v>0.2</v>
      </c>
      <c r="S7" s="93">
        <f>[3]Março!$K$22</f>
        <v>15.4</v>
      </c>
      <c r="T7" s="93">
        <f>[3]Março!$K$23</f>
        <v>0</v>
      </c>
      <c r="U7" s="93">
        <f>[3]Março!$K$24</f>
        <v>0</v>
      </c>
      <c r="V7" s="93">
        <f>[3]Março!$K$25</f>
        <v>0</v>
      </c>
      <c r="W7" s="93">
        <f>[3]Março!$K$26</f>
        <v>0</v>
      </c>
      <c r="X7" s="93">
        <f>[3]Março!$K$27</f>
        <v>0</v>
      </c>
      <c r="Y7" s="93">
        <f>[3]Março!$K$28</f>
        <v>0</v>
      </c>
      <c r="Z7" s="93">
        <f>[3]Março!$K$29</f>
        <v>0.2</v>
      </c>
      <c r="AA7" s="93">
        <f>[3]Março!$K$30</f>
        <v>0.8</v>
      </c>
      <c r="AB7" s="93">
        <f>[3]Março!$K$31</f>
        <v>0</v>
      </c>
      <c r="AC7" s="93">
        <f>[3]Março!$K$32</f>
        <v>46.6</v>
      </c>
      <c r="AD7" s="93">
        <f>[3]Março!$K$33</f>
        <v>61.6</v>
      </c>
      <c r="AE7" s="93">
        <f>[3]Março!$K$34</f>
        <v>0</v>
      </c>
      <c r="AF7" s="93">
        <f>[3]Março!$K$35</f>
        <v>8.9999999999999982</v>
      </c>
      <c r="AG7" s="81">
        <f t="shared" ref="AG7:AG71" si="6">SUM(B7:AF7)</f>
        <v>170.6</v>
      </c>
      <c r="AH7" s="82">
        <f t="shared" si="4"/>
        <v>61.6</v>
      </c>
      <c r="AI7" s="56">
        <f t="shared" si="5"/>
        <v>18</v>
      </c>
    </row>
    <row r="8" spans="1:35" x14ac:dyDescent="0.2">
      <c r="A8" s="50" t="s">
        <v>1</v>
      </c>
      <c r="B8" s="93">
        <f>[4]Março!$K$5</f>
        <v>8.1999999999999993</v>
      </c>
      <c r="C8" s="93">
        <f>[4]Março!$K$6</f>
        <v>2.2000000000000002</v>
      </c>
      <c r="D8" s="93">
        <f>[4]Março!$K$7</f>
        <v>0</v>
      </c>
      <c r="E8" s="93">
        <f>[4]Março!$K$8</f>
        <v>0</v>
      </c>
      <c r="F8" s="93">
        <f>[4]Março!$K$9</f>
        <v>0.60000000000000009</v>
      </c>
      <c r="G8" s="93">
        <f>[4]Março!$K$10</f>
        <v>0</v>
      </c>
      <c r="H8" s="93">
        <f>[4]Março!$K$11</f>
        <v>0</v>
      </c>
      <c r="I8" s="93">
        <f>[4]Março!$K$12</f>
        <v>0</v>
      </c>
      <c r="J8" s="93">
        <f>[4]Março!$K$13</f>
        <v>0</v>
      </c>
      <c r="K8" s="93">
        <f>[4]Março!$K$14</f>
        <v>0</v>
      </c>
      <c r="L8" s="93">
        <f>[4]Março!$K$15</f>
        <v>0.4</v>
      </c>
      <c r="M8" s="93">
        <f>[4]Março!$K$16</f>
        <v>11.999999999999998</v>
      </c>
      <c r="N8" s="93">
        <f>[4]Março!$K$17</f>
        <v>0</v>
      </c>
      <c r="O8" s="93">
        <f>[4]Março!$K$18</f>
        <v>0</v>
      </c>
      <c r="P8" s="93">
        <f>[4]Março!$K$19</f>
        <v>0</v>
      </c>
      <c r="Q8" s="93">
        <f>[4]Março!$K$20</f>
        <v>0</v>
      </c>
      <c r="R8" s="93">
        <f>[4]Março!$K$21</f>
        <v>0</v>
      </c>
      <c r="S8" s="93">
        <f>[4]Março!$K$22</f>
        <v>0</v>
      </c>
      <c r="T8" s="93">
        <f>[4]Março!$K$23</f>
        <v>0</v>
      </c>
      <c r="U8" s="93">
        <f>[4]Março!$K$24</f>
        <v>0</v>
      </c>
      <c r="V8" s="93">
        <f>[4]Março!$K$25</f>
        <v>0</v>
      </c>
      <c r="W8" s="93">
        <f>[4]Março!$K$26</f>
        <v>0</v>
      </c>
      <c r="X8" s="93">
        <f>[4]Março!$K$27</f>
        <v>18.399999999999999</v>
      </c>
      <c r="Y8" s="93">
        <f>[4]Março!$K$28</f>
        <v>10.8</v>
      </c>
      <c r="Z8" s="93">
        <f>[4]Março!$K$29</f>
        <v>0</v>
      </c>
      <c r="AA8" s="93">
        <f>[4]Março!$K$30</f>
        <v>0</v>
      </c>
      <c r="AB8" s="93">
        <f>[4]Março!$K$31</f>
        <v>0</v>
      </c>
      <c r="AC8" s="93">
        <f>[4]Março!$K$32</f>
        <v>0</v>
      </c>
      <c r="AD8" s="93">
        <f>[4]Março!$K$33</f>
        <v>8.8000000000000007</v>
      </c>
      <c r="AE8" s="93">
        <f>[4]Março!$K$34</f>
        <v>0.8</v>
      </c>
      <c r="AF8" s="93">
        <f>[4]Março!$K$35</f>
        <v>49.000000000000007</v>
      </c>
      <c r="AG8" s="81">
        <f t="shared" si="6"/>
        <v>111.19999999999999</v>
      </c>
      <c r="AH8" s="82">
        <f t="shared" si="4"/>
        <v>49.000000000000007</v>
      </c>
      <c r="AI8" s="56">
        <f t="shared" si="5"/>
        <v>21</v>
      </c>
    </row>
    <row r="9" spans="1:35" x14ac:dyDescent="0.2">
      <c r="A9" s="50" t="s">
        <v>148</v>
      </c>
      <c r="B9" s="93">
        <f>[5]Março!$K$5</f>
        <v>0</v>
      </c>
      <c r="C9" s="93">
        <f>[5]Março!$K$6</f>
        <v>0</v>
      </c>
      <c r="D9" s="93">
        <f>[5]Março!$K$7</f>
        <v>0</v>
      </c>
      <c r="E9" s="93">
        <f>[5]Março!$K$8</f>
        <v>0.4</v>
      </c>
      <c r="F9" s="93">
        <f>[5]Março!$K$9</f>
        <v>12</v>
      </c>
      <c r="G9" s="93">
        <f>[5]Março!$K$10</f>
        <v>0</v>
      </c>
      <c r="H9" s="93">
        <f>[5]Março!$K$11</f>
        <v>0</v>
      </c>
      <c r="I9" s="93">
        <f>[5]Março!$K$12</f>
        <v>0</v>
      </c>
      <c r="J9" s="93">
        <f>[5]Março!$K$13</f>
        <v>0.2</v>
      </c>
      <c r="K9" s="93">
        <f>[5]Março!$K$14</f>
        <v>0</v>
      </c>
      <c r="L9" s="93">
        <f>[5]Março!$K$15</f>
        <v>8.1999999999999993</v>
      </c>
      <c r="M9" s="93">
        <f>[5]Março!$K$16</f>
        <v>8.3999999999999986</v>
      </c>
      <c r="N9" s="93">
        <f>[5]Março!$K$17</f>
        <v>0</v>
      </c>
      <c r="O9" s="93">
        <f>[5]Março!$K$18</f>
        <v>0</v>
      </c>
      <c r="P9" s="93">
        <f>[5]Março!$K$19</f>
        <v>0</v>
      </c>
      <c r="Q9" s="93">
        <f>[5]Março!$K$20</f>
        <v>0</v>
      </c>
      <c r="R9" s="93">
        <f>[5]Março!$K$21</f>
        <v>0</v>
      </c>
      <c r="S9" s="93">
        <f>[5]Março!$K$22</f>
        <v>6.2</v>
      </c>
      <c r="T9" s="93">
        <f>[5]Março!$K$23</f>
        <v>0</v>
      </c>
      <c r="U9" s="93">
        <f>[5]Março!$K$24</f>
        <v>0</v>
      </c>
      <c r="V9" s="93">
        <f>[5]Março!$K$25</f>
        <v>0</v>
      </c>
      <c r="W9" s="93">
        <f>[5]Março!$K$26</f>
        <v>3.4</v>
      </c>
      <c r="X9" s="93">
        <f>[5]Março!$K$27</f>
        <v>0</v>
      </c>
      <c r="Y9" s="93">
        <f>[5]Março!$K$28</f>
        <v>0</v>
      </c>
      <c r="Z9" s="93">
        <f>[5]Março!$K$29</f>
        <v>0</v>
      </c>
      <c r="AA9" s="93">
        <f>[5]Março!$K$30</f>
        <v>49.600000000000009</v>
      </c>
      <c r="AB9" s="93">
        <f>[5]Março!$K$31</f>
        <v>0</v>
      </c>
      <c r="AC9" s="93">
        <f>[5]Março!$K$32</f>
        <v>0</v>
      </c>
      <c r="AD9" s="93">
        <f>[5]Março!$K$33</f>
        <v>5.6000000000000005</v>
      </c>
      <c r="AE9" s="93">
        <f>[5]Março!$K$34</f>
        <v>0</v>
      </c>
      <c r="AF9" s="93">
        <f>[5]Março!$K$35</f>
        <v>15.999999999999998</v>
      </c>
      <c r="AG9" s="81">
        <f t="shared" si="6"/>
        <v>110</v>
      </c>
      <c r="AH9" s="82">
        <f t="shared" si="4"/>
        <v>49.600000000000009</v>
      </c>
      <c r="AI9" s="56">
        <f t="shared" si="5"/>
        <v>21</v>
      </c>
    </row>
    <row r="10" spans="1:35" x14ac:dyDescent="0.2">
      <c r="A10" s="50" t="s">
        <v>93</v>
      </c>
      <c r="B10" s="93">
        <f>[6]Março!$K$5</f>
        <v>0</v>
      </c>
      <c r="C10" s="93">
        <f>[6]Março!$K$6</f>
        <v>0</v>
      </c>
      <c r="D10" s="93">
        <f>[6]Março!$K$7</f>
        <v>0</v>
      </c>
      <c r="E10" s="93">
        <f>[6]Março!$K$8</f>
        <v>0</v>
      </c>
      <c r="F10" s="93">
        <f>[6]Março!$K$9</f>
        <v>28.2</v>
      </c>
      <c r="G10" s="93">
        <f>[6]Março!$K$10</f>
        <v>0.8</v>
      </c>
      <c r="H10" s="93">
        <f>[6]Março!$K$11</f>
        <v>0</v>
      </c>
      <c r="I10" s="93">
        <f>[6]Março!$K$12</f>
        <v>0</v>
      </c>
      <c r="J10" s="93">
        <f>[6]Março!$K$13</f>
        <v>0</v>
      </c>
      <c r="K10" s="93">
        <f>[6]Março!$K$14</f>
        <v>18.799999999999997</v>
      </c>
      <c r="L10" s="93">
        <f>[6]Março!$K$15</f>
        <v>12.4</v>
      </c>
      <c r="M10" s="93">
        <f>[6]Março!$K$16</f>
        <v>26</v>
      </c>
      <c r="N10" s="93">
        <f>[6]Março!$K$17</f>
        <v>0.8</v>
      </c>
      <c r="O10" s="93">
        <f>[6]Março!$K$18</f>
        <v>0</v>
      </c>
      <c r="P10" s="93">
        <f>[6]Março!$K$19</f>
        <v>0</v>
      </c>
      <c r="Q10" s="93">
        <f>[6]Março!$K$20</f>
        <v>0</v>
      </c>
      <c r="R10" s="93">
        <f>[6]Março!$K$21</f>
        <v>20.8</v>
      </c>
      <c r="S10" s="93">
        <f>[6]Março!$K$22</f>
        <v>32.200000000000003</v>
      </c>
      <c r="T10" s="93">
        <f>[6]Março!$K$23</f>
        <v>0.2</v>
      </c>
      <c r="U10" s="93">
        <f>[6]Março!$K$24</f>
        <v>0</v>
      </c>
      <c r="V10" s="93">
        <f>[6]Março!$K$25</f>
        <v>5.6000000000000005</v>
      </c>
      <c r="W10" s="93">
        <f>[6]Março!$K$26</f>
        <v>0</v>
      </c>
      <c r="X10" s="93">
        <f>[6]Março!$K$27</f>
        <v>0</v>
      </c>
      <c r="Y10" s="93">
        <f>[6]Março!$K$28</f>
        <v>0.60000000000000009</v>
      </c>
      <c r="Z10" s="93">
        <f>[6]Março!$K$29</f>
        <v>0.2</v>
      </c>
      <c r="AA10" s="93">
        <f>[6]Março!$K$30</f>
        <v>0.6</v>
      </c>
      <c r="AB10" s="93">
        <f>[6]Março!$K$31</f>
        <v>0.2</v>
      </c>
      <c r="AC10" s="93">
        <f>[6]Março!$K$32</f>
        <v>0</v>
      </c>
      <c r="AD10" s="93">
        <f>[6]Março!$K$33</f>
        <v>0</v>
      </c>
      <c r="AE10" s="93">
        <f>[6]Março!$K$34</f>
        <v>5.6</v>
      </c>
      <c r="AF10" s="93">
        <f>[6]Março!$K$35</f>
        <v>20.2</v>
      </c>
      <c r="AG10" s="81">
        <f t="shared" si="6"/>
        <v>173.19999999999993</v>
      </c>
      <c r="AH10" s="82">
        <f t="shared" si="4"/>
        <v>32.200000000000003</v>
      </c>
      <c r="AI10" s="56">
        <f t="shared" si="5"/>
        <v>15</v>
      </c>
    </row>
    <row r="11" spans="1:35" x14ac:dyDescent="0.2">
      <c r="A11" s="50" t="s">
        <v>50</v>
      </c>
      <c r="B11" s="93">
        <f>[7]Março!$K$5</f>
        <v>0</v>
      </c>
      <c r="C11" s="93">
        <f>[7]Março!$K$6</f>
        <v>0</v>
      </c>
      <c r="D11" s="93">
        <f>[7]Março!$K$7</f>
        <v>0</v>
      </c>
      <c r="E11" s="93">
        <f>[7]Março!$K$8</f>
        <v>0</v>
      </c>
      <c r="F11" s="93">
        <f>[7]Março!$K$9</f>
        <v>4.5999999999999996</v>
      </c>
      <c r="G11" s="93">
        <f>[7]Março!$K$10</f>
        <v>0</v>
      </c>
      <c r="H11" s="93">
        <f>[7]Março!$K$11</f>
        <v>0</v>
      </c>
      <c r="I11" s="93">
        <f>[7]Março!$K$12</f>
        <v>0</v>
      </c>
      <c r="J11" s="93">
        <f>[7]Março!$K$13</f>
        <v>0</v>
      </c>
      <c r="K11" s="93">
        <f>[7]Março!$K$14</f>
        <v>0</v>
      </c>
      <c r="L11" s="93">
        <f>[7]Março!$K$15</f>
        <v>0</v>
      </c>
      <c r="M11" s="93">
        <f>[7]Março!$K$16</f>
        <v>4.8000000000000007</v>
      </c>
      <c r="N11" s="93">
        <f>[7]Março!$K$17</f>
        <v>1</v>
      </c>
      <c r="O11" s="93">
        <f>[7]Março!$K$18</f>
        <v>0</v>
      </c>
      <c r="P11" s="93">
        <f>[7]Março!$K$19</f>
        <v>0</v>
      </c>
      <c r="Q11" s="93">
        <f>[7]Março!$K$20</f>
        <v>0</v>
      </c>
      <c r="R11" s="93">
        <f>[7]Março!$K$21</f>
        <v>0</v>
      </c>
      <c r="S11" s="93">
        <f>[7]Março!$K$22</f>
        <v>0.8</v>
      </c>
      <c r="T11" s="93">
        <f>[7]Março!$K$23</f>
        <v>0</v>
      </c>
      <c r="U11" s="93">
        <f>[7]Março!$K$24</f>
        <v>0</v>
      </c>
      <c r="V11" s="93">
        <f>[7]Março!$K$25</f>
        <v>0</v>
      </c>
      <c r="W11" s="93">
        <f>[7]Março!$K$26</f>
        <v>0</v>
      </c>
      <c r="X11" s="93">
        <f>[7]Março!$K$27</f>
        <v>0</v>
      </c>
      <c r="Y11" s="93">
        <f>[7]Março!$K$28</f>
        <v>0</v>
      </c>
      <c r="Z11" s="93">
        <f>[7]Março!$K$29</f>
        <v>0</v>
      </c>
      <c r="AA11" s="93">
        <f>[7]Março!$K$30</f>
        <v>1.8</v>
      </c>
      <c r="AB11" s="93">
        <f>[7]Março!$K$31</f>
        <v>0</v>
      </c>
      <c r="AC11" s="93">
        <f>[7]Março!$K$32</f>
        <v>0.8</v>
      </c>
      <c r="AD11" s="93">
        <f>[7]Março!$K$33</f>
        <v>0</v>
      </c>
      <c r="AE11" s="93">
        <f>[7]Março!$K$34</f>
        <v>3</v>
      </c>
      <c r="AF11" s="93">
        <f>[7]Março!$K$35</f>
        <v>1.5999999999999999</v>
      </c>
      <c r="AG11" s="81">
        <f t="shared" si="6"/>
        <v>18.400000000000006</v>
      </c>
      <c r="AH11" s="82">
        <f t="shared" si="4"/>
        <v>4.8000000000000007</v>
      </c>
      <c r="AI11" s="56">
        <f t="shared" si="5"/>
        <v>23</v>
      </c>
    </row>
    <row r="12" spans="1:35" hidden="1" x14ac:dyDescent="0.2">
      <c r="A12" s="50" t="s">
        <v>29</v>
      </c>
      <c r="B12" s="93" t="s">
        <v>202</v>
      </c>
      <c r="C12" s="93" t="s">
        <v>202</v>
      </c>
      <c r="D12" s="93" t="s">
        <v>202</v>
      </c>
      <c r="E12" s="93" t="s">
        <v>202</v>
      </c>
      <c r="F12" s="93" t="s">
        <v>202</v>
      </c>
      <c r="G12" s="93" t="s">
        <v>202</v>
      </c>
      <c r="H12" s="93" t="s">
        <v>202</v>
      </c>
      <c r="I12" s="93" t="s">
        <v>202</v>
      </c>
      <c r="J12" s="93" t="s">
        <v>202</v>
      </c>
      <c r="K12" s="93" t="s">
        <v>202</v>
      </c>
      <c r="L12" s="93" t="s">
        <v>202</v>
      </c>
      <c r="M12" s="93" t="s">
        <v>202</v>
      </c>
      <c r="N12" s="93" t="s">
        <v>202</v>
      </c>
      <c r="O12" s="93" t="s">
        <v>202</v>
      </c>
      <c r="P12" s="93" t="s">
        <v>202</v>
      </c>
      <c r="Q12" s="93" t="s">
        <v>202</v>
      </c>
      <c r="R12" s="93" t="s">
        <v>202</v>
      </c>
      <c r="S12" s="93" t="s">
        <v>202</v>
      </c>
      <c r="T12" s="93" t="s">
        <v>202</v>
      </c>
      <c r="U12" s="93" t="s">
        <v>202</v>
      </c>
      <c r="V12" s="93" t="s">
        <v>202</v>
      </c>
      <c r="W12" s="93" t="s">
        <v>202</v>
      </c>
      <c r="X12" s="93" t="s">
        <v>202</v>
      </c>
      <c r="Y12" s="93" t="s">
        <v>202</v>
      </c>
      <c r="Z12" s="93" t="s">
        <v>202</v>
      </c>
      <c r="AA12" s="93" t="s">
        <v>202</v>
      </c>
      <c r="AB12" s="93" t="s">
        <v>202</v>
      </c>
      <c r="AC12" s="93" t="s">
        <v>202</v>
      </c>
      <c r="AD12" s="93" t="s">
        <v>202</v>
      </c>
      <c r="AE12" s="93" t="s">
        <v>202</v>
      </c>
      <c r="AF12" s="93" t="s">
        <v>202</v>
      </c>
      <c r="AG12" s="81" t="s">
        <v>202</v>
      </c>
      <c r="AH12" s="82" t="s">
        <v>202</v>
      </c>
      <c r="AI12" s="56" t="s">
        <v>202</v>
      </c>
    </row>
    <row r="13" spans="1:35" x14ac:dyDescent="0.2">
      <c r="A13" s="50" t="s">
        <v>96</v>
      </c>
      <c r="B13" s="93">
        <f>[8]Março!$K$5</f>
        <v>0</v>
      </c>
      <c r="C13" s="93">
        <f>[8]Março!$K$6</f>
        <v>0</v>
      </c>
      <c r="D13" s="93">
        <f>[8]Março!$K$7</f>
        <v>0</v>
      </c>
      <c r="E13" s="93">
        <f>[8]Março!$K$8</f>
        <v>0</v>
      </c>
      <c r="F13" s="93">
        <f>[8]Março!$K$9</f>
        <v>0</v>
      </c>
      <c r="G13" s="93">
        <f>[8]Março!$K$10</f>
        <v>0</v>
      </c>
      <c r="H13" s="93">
        <f>[8]Março!$K$11</f>
        <v>0</v>
      </c>
      <c r="I13" s="93">
        <f>[8]Março!$K$12</f>
        <v>0</v>
      </c>
      <c r="J13" s="93">
        <f>[8]Março!$K$13</f>
        <v>3.2</v>
      </c>
      <c r="K13" s="93">
        <f>[8]Março!$K$14</f>
        <v>7</v>
      </c>
      <c r="L13" s="93">
        <f>[8]Março!$K$15</f>
        <v>3.2</v>
      </c>
      <c r="M13" s="93">
        <f>[8]Março!$K$16</f>
        <v>4.6000000000000005</v>
      </c>
      <c r="N13" s="93">
        <f>[8]Março!$K$17</f>
        <v>8</v>
      </c>
      <c r="O13" s="93">
        <f>[8]Março!$K$18</f>
        <v>3.2</v>
      </c>
      <c r="P13" s="93">
        <f>[8]Março!$K$19</f>
        <v>0</v>
      </c>
      <c r="Q13" s="93">
        <f>[8]Março!$K$20</f>
        <v>0</v>
      </c>
      <c r="R13" s="93">
        <f>[8]Março!$K$21</f>
        <v>0</v>
      </c>
      <c r="S13" s="93">
        <f>[8]Março!$K$22</f>
        <v>4</v>
      </c>
      <c r="T13" s="93">
        <f>[8]Março!$K$23</f>
        <v>0.2</v>
      </c>
      <c r="U13" s="93">
        <f>[8]Março!$K$24</f>
        <v>0</v>
      </c>
      <c r="V13" s="93">
        <f>[8]Março!$K$25</f>
        <v>0</v>
      </c>
      <c r="W13" s="93">
        <f>[8]Março!$K$26</f>
        <v>2.4</v>
      </c>
      <c r="X13" s="93">
        <f>[8]Março!$K$27</f>
        <v>15.6</v>
      </c>
      <c r="Y13" s="93">
        <f>[8]Março!$K$28</f>
        <v>1.4000000000000001</v>
      </c>
      <c r="Z13" s="93">
        <f>[8]Março!$K$29</f>
        <v>0</v>
      </c>
      <c r="AA13" s="93">
        <f>[8]Março!$K$30</f>
        <v>6.3999999999999995</v>
      </c>
      <c r="AB13" s="93">
        <f>[8]Março!$K$31</f>
        <v>0</v>
      </c>
      <c r="AC13" s="93">
        <f>[8]Março!$K$32</f>
        <v>0.2</v>
      </c>
      <c r="AD13" s="93">
        <f>[8]Março!$K$33</f>
        <v>0</v>
      </c>
      <c r="AE13" s="93">
        <f>[8]Março!$K$34</f>
        <v>0</v>
      </c>
      <c r="AF13" s="93">
        <f>[8]Março!$K$35</f>
        <v>1.4000000000000001</v>
      </c>
      <c r="AG13" s="81">
        <f t="shared" si="6"/>
        <v>60.800000000000004</v>
      </c>
      <c r="AH13" s="82">
        <f t="shared" si="4"/>
        <v>15.6</v>
      </c>
      <c r="AI13" s="56">
        <f t="shared" si="5"/>
        <v>17</v>
      </c>
    </row>
    <row r="14" spans="1:35" hidden="1" x14ac:dyDescent="0.2">
      <c r="A14" s="50" t="s">
        <v>100</v>
      </c>
      <c r="B14" s="93" t="str">
        <f>[9]Março!$K$5</f>
        <v>*</v>
      </c>
      <c r="C14" s="93" t="str">
        <f>[9]Março!$K$6</f>
        <v>*</v>
      </c>
      <c r="D14" s="93" t="str">
        <f>[9]Março!$K$7</f>
        <v>*</v>
      </c>
      <c r="E14" s="93" t="str">
        <f>[9]Março!$K$8</f>
        <v>*</v>
      </c>
      <c r="F14" s="93" t="str">
        <f>[9]Março!$K$9</f>
        <v>*</v>
      </c>
      <c r="G14" s="93" t="str">
        <f>[9]Março!$K$10</f>
        <v>*</v>
      </c>
      <c r="H14" s="93" t="str">
        <f>[9]Março!$K$11</f>
        <v>*</v>
      </c>
      <c r="I14" s="93" t="str">
        <f>[9]Março!$K$12</f>
        <v>*</v>
      </c>
      <c r="J14" s="93" t="str">
        <f>[9]Março!$K$13</f>
        <v>*</v>
      </c>
      <c r="K14" s="93" t="str">
        <f>[9]Março!$K$14</f>
        <v>*</v>
      </c>
      <c r="L14" s="93" t="str">
        <f>[9]Março!$K$15</f>
        <v>*</v>
      </c>
      <c r="M14" s="93" t="str">
        <f>[9]Março!$K$16</f>
        <v>*</v>
      </c>
      <c r="N14" s="93" t="str">
        <f>[9]Março!$K$17</f>
        <v>*</v>
      </c>
      <c r="O14" s="93" t="str">
        <f>[9]Março!$K$18</f>
        <v>*</v>
      </c>
      <c r="P14" s="93" t="str">
        <f>[9]Março!$K$19</f>
        <v>*</v>
      </c>
      <c r="Q14" s="93" t="str">
        <f>[9]Março!$K$20</f>
        <v>*</v>
      </c>
      <c r="R14" s="93" t="str">
        <f>[9]Março!$K$21</f>
        <v>*</v>
      </c>
      <c r="S14" s="93" t="str">
        <f>[9]Março!$K$22</f>
        <v>*</v>
      </c>
      <c r="T14" s="93" t="str">
        <f>[9]Março!$K$23</f>
        <v>*</v>
      </c>
      <c r="U14" s="93" t="str">
        <f>[9]Março!$K$24</f>
        <v>*</v>
      </c>
      <c r="V14" s="93" t="str">
        <f>[9]Março!$K$25</f>
        <v>*</v>
      </c>
      <c r="W14" s="93" t="str">
        <f>[9]Março!$K$26</f>
        <v>*</v>
      </c>
      <c r="X14" s="93" t="str">
        <f>[9]Março!$K$27</f>
        <v>*</v>
      </c>
      <c r="Y14" s="93" t="str">
        <f>[9]Março!$K$28</f>
        <v>*</v>
      </c>
      <c r="Z14" s="93" t="str">
        <f>[9]Março!$K$29</f>
        <v>*</v>
      </c>
      <c r="AA14" s="93" t="str">
        <f>[9]Março!$K$30</f>
        <v>*</v>
      </c>
      <c r="AB14" s="93" t="str">
        <f>[9]Março!$K$31</f>
        <v>*</v>
      </c>
      <c r="AC14" s="93" t="str">
        <f>[9]Março!$K$32</f>
        <v>*</v>
      </c>
      <c r="AD14" s="93" t="str">
        <f>[9]Março!$K$33</f>
        <v>*</v>
      </c>
      <c r="AE14" s="93" t="str">
        <f>[9]Março!$K$34</f>
        <v>*</v>
      </c>
      <c r="AF14" s="93" t="str">
        <f>[9]Março!$K$35</f>
        <v>*</v>
      </c>
      <c r="AG14" s="81" t="s">
        <v>202</v>
      </c>
      <c r="AH14" s="82" t="s">
        <v>202</v>
      </c>
      <c r="AI14" s="56" t="s">
        <v>202</v>
      </c>
    </row>
    <row r="15" spans="1:35" x14ac:dyDescent="0.2">
      <c r="A15" s="50" t="s">
        <v>103</v>
      </c>
      <c r="B15" s="93">
        <f>[10]Março!$K$5</f>
        <v>0</v>
      </c>
      <c r="C15" s="93">
        <f>[10]Março!$K$6</f>
        <v>0</v>
      </c>
      <c r="D15" s="93">
        <f>[10]Março!$K$7</f>
        <v>0</v>
      </c>
      <c r="E15" s="93">
        <f>[10]Março!$K$8</f>
        <v>0.2</v>
      </c>
      <c r="F15" s="93">
        <f>[10]Março!$K$9</f>
        <v>0.2</v>
      </c>
      <c r="G15" s="93">
        <f>[10]Março!$K$10</f>
        <v>0</v>
      </c>
      <c r="H15" s="93">
        <f>[10]Março!$K$11</f>
        <v>0</v>
      </c>
      <c r="I15" s="93">
        <f>[10]Março!$K$12</f>
        <v>0</v>
      </c>
      <c r="J15" s="93">
        <f>[10]Março!$K$13</f>
        <v>0</v>
      </c>
      <c r="K15" s="93">
        <f>[10]Março!$K$14</f>
        <v>0</v>
      </c>
      <c r="L15" s="93">
        <f>[10]Março!$K$15</f>
        <v>10.8</v>
      </c>
      <c r="M15" s="93">
        <f>[10]Março!$K$16</f>
        <v>1.2</v>
      </c>
      <c r="N15" s="93">
        <f>[10]Março!$K$17</f>
        <v>0</v>
      </c>
      <c r="O15" s="93">
        <f>[10]Março!$K$18</f>
        <v>0</v>
      </c>
      <c r="P15" s="93">
        <f>[10]Março!$K$19</f>
        <v>0</v>
      </c>
      <c r="Q15" s="93">
        <f>[10]Março!$K$20</f>
        <v>0</v>
      </c>
      <c r="R15" s="93">
        <f>[10]Março!$K$21</f>
        <v>10</v>
      </c>
      <c r="S15" s="93">
        <f>[10]Março!$K$22</f>
        <v>1</v>
      </c>
      <c r="T15" s="93">
        <f>[10]Março!$K$23</f>
        <v>0.2</v>
      </c>
      <c r="U15" s="93">
        <f>[10]Março!$K$24</f>
        <v>0</v>
      </c>
      <c r="V15" s="93">
        <f>[10]Março!$K$25</f>
        <v>0</v>
      </c>
      <c r="W15" s="93">
        <f>[10]Março!$K$26</f>
        <v>0</v>
      </c>
      <c r="X15" s="93">
        <f>[10]Março!$K$27</f>
        <v>0</v>
      </c>
      <c r="Y15" s="93">
        <f>[10]Março!$K$28</f>
        <v>0</v>
      </c>
      <c r="Z15" s="93">
        <f>[10]Março!$K$29</f>
        <v>0</v>
      </c>
      <c r="AA15" s="93">
        <f>[10]Março!$K$30</f>
        <v>41.599999999999994</v>
      </c>
      <c r="AB15" s="93">
        <f>[10]Março!$K$31</f>
        <v>0</v>
      </c>
      <c r="AC15" s="93">
        <f>[10]Março!$K$32</f>
        <v>10.799999999999999</v>
      </c>
      <c r="AD15" s="93">
        <f>[10]Março!$K$33</f>
        <v>20.399999999999995</v>
      </c>
      <c r="AE15" s="93">
        <f>[10]Março!$K$34</f>
        <v>0</v>
      </c>
      <c r="AF15" s="93">
        <f>[10]Março!$K$35</f>
        <v>0</v>
      </c>
      <c r="AG15" s="81">
        <f t="shared" si="6"/>
        <v>96.399999999999977</v>
      </c>
      <c r="AH15" s="82">
        <f t="shared" si="4"/>
        <v>41.599999999999994</v>
      </c>
      <c r="AI15" s="56">
        <f t="shared" si="5"/>
        <v>21</v>
      </c>
    </row>
    <row r="16" spans="1:35" x14ac:dyDescent="0.2">
      <c r="A16" s="50" t="s">
        <v>149</v>
      </c>
      <c r="B16" s="93">
        <f>[11]Março!$K$5</f>
        <v>3.8000000000000003</v>
      </c>
      <c r="C16" s="93">
        <f>[11]Março!$K$6</f>
        <v>0.4</v>
      </c>
      <c r="D16" s="93">
        <f>[11]Março!$K$7</f>
        <v>0</v>
      </c>
      <c r="E16" s="93">
        <f>[11]Março!$K$8</f>
        <v>0</v>
      </c>
      <c r="F16" s="93">
        <f>[11]Março!$K$9</f>
        <v>8</v>
      </c>
      <c r="G16" s="93">
        <f>[11]Março!$K$10</f>
        <v>7.4</v>
      </c>
      <c r="H16" s="93">
        <f>[11]Março!$K$11</f>
        <v>0.2</v>
      </c>
      <c r="I16" s="93">
        <f>[11]Março!$K$12</f>
        <v>0</v>
      </c>
      <c r="J16" s="93">
        <f>[11]Março!$K$13</f>
        <v>0</v>
      </c>
      <c r="K16" s="93">
        <f>[11]Março!$K$14</f>
        <v>0</v>
      </c>
      <c r="L16" s="93">
        <f>[11]Março!$K$15</f>
        <v>4.8000000000000007</v>
      </c>
      <c r="M16" s="93">
        <f>[11]Março!$K$16</f>
        <v>26.399999999999995</v>
      </c>
      <c r="N16" s="93">
        <f>[11]Março!$K$17</f>
        <v>0.4</v>
      </c>
      <c r="O16" s="93">
        <f>[11]Março!$K$18</f>
        <v>0</v>
      </c>
      <c r="P16" s="93">
        <f>[11]Março!$K$19</f>
        <v>4</v>
      </c>
      <c r="Q16" s="93">
        <f>[11]Março!$K$20</f>
        <v>0</v>
      </c>
      <c r="R16" s="93">
        <f>[11]Março!$K$21</f>
        <v>0</v>
      </c>
      <c r="S16" s="93">
        <f>[11]Março!$K$22</f>
        <v>6.2</v>
      </c>
      <c r="T16" s="93">
        <f>[11]Março!$K$23</f>
        <v>1</v>
      </c>
      <c r="U16" s="93">
        <f>[11]Março!$K$24</f>
        <v>0</v>
      </c>
      <c r="V16" s="93">
        <f>[11]Março!$K$25</f>
        <v>0</v>
      </c>
      <c r="W16" s="93">
        <f>[11]Março!$K$26</f>
        <v>0</v>
      </c>
      <c r="X16" s="93">
        <f>[11]Março!$K$27</f>
        <v>0</v>
      </c>
      <c r="Y16" s="93">
        <f>[11]Março!$K$28</f>
        <v>0</v>
      </c>
      <c r="Z16" s="93">
        <f>[11]Março!$K$29</f>
        <v>0</v>
      </c>
      <c r="AA16" s="93">
        <f>[11]Março!$K$30</f>
        <v>8</v>
      </c>
      <c r="AB16" s="93">
        <f>[11]Março!$K$31</f>
        <v>0.2</v>
      </c>
      <c r="AC16" s="93">
        <f>[11]Março!$K$32</f>
        <v>5.4</v>
      </c>
      <c r="AD16" s="93">
        <f>[11]Março!$K$33</f>
        <v>0.8</v>
      </c>
      <c r="AE16" s="93">
        <f>[11]Março!$K$34</f>
        <v>28.2</v>
      </c>
      <c r="AF16" s="93">
        <f>[11]Março!$K$35</f>
        <v>55.2</v>
      </c>
      <c r="AG16" s="81">
        <f t="shared" si="6"/>
        <v>160.4</v>
      </c>
      <c r="AH16" s="82">
        <f t="shared" si="4"/>
        <v>55.2</v>
      </c>
      <c r="AI16" s="56">
        <f t="shared" si="5"/>
        <v>14</v>
      </c>
    </row>
    <row r="17" spans="1:37" x14ac:dyDescent="0.2">
      <c r="A17" s="50" t="s">
        <v>2</v>
      </c>
      <c r="B17" s="93">
        <f>[12]Março!$K$5</f>
        <v>0.2</v>
      </c>
      <c r="C17" s="93">
        <f>[12]Março!$K$6</f>
        <v>0.2</v>
      </c>
      <c r="D17" s="93">
        <f>[12]Março!$K$7</f>
        <v>1</v>
      </c>
      <c r="E17" s="93">
        <f>[12]Março!$K$8</f>
        <v>0.2</v>
      </c>
      <c r="F17" s="93">
        <f>[12]Março!$K$9</f>
        <v>1.4</v>
      </c>
      <c r="G17" s="93">
        <f>[12]Março!$K$10</f>
        <v>0.60000000000000009</v>
      </c>
      <c r="H17" s="93">
        <f>[12]Março!$K$11</f>
        <v>2.4000000000000004</v>
      </c>
      <c r="I17" s="93">
        <f>[12]Março!$K$12</f>
        <v>0</v>
      </c>
      <c r="J17" s="93">
        <f>[12]Março!$K$13</f>
        <v>0</v>
      </c>
      <c r="K17" s="93">
        <f>[12]Março!$K$14</f>
        <v>0</v>
      </c>
      <c r="L17" s="93">
        <f>[12]Março!$K$15</f>
        <v>24.6</v>
      </c>
      <c r="M17" s="93">
        <f>[12]Março!$K$16</f>
        <v>6.8</v>
      </c>
      <c r="N17" s="93">
        <f>[12]Março!$K$17</f>
        <v>4.5999999999999996</v>
      </c>
      <c r="O17" s="93">
        <f>[12]Março!$K$18</f>
        <v>0</v>
      </c>
      <c r="P17" s="93">
        <f>[12]Março!$K$19</f>
        <v>0</v>
      </c>
      <c r="Q17" s="93">
        <f>[12]Março!$K$20</f>
        <v>0</v>
      </c>
      <c r="R17" s="93">
        <f>[12]Março!$K$21</f>
        <v>0.6</v>
      </c>
      <c r="S17" s="93">
        <f>[12]Março!$K$22</f>
        <v>64.2</v>
      </c>
      <c r="T17" s="93">
        <f>[12]Março!$K$23</f>
        <v>0</v>
      </c>
      <c r="U17" s="93">
        <f>[12]Março!$K$24</f>
        <v>1</v>
      </c>
      <c r="V17" s="93">
        <f>[12]Março!$K$25</f>
        <v>0</v>
      </c>
      <c r="W17" s="93">
        <f>[12]Março!$K$26</f>
        <v>0</v>
      </c>
      <c r="X17" s="93">
        <f>[12]Março!$K$27</f>
        <v>0</v>
      </c>
      <c r="Y17" s="93">
        <f>[12]Março!$K$28</f>
        <v>1.6</v>
      </c>
      <c r="Z17" s="93">
        <f>[12]Março!$K$29</f>
        <v>0.4</v>
      </c>
      <c r="AA17" s="93">
        <f>[12]Março!$K$30</f>
        <v>34.6</v>
      </c>
      <c r="AB17" s="93">
        <f>[12]Março!$K$31</f>
        <v>0.2</v>
      </c>
      <c r="AC17" s="93">
        <f>[12]Março!$K$32</f>
        <v>0.6</v>
      </c>
      <c r="AD17" s="93">
        <f>[12]Março!$K$33</f>
        <v>1.8</v>
      </c>
      <c r="AE17" s="93">
        <f>[12]Março!$K$34</f>
        <v>10.6</v>
      </c>
      <c r="AF17" s="93">
        <f>[12]Março!$K$35</f>
        <v>33.200000000000003</v>
      </c>
      <c r="AG17" s="81">
        <f t="shared" si="6"/>
        <v>190.8</v>
      </c>
      <c r="AH17" s="82">
        <f t="shared" si="4"/>
        <v>64.2</v>
      </c>
      <c r="AI17" s="56">
        <f t="shared" si="5"/>
        <v>10</v>
      </c>
      <c r="AK17" s="11" t="s">
        <v>33</v>
      </c>
    </row>
    <row r="18" spans="1:37" x14ac:dyDescent="0.2">
      <c r="A18" s="50" t="s">
        <v>3</v>
      </c>
      <c r="B18" s="115">
        <v>9</v>
      </c>
      <c r="C18" s="115">
        <v>17.399999999999999</v>
      </c>
      <c r="D18" s="115">
        <v>32.000000000000007</v>
      </c>
      <c r="E18" s="115">
        <v>13.600000000000001</v>
      </c>
      <c r="F18" s="115">
        <v>49.800000000000004</v>
      </c>
      <c r="G18" s="115">
        <v>1.5999999999999999</v>
      </c>
      <c r="H18" s="115">
        <v>0</v>
      </c>
      <c r="I18" s="115">
        <v>0</v>
      </c>
      <c r="J18" s="115">
        <v>0</v>
      </c>
      <c r="K18" s="115">
        <v>12.2</v>
      </c>
      <c r="L18" s="115">
        <v>0</v>
      </c>
      <c r="M18" s="115">
        <v>1.8</v>
      </c>
      <c r="N18" s="115">
        <v>0</v>
      </c>
      <c r="O18" s="115">
        <v>23.599999999999998</v>
      </c>
      <c r="P18" s="115">
        <v>0</v>
      </c>
      <c r="Q18" s="115">
        <v>0</v>
      </c>
      <c r="R18" s="115">
        <v>16.599999999999998</v>
      </c>
      <c r="S18" s="115">
        <v>0</v>
      </c>
      <c r="T18" s="115">
        <v>22.2</v>
      </c>
      <c r="U18" s="115">
        <v>0</v>
      </c>
      <c r="V18" s="115">
        <v>26.8</v>
      </c>
      <c r="W18" s="115">
        <v>0</v>
      </c>
      <c r="X18" s="115">
        <v>0</v>
      </c>
      <c r="Y18" s="115">
        <v>4</v>
      </c>
      <c r="Z18" s="115">
        <v>8.4</v>
      </c>
      <c r="AA18" s="115">
        <v>3.8</v>
      </c>
      <c r="AB18" s="115">
        <v>51.199999999999996</v>
      </c>
      <c r="AC18" s="115">
        <v>0</v>
      </c>
      <c r="AD18" s="115">
        <v>0</v>
      </c>
      <c r="AE18" s="115">
        <v>1</v>
      </c>
      <c r="AF18" s="115">
        <v>3</v>
      </c>
      <c r="AG18" s="81">
        <f t="shared" si="6"/>
        <v>298</v>
      </c>
      <c r="AH18" s="82">
        <f t="shared" si="4"/>
        <v>51.199999999999996</v>
      </c>
      <c r="AI18" s="56">
        <f t="shared" si="5"/>
        <v>13</v>
      </c>
      <c r="AJ18" s="11"/>
      <c r="AK18" s="11" t="s">
        <v>33</v>
      </c>
    </row>
    <row r="19" spans="1:37" hidden="1" x14ac:dyDescent="0.2">
      <c r="A19" s="50" t="s">
        <v>4</v>
      </c>
      <c r="B19" s="93" t="str">
        <f>[14]Março!$K$5</f>
        <v>*</v>
      </c>
      <c r="C19" s="93" t="str">
        <f>[14]Março!$K$6</f>
        <v>*</v>
      </c>
      <c r="D19" s="93" t="str">
        <f>[14]Março!$K$7</f>
        <v>*</v>
      </c>
      <c r="E19" s="93" t="str">
        <f>[14]Março!$K$8</f>
        <v>*</v>
      </c>
      <c r="F19" s="93" t="str">
        <f>[14]Março!$K$9</f>
        <v>*</v>
      </c>
      <c r="G19" s="93" t="str">
        <f>[14]Março!$K$10</f>
        <v>*</v>
      </c>
      <c r="H19" s="93" t="str">
        <f>[14]Março!$K$11</f>
        <v>*</v>
      </c>
      <c r="I19" s="93" t="str">
        <f>[14]Março!$K$12</f>
        <v>*</v>
      </c>
      <c r="J19" s="93" t="str">
        <f>[14]Março!$K$13</f>
        <v>*</v>
      </c>
      <c r="K19" s="93" t="str">
        <f>[14]Março!$K$14</f>
        <v>*</v>
      </c>
      <c r="L19" s="93" t="str">
        <f>[14]Março!$K$15</f>
        <v>*</v>
      </c>
      <c r="M19" s="93" t="str">
        <f>[14]Março!$K$16</f>
        <v>*</v>
      </c>
      <c r="N19" s="93" t="str">
        <f>[14]Março!$K$17</f>
        <v>*</v>
      </c>
      <c r="O19" s="93" t="str">
        <f>[14]Março!$K$18</f>
        <v>*</v>
      </c>
      <c r="P19" s="93" t="str">
        <f>[14]Março!$K$19</f>
        <v>*</v>
      </c>
      <c r="Q19" s="93" t="str">
        <f>[14]Março!$K$20</f>
        <v>*</v>
      </c>
      <c r="R19" s="93" t="str">
        <f>[14]Março!$K$21</f>
        <v>*</v>
      </c>
      <c r="S19" s="93" t="str">
        <f>[14]Março!$K$22</f>
        <v>*</v>
      </c>
      <c r="T19" s="93" t="str">
        <f>[14]Março!$K$23</f>
        <v>*</v>
      </c>
      <c r="U19" s="93" t="str">
        <f>[14]Março!$K$24</f>
        <v>*</v>
      </c>
      <c r="V19" s="93" t="str">
        <f>[14]Março!$K$25</f>
        <v>*</v>
      </c>
      <c r="W19" s="93" t="str">
        <f>[14]Março!$K$26</f>
        <v>*</v>
      </c>
      <c r="X19" s="93" t="str">
        <f>[14]Março!$K$27</f>
        <v>*</v>
      </c>
      <c r="Y19" s="93" t="str">
        <f>[14]Março!$K$28</f>
        <v>*</v>
      </c>
      <c r="Z19" s="93" t="str">
        <f>[14]Março!$K$29</f>
        <v>*</v>
      </c>
      <c r="AA19" s="93" t="str">
        <f>[14]Março!$K$30</f>
        <v>*</v>
      </c>
      <c r="AB19" s="93" t="str">
        <f>[14]Março!$K$31</f>
        <v>*</v>
      </c>
      <c r="AC19" s="93" t="str">
        <f>[14]Março!$K$32</f>
        <v>*</v>
      </c>
      <c r="AD19" s="93" t="str">
        <f>[14]Março!$K$33</f>
        <v>*</v>
      </c>
      <c r="AE19" s="93" t="str">
        <f>[14]Março!$K$34</f>
        <v>*</v>
      </c>
      <c r="AF19" s="93" t="str">
        <f>[14]Março!$K$35</f>
        <v>*</v>
      </c>
      <c r="AG19" s="81">
        <f t="shared" si="6"/>
        <v>0</v>
      </c>
      <c r="AH19" s="82">
        <f t="shared" si="4"/>
        <v>0</v>
      </c>
      <c r="AI19" s="56">
        <f t="shared" si="5"/>
        <v>0</v>
      </c>
    </row>
    <row r="20" spans="1:37" x14ac:dyDescent="0.2">
      <c r="A20" s="50" t="s">
        <v>5</v>
      </c>
      <c r="B20" s="93">
        <f>[15]Março!$K$5</f>
        <v>0.2</v>
      </c>
      <c r="C20" s="93">
        <f>[15]Março!$K$6</f>
        <v>13.6</v>
      </c>
      <c r="D20" s="93">
        <f>[15]Março!$K$7</f>
        <v>2</v>
      </c>
      <c r="E20" s="93">
        <f>[15]Março!$K$8</f>
        <v>2.2000000000000002</v>
      </c>
      <c r="F20" s="93">
        <f>[15]Março!$K$9</f>
        <v>0.2</v>
      </c>
      <c r="G20" s="93">
        <f>[15]Março!$K$10</f>
        <v>0</v>
      </c>
      <c r="H20" s="93">
        <f>[15]Março!$K$11</f>
        <v>0</v>
      </c>
      <c r="I20" s="93">
        <f>[15]Março!$K$12</f>
        <v>1</v>
      </c>
      <c r="J20" s="93">
        <f>[15]Março!$K$13</f>
        <v>0</v>
      </c>
      <c r="K20" s="93">
        <f>[15]Março!$K$14</f>
        <v>0</v>
      </c>
      <c r="L20" s="93">
        <f>[15]Março!$K$15</f>
        <v>34.6</v>
      </c>
      <c r="M20" s="93">
        <f>[15]Março!$K$16</f>
        <v>0</v>
      </c>
      <c r="N20" s="93">
        <f>[15]Março!$K$17</f>
        <v>1</v>
      </c>
      <c r="O20" s="93">
        <f>[15]Março!$K$18</f>
        <v>0</v>
      </c>
      <c r="P20" s="93">
        <f>[15]Março!$K$19</f>
        <v>6.8</v>
      </c>
      <c r="Q20" s="93">
        <f>[15]Março!$K$20</f>
        <v>0</v>
      </c>
      <c r="R20" s="93">
        <f>[15]Março!$K$21</f>
        <v>0</v>
      </c>
      <c r="S20" s="93">
        <f>[15]Março!$K$22</f>
        <v>40.200000000000003</v>
      </c>
      <c r="T20" s="93">
        <f>[15]Março!$K$23</f>
        <v>0.4</v>
      </c>
      <c r="U20" s="93">
        <f>[15]Março!$K$24</f>
        <v>0</v>
      </c>
      <c r="V20" s="93">
        <f>[15]Março!$K$25</f>
        <v>0</v>
      </c>
      <c r="W20" s="93">
        <f>[15]Março!$K$26</f>
        <v>0</v>
      </c>
      <c r="X20" s="93">
        <f>[15]Março!$K$27</f>
        <v>5.2</v>
      </c>
      <c r="Y20" s="93">
        <f>[15]Março!$K$28</f>
        <v>0.4</v>
      </c>
      <c r="Z20" s="93">
        <f>[15]Março!$K$29</f>
        <v>0.2</v>
      </c>
      <c r="AA20" s="93">
        <f>[15]Março!$K$30</f>
        <v>0.2</v>
      </c>
      <c r="AB20" s="93">
        <f>[15]Março!$K$31</f>
        <v>0</v>
      </c>
      <c r="AC20" s="93">
        <f>[15]Março!$K$32</f>
        <v>0</v>
      </c>
      <c r="AD20" s="93">
        <f>[15]Março!$K$33</f>
        <v>15</v>
      </c>
      <c r="AE20" s="93">
        <f>[15]Março!$K$34</f>
        <v>36.000000000000007</v>
      </c>
      <c r="AF20" s="93">
        <f>[15]Março!$K$35</f>
        <v>4.8000000000000007</v>
      </c>
      <c r="AG20" s="81">
        <f t="shared" si="6"/>
        <v>164.00000000000003</v>
      </c>
      <c r="AH20" s="82">
        <f t="shared" si="4"/>
        <v>40.200000000000003</v>
      </c>
      <c r="AI20" s="56">
        <f t="shared" si="5"/>
        <v>13</v>
      </c>
      <c r="AJ20" s="11" t="s">
        <v>33</v>
      </c>
    </row>
    <row r="21" spans="1:37" hidden="1" x14ac:dyDescent="0.2">
      <c r="A21" s="50" t="s">
        <v>31</v>
      </c>
      <c r="B21" s="93" t="str">
        <f>[16]Março!$K$5</f>
        <v>*</v>
      </c>
      <c r="C21" s="93" t="str">
        <f>[16]Março!$K$6</f>
        <v>*</v>
      </c>
      <c r="D21" s="93" t="str">
        <f>[16]Março!$K$7</f>
        <v>*</v>
      </c>
      <c r="E21" s="93" t="str">
        <f>[16]Março!$K$8</f>
        <v>*</v>
      </c>
      <c r="F21" s="93" t="str">
        <f>[16]Março!$K$9</f>
        <v>*</v>
      </c>
      <c r="G21" s="93" t="str">
        <f>[16]Março!$K$10</f>
        <v>*</v>
      </c>
      <c r="H21" s="93" t="str">
        <f>[16]Março!$K$11</f>
        <v>*</v>
      </c>
      <c r="I21" s="93" t="str">
        <f>[16]Março!$K$12</f>
        <v>*</v>
      </c>
      <c r="J21" s="93" t="str">
        <f>[16]Março!$K$13</f>
        <v>*</v>
      </c>
      <c r="K21" s="93" t="str">
        <f>[16]Março!$K$14</f>
        <v>*</v>
      </c>
      <c r="L21" s="93" t="str">
        <f>[16]Março!$K$15</f>
        <v>*</v>
      </c>
      <c r="M21" s="93" t="str">
        <f>[16]Março!$K$16</f>
        <v>*</v>
      </c>
      <c r="N21" s="93" t="str">
        <f>[16]Março!$K$17</f>
        <v>*</v>
      </c>
      <c r="O21" s="93" t="str">
        <f>[16]Março!$K$18</f>
        <v>*</v>
      </c>
      <c r="P21" s="93" t="str">
        <f>[16]Março!$K$19</f>
        <v>*</v>
      </c>
      <c r="Q21" s="93" t="str">
        <f>[16]Março!$K$20</f>
        <v>*</v>
      </c>
      <c r="R21" s="93" t="str">
        <f>[16]Março!$K$21</f>
        <v>*</v>
      </c>
      <c r="S21" s="93" t="str">
        <f>[16]Março!$K$22</f>
        <v>*</v>
      </c>
      <c r="T21" s="93" t="str">
        <f>[16]Março!$K$23</f>
        <v>*</v>
      </c>
      <c r="U21" s="93" t="str">
        <f>[16]Março!$K$24</f>
        <v>*</v>
      </c>
      <c r="V21" s="93" t="str">
        <f>[16]Março!$K$25</f>
        <v>*</v>
      </c>
      <c r="W21" s="93" t="str">
        <f>[16]Março!$K$26</f>
        <v>*</v>
      </c>
      <c r="X21" s="93" t="str">
        <f>[16]Março!$K$27</f>
        <v>*</v>
      </c>
      <c r="Y21" s="93" t="str">
        <f>[16]Março!$K$28</f>
        <v>*</v>
      </c>
      <c r="Z21" s="93" t="str">
        <f>[16]Março!$K$29</f>
        <v>*</v>
      </c>
      <c r="AA21" s="93" t="str">
        <f>[16]Março!$K$30</f>
        <v>*</v>
      </c>
      <c r="AB21" s="93" t="str">
        <f>[16]Março!$K$31</f>
        <v>*</v>
      </c>
      <c r="AC21" s="93" t="str">
        <f>[16]Março!$K$32</f>
        <v>*</v>
      </c>
      <c r="AD21" s="93" t="str">
        <f>[16]Março!$K$33</f>
        <v>*</v>
      </c>
      <c r="AE21" s="93" t="str">
        <f>[16]Março!$K$34</f>
        <v>*</v>
      </c>
      <c r="AF21" s="93" t="str">
        <f>[16]Março!$K$35</f>
        <v>*</v>
      </c>
      <c r="AG21" s="81">
        <f t="shared" si="6"/>
        <v>0</v>
      </c>
      <c r="AH21" s="82">
        <f t="shared" si="4"/>
        <v>0</v>
      </c>
      <c r="AI21" s="56">
        <f t="shared" si="5"/>
        <v>0</v>
      </c>
    </row>
    <row r="22" spans="1:37" x14ac:dyDescent="0.2">
      <c r="A22" s="50" t="s">
        <v>6</v>
      </c>
      <c r="B22" s="93">
        <f>[17]Março!$K$5</f>
        <v>0.6</v>
      </c>
      <c r="C22" s="93">
        <f>[17]Março!$K$6</f>
        <v>0</v>
      </c>
      <c r="D22" s="93">
        <f>[17]Março!$K$7</f>
        <v>3.8</v>
      </c>
      <c r="E22" s="93">
        <f>[17]Março!$K$8</f>
        <v>0</v>
      </c>
      <c r="F22" s="93">
        <f>[17]Março!$K$9</f>
        <v>2</v>
      </c>
      <c r="G22" s="93">
        <f>[17]Março!$K$10</f>
        <v>0.2</v>
      </c>
      <c r="H22" s="93">
        <f>[17]Março!$K$11</f>
        <v>0</v>
      </c>
      <c r="I22" s="93">
        <f>[17]Março!$K$12</f>
        <v>6</v>
      </c>
      <c r="J22" s="93">
        <f>[17]Março!$K$13</f>
        <v>0</v>
      </c>
      <c r="K22" s="93">
        <f>[17]Março!$K$14</f>
        <v>3.2</v>
      </c>
      <c r="L22" s="93">
        <f>[17]Março!$K$15</f>
        <v>3.2</v>
      </c>
      <c r="M22" s="93">
        <f>[17]Março!$K$16</f>
        <v>2.4000000000000004</v>
      </c>
      <c r="N22" s="93">
        <f>[17]Março!$K$17</f>
        <v>0</v>
      </c>
      <c r="O22" s="93">
        <f>[17]Março!$K$18</f>
        <v>0</v>
      </c>
      <c r="P22" s="93">
        <f>[17]Março!$K$19</f>
        <v>3.2</v>
      </c>
      <c r="Q22" s="93">
        <f>[17]Março!$K$20</f>
        <v>0</v>
      </c>
      <c r="R22" s="93">
        <f>[17]Março!$K$21</f>
        <v>0</v>
      </c>
      <c r="S22" s="93">
        <f>[17]Março!$K$22</f>
        <v>1.6</v>
      </c>
      <c r="T22" s="93">
        <f>[17]Março!$K$23</f>
        <v>0.60000000000000009</v>
      </c>
      <c r="U22" s="93">
        <f>[17]Março!$K$24</f>
        <v>0</v>
      </c>
      <c r="V22" s="93">
        <f>[17]Março!$K$25</f>
        <v>0</v>
      </c>
      <c r="W22" s="93">
        <f>[17]Março!$K$26</f>
        <v>0</v>
      </c>
      <c r="X22" s="93">
        <f>[17]Março!$K$27</f>
        <v>27.8</v>
      </c>
      <c r="Y22" s="93">
        <f>[17]Março!$K$28</f>
        <v>2.6</v>
      </c>
      <c r="Z22" s="93">
        <f>[17]Março!$K$29</f>
        <v>0</v>
      </c>
      <c r="AA22" s="93">
        <f>[17]Março!$K$30</f>
        <v>0</v>
      </c>
      <c r="AB22" s="93">
        <f>[17]Março!$K$31</f>
        <v>0</v>
      </c>
      <c r="AC22" s="93">
        <f>[17]Março!$K$32</f>
        <v>2.4</v>
      </c>
      <c r="AD22" s="93">
        <f>[17]Março!$K$33</f>
        <v>0.4</v>
      </c>
      <c r="AE22" s="93">
        <f>[17]Março!$K$34</f>
        <v>0</v>
      </c>
      <c r="AF22" s="93">
        <f>[17]Março!$K$35</f>
        <v>8.1999999999999993</v>
      </c>
      <c r="AG22" s="81">
        <f t="shared" si="6"/>
        <v>68.2</v>
      </c>
      <c r="AH22" s="82">
        <f t="shared" si="4"/>
        <v>27.8</v>
      </c>
      <c r="AI22" s="56">
        <f t="shared" si="5"/>
        <v>15</v>
      </c>
    </row>
    <row r="23" spans="1:37" x14ac:dyDescent="0.2">
      <c r="A23" s="50" t="s">
        <v>7</v>
      </c>
      <c r="B23" s="93" t="str">
        <f>[18]Março!$K$5</f>
        <v>*</v>
      </c>
      <c r="C23" s="93" t="str">
        <f>[18]Março!$K$6</f>
        <v>*</v>
      </c>
      <c r="D23" s="93" t="str">
        <f>[18]Março!$K$7</f>
        <v>*</v>
      </c>
      <c r="E23" s="93" t="str">
        <f>[18]Março!$K$8</f>
        <v>*</v>
      </c>
      <c r="F23" s="93" t="str">
        <f>[18]Março!$K$9</f>
        <v>*</v>
      </c>
      <c r="G23" s="93" t="str">
        <f>[18]Março!$K$10</f>
        <v>*</v>
      </c>
      <c r="H23" s="93" t="str">
        <f>[18]Março!$K$11</f>
        <v>*</v>
      </c>
      <c r="I23" s="93" t="str">
        <f>[18]Março!$K$12</f>
        <v>*</v>
      </c>
      <c r="J23" s="93" t="str">
        <f>[18]Março!$K$13</f>
        <v>*</v>
      </c>
      <c r="K23" s="93" t="str">
        <f>[18]Março!$K$14</f>
        <v>*</v>
      </c>
      <c r="L23" s="93" t="str">
        <f>[18]Março!$K$15</f>
        <v>*</v>
      </c>
      <c r="M23" s="93" t="str">
        <f>[18]Março!$K$16</f>
        <v>*</v>
      </c>
      <c r="N23" s="93" t="str">
        <f>[18]Março!$K$17</f>
        <v>*</v>
      </c>
      <c r="O23" s="93" t="str">
        <f>[18]Março!$K$18</f>
        <v>*</v>
      </c>
      <c r="P23" s="93" t="str">
        <f>[18]Março!$K$19</f>
        <v>*</v>
      </c>
      <c r="Q23" s="93" t="str">
        <f>[18]Março!$K$20</f>
        <v>*</v>
      </c>
      <c r="R23" s="93" t="str">
        <f>[18]Março!$K$21</f>
        <v>*</v>
      </c>
      <c r="S23" s="93" t="str">
        <f>[18]Março!$K$22</f>
        <v>*</v>
      </c>
      <c r="T23" s="93" t="str">
        <f>[18]Março!$K$23</f>
        <v>*</v>
      </c>
      <c r="U23" s="93" t="str">
        <f>[18]Março!$K$24</f>
        <v>*</v>
      </c>
      <c r="V23" s="93" t="str">
        <f>[18]Março!$K$25</f>
        <v>*</v>
      </c>
      <c r="W23" s="93" t="str">
        <f>[18]Março!$K$26</f>
        <v>*</v>
      </c>
      <c r="X23" s="93" t="str">
        <f>[18]Março!$K$27</f>
        <v>*</v>
      </c>
      <c r="Y23" s="93" t="str">
        <f>[18]Março!$K$28</f>
        <v>*</v>
      </c>
      <c r="Z23" s="93" t="str">
        <f>[18]Março!$K$29</f>
        <v>*</v>
      </c>
      <c r="AA23" s="93" t="str">
        <f>[18]Março!$K$30</f>
        <v>*</v>
      </c>
      <c r="AB23" s="93">
        <f>[18]Março!$K$31</f>
        <v>0</v>
      </c>
      <c r="AC23" s="93">
        <f>[18]Março!$K$32</f>
        <v>0</v>
      </c>
      <c r="AD23" s="93">
        <f>[18]Março!$K$33</f>
        <v>10.999999999999998</v>
      </c>
      <c r="AE23" s="93">
        <f>[18]Março!$K$34</f>
        <v>0</v>
      </c>
      <c r="AF23" s="93">
        <f>[18]Março!$K$35</f>
        <v>4</v>
      </c>
      <c r="AG23" s="81">
        <f t="shared" si="6"/>
        <v>14.999999999999998</v>
      </c>
      <c r="AH23" s="82">
        <f t="shared" si="4"/>
        <v>10.999999999999998</v>
      </c>
      <c r="AI23" s="56">
        <f t="shared" si="5"/>
        <v>3</v>
      </c>
    </row>
    <row r="24" spans="1:37" x14ac:dyDescent="0.2">
      <c r="A24" s="50" t="s">
        <v>150</v>
      </c>
      <c r="B24" s="93">
        <f>[19]Março!$K$5</f>
        <v>0</v>
      </c>
      <c r="C24" s="93">
        <f>[19]Março!$K$6</f>
        <v>0</v>
      </c>
      <c r="D24" s="93">
        <f>[19]Março!$K$7</f>
        <v>0</v>
      </c>
      <c r="E24" s="93">
        <f>[19]Março!$K$8</f>
        <v>0</v>
      </c>
      <c r="F24" s="93">
        <f>[19]Março!$K$9</f>
        <v>31.4</v>
      </c>
      <c r="G24" s="93">
        <f>[19]Março!$K$10</f>
        <v>0</v>
      </c>
      <c r="H24" s="93">
        <f>[19]Março!$K$11</f>
        <v>0</v>
      </c>
      <c r="I24" s="93">
        <f>[19]Março!$K$12</f>
        <v>0</v>
      </c>
      <c r="J24" s="93">
        <f>[19]Março!$K$13</f>
        <v>0</v>
      </c>
      <c r="K24" s="93">
        <f>[19]Março!$K$14</f>
        <v>0</v>
      </c>
      <c r="L24" s="93">
        <f>[19]Março!$K$15</f>
        <v>13.8</v>
      </c>
      <c r="M24" s="93">
        <f>[19]Março!$K$16</f>
        <v>0.2</v>
      </c>
      <c r="N24" s="93">
        <f>[19]Março!$K$17</f>
        <v>0.2</v>
      </c>
      <c r="O24" s="93">
        <f>[19]Março!$K$18</f>
        <v>0</v>
      </c>
      <c r="P24" s="93">
        <f>[19]Março!$K$19</f>
        <v>0</v>
      </c>
      <c r="Q24" s="93">
        <f>[19]Março!$K$20</f>
        <v>0</v>
      </c>
      <c r="R24" s="93">
        <f>[19]Março!$K$21</f>
        <v>22.4</v>
      </c>
      <c r="S24" s="93">
        <f>[19]Março!$K$22</f>
        <v>14.6</v>
      </c>
      <c r="T24" s="93">
        <f>[19]Março!$K$23</f>
        <v>0</v>
      </c>
      <c r="U24" s="93">
        <f>[19]Março!$K$24</f>
        <v>0</v>
      </c>
      <c r="V24" s="93">
        <f>[19]Março!$K$25</f>
        <v>0</v>
      </c>
      <c r="W24" s="93">
        <f>[19]Março!$K$26</f>
        <v>0</v>
      </c>
      <c r="X24" s="93">
        <f>[19]Março!$K$27</f>
        <v>0</v>
      </c>
      <c r="Y24" s="93">
        <f>[19]Março!$K$28</f>
        <v>0</v>
      </c>
      <c r="Z24" s="93">
        <f>[19]Março!$K$29</f>
        <v>0.6</v>
      </c>
      <c r="AA24" s="93">
        <f>[19]Março!$K$30</f>
        <v>6</v>
      </c>
      <c r="AB24" s="93">
        <f>[19]Março!$K$31</f>
        <v>0</v>
      </c>
      <c r="AC24" s="93">
        <f>[19]Março!$K$32</f>
        <v>23.599999999999998</v>
      </c>
      <c r="AD24" s="93">
        <f>[19]Março!$K$33</f>
        <v>74.199999999999989</v>
      </c>
      <c r="AE24" s="93">
        <f>[19]Março!$K$34</f>
        <v>0</v>
      </c>
      <c r="AF24" s="93">
        <f>[19]Março!$K$35</f>
        <v>3.5999999999999996</v>
      </c>
      <c r="AG24" s="81">
        <f t="shared" si="6"/>
        <v>190.59999999999997</v>
      </c>
      <c r="AH24" s="82">
        <f t="shared" si="4"/>
        <v>74.199999999999989</v>
      </c>
      <c r="AI24" s="56">
        <f t="shared" si="5"/>
        <v>20</v>
      </c>
    </row>
    <row r="25" spans="1:37" x14ac:dyDescent="0.2">
      <c r="A25" s="50" t="s">
        <v>151</v>
      </c>
      <c r="B25" s="93">
        <f>[20]Março!$K5</f>
        <v>0</v>
      </c>
      <c r="C25" s="93">
        <f>[20]Março!$K6</f>
        <v>0</v>
      </c>
      <c r="D25" s="93">
        <f>[20]Março!$K7</f>
        <v>0</v>
      </c>
      <c r="E25" s="93">
        <f>[20]Março!$K8</f>
        <v>0</v>
      </c>
      <c r="F25" s="93">
        <f>[20]Março!$K9</f>
        <v>0</v>
      </c>
      <c r="G25" s="93">
        <f>[20]Março!$K10</f>
        <v>12.8</v>
      </c>
      <c r="H25" s="93">
        <f>[20]Março!$K11</f>
        <v>0</v>
      </c>
      <c r="I25" s="93">
        <f>[20]Março!$K12</f>
        <v>0</v>
      </c>
      <c r="J25" s="93">
        <f>[20]Março!$K13</f>
        <v>0.6</v>
      </c>
      <c r="K25" s="93">
        <f>[20]Março!$K14</f>
        <v>0.2</v>
      </c>
      <c r="L25" s="93">
        <f>[20]Março!$K15</f>
        <v>27.599999999999998</v>
      </c>
      <c r="M25" s="93">
        <f>[20]Março!$K16</f>
        <v>1.5999999999999999</v>
      </c>
      <c r="N25" s="93">
        <f>[20]Março!$K17</f>
        <v>0</v>
      </c>
      <c r="O25" s="93">
        <f>[20]Março!$K18</f>
        <v>0</v>
      </c>
      <c r="P25" s="93">
        <f>[20]Março!$K19</f>
        <v>0</v>
      </c>
      <c r="Q25" s="93">
        <f>[20]Março!$K20</f>
        <v>0</v>
      </c>
      <c r="R25" s="93">
        <f>[20]Março!$K21</f>
        <v>0</v>
      </c>
      <c r="S25" s="93">
        <f>[20]Março!$K22</f>
        <v>8.7999999999999989</v>
      </c>
      <c r="T25" s="93">
        <f>[20]Março!$K23</f>
        <v>0</v>
      </c>
      <c r="U25" s="93">
        <f>[20]Março!$K24</f>
        <v>0</v>
      </c>
      <c r="V25" s="93">
        <f>[20]Março!$K25</f>
        <v>0</v>
      </c>
      <c r="W25" s="93">
        <f>[20]Março!$K26</f>
        <v>0</v>
      </c>
      <c r="X25" s="93">
        <f>[20]Março!$K27</f>
        <v>0</v>
      </c>
      <c r="Y25" s="93">
        <f>[20]Março!$K28</f>
        <v>0</v>
      </c>
      <c r="Z25" s="93">
        <f>[20]Março!$K29</f>
        <v>9.4</v>
      </c>
      <c r="AA25" s="93">
        <f>[20]Março!$K30</f>
        <v>7.6000000000000005</v>
      </c>
      <c r="AB25" s="93">
        <f>[20]Março!$K31</f>
        <v>0</v>
      </c>
      <c r="AC25" s="93">
        <f>[20]Março!$K32</f>
        <v>40.200000000000003</v>
      </c>
      <c r="AD25" s="93">
        <f>[20]Março!$K33</f>
        <v>19.199999999999996</v>
      </c>
      <c r="AE25" s="93">
        <f>[20]Março!$K34</f>
        <v>0</v>
      </c>
      <c r="AF25" s="93">
        <f>[20]Março!$K35</f>
        <v>0</v>
      </c>
      <c r="AG25" s="81">
        <f t="shared" si="6"/>
        <v>128</v>
      </c>
      <c r="AH25" s="82">
        <f t="shared" si="4"/>
        <v>40.200000000000003</v>
      </c>
      <c r="AI25" s="56">
        <f t="shared" si="5"/>
        <v>21</v>
      </c>
      <c r="AJ25" s="11" t="s">
        <v>33</v>
      </c>
    </row>
    <row r="26" spans="1:37" x14ac:dyDescent="0.2">
      <c r="A26" s="50" t="s">
        <v>152</v>
      </c>
      <c r="B26" s="93">
        <f>[21]Março!$K$5</f>
        <v>0</v>
      </c>
      <c r="C26" s="93">
        <f>[21]Março!$K$6</f>
        <v>0</v>
      </c>
      <c r="D26" s="93">
        <f>[21]Março!$K$7</f>
        <v>0</v>
      </c>
      <c r="E26" s="93">
        <f>[21]Março!$K$8</f>
        <v>0</v>
      </c>
      <c r="F26" s="93">
        <f>[21]Março!$K$9</f>
        <v>55.4</v>
      </c>
      <c r="G26" s="93">
        <f>[21]Março!$K$10</f>
        <v>0.2</v>
      </c>
      <c r="H26" s="93">
        <f>[21]Março!$K$11</f>
        <v>0</v>
      </c>
      <c r="I26" s="93">
        <f>[21]Março!$K$12</f>
        <v>0</v>
      </c>
      <c r="J26" s="93">
        <f>[21]Março!$K$13</f>
        <v>0.6</v>
      </c>
      <c r="K26" s="93">
        <f>[21]Março!$K$14</f>
        <v>13.2</v>
      </c>
      <c r="L26" s="93">
        <f>[21]Março!$K$15</f>
        <v>5.3999999999999995</v>
      </c>
      <c r="M26" s="93">
        <f>[21]Março!$K$16</f>
        <v>0.2</v>
      </c>
      <c r="N26" s="93">
        <f>[21]Março!$K$17</f>
        <v>0</v>
      </c>
      <c r="O26" s="93">
        <f>[21]Março!$K$18</f>
        <v>0</v>
      </c>
      <c r="P26" s="93">
        <f>[21]Março!$K$19</f>
        <v>0</v>
      </c>
      <c r="Q26" s="93">
        <f>[21]Março!$K$20</f>
        <v>0</v>
      </c>
      <c r="R26" s="93">
        <f>[21]Março!$K$21</f>
        <v>0</v>
      </c>
      <c r="S26" s="93">
        <f>[21]Março!$K$22</f>
        <v>0</v>
      </c>
      <c r="T26" s="93">
        <f>[21]Março!$K$23</f>
        <v>0</v>
      </c>
      <c r="U26" s="93">
        <f>[21]Março!$K$24</f>
        <v>0</v>
      </c>
      <c r="V26" s="93">
        <f>[21]Março!$K$25</f>
        <v>0</v>
      </c>
      <c r="W26" s="93">
        <f>[21]Março!$K$26</f>
        <v>0</v>
      </c>
      <c r="X26" s="93">
        <f>[21]Março!$K$27</f>
        <v>0</v>
      </c>
      <c r="Y26" s="93">
        <f>[21]Março!$K$28</f>
        <v>6</v>
      </c>
      <c r="Z26" s="93">
        <f>[21]Março!$K$29</f>
        <v>0.2</v>
      </c>
      <c r="AA26" s="93">
        <f>[21]Março!$K$30</f>
        <v>0</v>
      </c>
      <c r="AB26" s="93">
        <f>[21]Março!$K$31</f>
        <v>0.2</v>
      </c>
      <c r="AC26" s="93">
        <f>[21]Março!$K$32</f>
        <v>7</v>
      </c>
      <c r="AD26" s="93">
        <f>[21]Março!$K$33</f>
        <v>13.999999999999998</v>
      </c>
      <c r="AE26" s="93">
        <f>[21]Março!$K$34</f>
        <v>0</v>
      </c>
      <c r="AF26" s="93">
        <f>[21]Março!$K$35</f>
        <v>8.1999999999999993</v>
      </c>
      <c r="AG26" s="81">
        <f t="shared" si="6"/>
        <v>110.60000000000002</v>
      </c>
      <c r="AH26" s="82">
        <f t="shared" si="4"/>
        <v>55.4</v>
      </c>
      <c r="AI26" s="56">
        <f t="shared" si="5"/>
        <v>19</v>
      </c>
    </row>
    <row r="27" spans="1:37" hidden="1" x14ac:dyDescent="0.2">
      <c r="A27" s="50" t="s">
        <v>8</v>
      </c>
      <c r="B27" s="93" t="str">
        <f>[22]Março!$K$5</f>
        <v>*</v>
      </c>
      <c r="C27" s="93" t="str">
        <f>[22]Março!$K$6</f>
        <v>*</v>
      </c>
      <c r="D27" s="93" t="str">
        <f>[22]Março!$K$7</f>
        <v>*</v>
      </c>
      <c r="E27" s="93" t="str">
        <f>[22]Março!$K$8</f>
        <v>*</v>
      </c>
      <c r="F27" s="93" t="str">
        <f>[22]Março!$K$9</f>
        <v>*</v>
      </c>
      <c r="G27" s="93" t="str">
        <f>[22]Março!$K$10</f>
        <v>*</v>
      </c>
      <c r="H27" s="93" t="str">
        <f>[22]Março!$K$11</f>
        <v>*</v>
      </c>
      <c r="I27" s="93" t="str">
        <f>[22]Março!$K$12</f>
        <v>*</v>
      </c>
      <c r="J27" s="93" t="str">
        <f>[22]Março!$K$13</f>
        <v>*</v>
      </c>
      <c r="K27" s="93" t="str">
        <f>[22]Março!$K$14</f>
        <v>*</v>
      </c>
      <c r="L27" s="93" t="str">
        <f>[22]Março!$K$15</f>
        <v>*</v>
      </c>
      <c r="M27" s="93" t="str">
        <f>[22]Março!$K$16</f>
        <v>*</v>
      </c>
      <c r="N27" s="93" t="str">
        <f>[22]Março!$K$17</f>
        <v>*</v>
      </c>
      <c r="O27" s="93" t="str">
        <f>[22]Março!$K$18</f>
        <v>*</v>
      </c>
      <c r="P27" s="93" t="str">
        <f>[22]Março!$K$19</f>
        <v>*</v>
      </c>
      <c r="Q27" s="93" t="str">
        <f>[22]Março!$K$20</f>
        <v>*</v>
      </c>
      <c r="R27" s="93" t="str">
        <f>[22]Março!$K$21</f>
        <v>*</v>
      </c>
      <c r="S27" s="93" t="str">
        <f>[22]Março!$K$22</f>
        <v>*</v>
      </c>
      <c r="T27" s="93" t="str">
        <f>[22]Março!$K$23</f>
        <v>*</v>
      </c>
      <c r="U27" s="93" t="str">
        <f>[22]Março!$K$24</f>
        <v>*</v>
      </c>
      <c r="V27" s="93" t="str">
        <f>[22]Março!$K$25</f>
        <v>*</v>
      </c>
      <c r="W27" s="93" t="str">
        <f>[22]Março!$K$26</f>
        <v>*</v>
      </c>
      <c r="X27" s="93" t="str">
        <f>[22]Março!$K$27</f>
        <v>*</v>
      </c>
      <c r="Y27" s="93" t="str">
        <f>[22]Março!$K$28</f>
        <v>*</v>
      </c>
      <c r="Z27" s="93" t="str">
        <f>[22]Março!$K$29</f>
        <v>*</v>
      </c>
      <c r="AA27" s="93" t="str">
        <f>[22]Março!$K$30</f>
        <v>*</v>
      </c>
      <c r="AB27" s="93" t="str">
        <f>[22]Março!$K$31</f>
        <v>*</v>
      </c>
      <c r="AC27" s="93" t="str">
        <f>[22]Março!$K$32</f>
        <v>*</v>
      </c>
      <c r="AD27" s="93" t="str">
        <f>[22]Março!$K$33</f>
        <v>*</v>
      </c>
      <c r="AE27" s="93" t="str">
        <f>[22]Março!$K$34</f>
        <v>*</v>
      </c>
      <c r="AF27" s="93" t="str">
        <f>[22]Março!$K$35</f>
        <v>*</v>
      </c>
      <c r="AG27" s="81">
        <f t="shared" si="6"/>
        <v>0</v>
      </c>
      <c r="AH27" s="82">
        <f t="shared" si="4"/>
        <v>0</v>
      </c>
      <c r="AI27" s="56">
        <f t="shared" si="5"/>
        <v>0</v>
      </c>
    </row>
    <row r="28" spans="1:37" x14ac:dyDescent="0.2">
      <c r="A28" s="50" t="s">
        <v>9</v>
      </c>
      <c r="B28" s="93">
        <f>[23]Março!$K5</f>
        <v>0.6</v>
      </c>
      <c r="C28" s="93">
        <f>[23]Março!$K6</f>
        <v>0</v>
      </c>
      <c r="D28" s="93">
        <f>[23]Março!$K7</f>
        <v>0</v>
      </c>
      <c r="E28" s="93">
        <f>[23]Março!$K8</f>
        <v>0</v>
      </c>
      <c r="F28" s="93">
        <f>[23]Março!$K9</f>
        <v>29.600000000000005</v>
      </c>
      <c r="G28" s="93">
        <f>[23]Março!$K10</f>
        <v>5.8</v>
      </c>
      <c r="H28" s="93">
        <f>[23]Março!$K11</f>
        <v>0.60000000000000009</v>
      </c>
      <c r="I28" s="93">
        <f>[23]Março!$K12</f>
        <v>0</v>
      </c>
      <c r="J28" s="93">
        <f>[23]Março!$K13</f>
        <v>0</v>
      </c>
      <c r="K28" s="93">
        <f>[23]Março!$K14</f>
        <v>4.4000000000000004</v>
      </c>
      <c r="L28" s="93">
        <f>[23]Março!$K15</f>
        <v>9.6</v>
      </c>
      <c r="M28" s="93">
        <f>[23]Março!$K16</f>
        <v>3.4</v>
      </c>
      <c r="N28" s="93">
        <f>[23]Março!$K17</f>
        <v>0.2</v>
      </c>
      <c r="O28" s="93">
        <f>[23]Março!$K18</f>
        <v>0</v>
      </c>
      <c r="P28" s="93">
        <f>[23]Março!$K19</f>
        <v>0</v>
      </c>
      <c r="Q28" s="93">
        <f>[23]Março!$K20</f>
        <v>0</v>
      </c>
      <c r="R28" s="93">
        <f>[23]Março!$K21</f>
        <v>0</v>
      </c>
      <c r="S28" s="93">
        <f>[23]Março!$K22</f>
        <v>16.799999999999997</v>
      </c>
      <c r="T28" s="93">
        <f>[23]Março!$K23</f>
        <v>0</v>
      </c>
      <c r="U28" s="93">
        <f>[23]Março!$K24</f>
        <v>0</v>
      </c>
      <c r="V28" s="93">
        <f>[23]Março!$K25</f>
        <v>0</v>
      </c>
      <c r="W28" s="93">
        <f>[23]Março!$K26</f>
        <v>0</v>
      </c>
      <c r="X28" s="93">
        <f>[23]Março!$K27</f>
        <v>0</v>
      </c>
      <c r="Y28" s="93">
        <f>[23]Março!$K28</f>
        <v>0.2</v>
      </c>
      <c r="Z28" s="93">
        <f>[23]Março!$K29</f>
        <v>0</v>
      </c>
      <c r="AA28" s="93">
        <f>[23]Março!$K30</f>
        <v>8.1999999999999993</v>
      </c>
      <c r="AB28" s="93">
        <f>[23]Março!$K31</f>
        <v>0</v>
      </c>
      <c r="AC28" s="93">
        <f>[23]Março!$K32</f>
        <v>51.400000000000006</v>
      </c>
      <c r="AD28" s="93">
        <f>[23]Março!$K33</f>
        <v>64</v>
      </c>
      <c r="AE28" s="93">
        <f>[23]Março!$K34</f>
        <v>0</v>
      </c>
      <c r="AF28" s="93">
        <f>[23]Março!$K35</f>
        <v>2.2000000000000002</v>
      </c>
      <c r="AG28" s="81">
        <f t="shared" si="6"/>
        <v>197</v>
      </c>
      <c r="AH28" s="82">
        <f t="shared" si="4"/>
        <v>64</v>
      </c>
      <c r="AI28" s="56">
        <f t="shared" si="5"/>
        <v>17</v>
      </c>
    </row>
    <row r="29" spans="1:37" hidden="1" x14ac:dyDescent="0.2">
      <c r="A29" s="50" t="s">
        <v>30</v>
      </c>
      <c r="B29" s="93" t="str">
        <f>[24]Março!$K$5</f>
        <v>*</v>
      </c>
      <c r="C29" s="93" t="str">
        <f>[24]Março!$K$6</f>
        <v>*</v>
      </c>
      <c r="D29" s="93" t="str">
        <f>[24]Março!$K$7</f>
        <v>*</v>
      </c>
      <c r="E29" s="93" t="str">
        <f>[24]Março!$K$8</f>
        <v>*</v>
      </c>
      <c r="F29" s="93" t="str">
        <f>[24]Março!$K$9</f>
        <v>*</v>
      </c>
      <c r="G29" s="93" t="str">
        <f>[24]Março!$K$10</f>
        <v>*</v>
      </c>
      <c r="H29" s="93" t="str">
        <f>[24]Março!$K$11</f>
        <v>*</v>
      </c>
      <c r="I29" s="93" t="str">
        <f>[24]Março!$K$12</f>
        <v>*</v>
      </c>
      <c r="J29" s="93" t="str">
        <f>[24]Março!$K$13</f>
        <v>*</v>
      </c>
      <c r="K29" s="93" t="str">
        <f>[24]Março!$K$14</f>
        <v>*</v>
      </c>
      <c r="L29" s="93" t="str">
        <f>[24]Março!$K$15</f>
        <v>*</v>
      </c>
      <c r="M29" s="93" t="str">
        <f>[24]Março!$K$16</f>
        <v>*</v>
      </c>
      <c r="N29" s="93" t="str">
        <f>[24]Março!$K$17</f>
        <v>*</v>
      </c>
      <c r="O29" s="93" t="str">
        <f>[24]Março!$K$18</f>
        <v>*</v>
      </c>
      <c r="P29" s="93" t="str">
        <f>[24]Março!$K$19</f>
        <v>*</v>
      </c>
      <c r="Q29" s="93" t="str">
        <f>[24]Março!$K$20</f>
        <v>*</v>
      </c>
      <c r="R29" s="93" t="str">
        <f>[24]Março!$K$21</f>
        <v>*</v>
      </c>
      <c r="S29" s="93" t="str">
        <f>[24]Março!$K$22</f>
        <v>*</v>
      </c>
      <c r="T29" s="93" t="str">
        <f>[24]Março!$K$23</f>
        <v>*</v>
      </c>
      <c r="U29" s="93" t="str">
        <f>[24]Março!$K$24</f>
        <v>*</v>
      </c>
      <c r="V29" s="93" t="str">
        <f>[24]Março!$K$25</f>
        <v>*</v>
      </c>
      <c r="W29" s="93" t="str">
        <f>[24]Março!$K$26</f>
        <v>*</v>
      </c>
      <c r="X29" s="93" t="str">
        <f>[24]Março!$K$27</f>
        <v>*</v>
      </c>
      <c r="Y29" s="93" t="str">
        <f>[24]Março!$K$28</f>
        <v>*</v>
      </c>
      <c r="Z29" s="93" t="str">
        <f>[24]Março!$K$29</f>
        <v>*</v>
      </c>
      <c r="AA29" s="93" t="str">
        <f>[24]Março!$K$30</f>
        <v>*</v>
      </c>
      <c r="AB29" s="93" t="str">
        <f>[24]Março!$K$31</f>
        <v>*</v>
      </c>
      <c r="AC29" s="93" t="str">
        <f>[24]Março!$K$32</f>
        <v>*</v>
      </c>
      <c r="AD29" s="93" t="str">
        <f>[24]Março!$K$33</f>
        <v>*</v>
      </c>
      <c r="AE29" s="93" t="str">
        <f>[24]Março!$K$34</f>
        <v>*</v>
      </c>
      <c r="AF29" s="93" t="str">
        <f>[24]Março!$K$35</f>
        <v>*</v>
      </c>
      <c r="AG29" s="81">
        <f t="shared" si="6"/>
        <v>0</v>
      </c>
      <c r="AH29" s="82">
        <f t="shared" si="4"/>
        <v>0</v>
      </c>
      <c r="AI29" s="56">
        <f t="shared" si="5"/>
        <v>0</v>
      </c>
    </row>
    <row r="30" spans="1:37" x14ac:dyDescent="0.2">
      <c r="A30" s="50" t="s">
        <v>10</v>
      </c>
      <c r="B30" s="93">
        <f>[25]Março!$K$5</f>
        <v>0</v>
      </c>
      <c r="C30" s="93">
        <f>[25]Março!$K$6</f>
        <v>0</v>
      </c>
      <c r="D30" s="93">
        <f>[25]Março!$K$7</f>
        <v>0</v>
      </c>
      <c r="E30" s="93">
        <f>[25]Março!$K$8</f>
        <v>5.2</v>
      </c>
      <c r="F30" s="93">
        <f>[25]Março!$K$9</f>
        <v>0.2</v>
      </c>
      <c r="G30" s="93">
        <f>[25]Março!$K$10</f>
        <v>0</v>
      </c>
      <c r="H30" s="93">
        <f>[25]Março!$K$11</f>
        <v>0</v>
      </c>
      <c r="I30" s="93">
        <f>[25]Março!$K$12</f>
        <v>0</v>
      </c>
      <c r="J30" s="93">
        <f>[25]Março!$K$13</f>
        <v>0</v>
      </c>
      <c r="K30" s="93">
        <f>[25]Março!$K$14</f>
        <v>8.4</v>
      </c>
      <c r="L30" s="93">
        <f>[25]Março!$K$15</f>
        <v>42</v>
      </c>
      <c r="M30" s="93">
        <f>[25]Março!$K$16</f>
        <v>2.2000000000000002</v>
      </c>
      <c r="N30" s="93">
        <f>[25]Março!$K$17</f>
        <v>0.8</v>
      </c>
      <c r="O30" s="93">
        <f>[25]Março!$K$18</f>
        <v>0</v>
      </c>
      <c r="P30" s="93">
        <f>[25]Março!$K$19</f>
        <v>0</v>
      </c>
      <c r="Q30" s="93">
        <f>[25]Março!$K$20</f>
        <v>0</v>
      </c>
      <c r="R30" s="93">
        <f>[25]Março!$K$21</f>
        <v>0</v>
      </c>
      <c r="S30" s="93">
        <f>[25]Março!$K$22</f>
        <v>45.8</v>
      </c>
      <c r="T30" s="93">
        <f>[25]Março!$K$23</f>
        <v>0</v>
      </c>
      <c r="U30" s="93">
        <f>[25]Março!$K$24</f>
        <v>0</v>
      </c>
      <c r="V30" s="93">
        <f>[25]Março!$K$25</f>
        <v>0</v>
      </c>
      <c r="W30" s="93">
        <f>[25]Março!$K$26</f>
        <v>0</v>
      </c>
      <c r="X30" s="93">
        <f>[25]Março!$K$27</f>
        <v>0</v>
      </c>
      <c r="Y30" s="93">
        <f>[25]Março!$K$28</f>
        <v>0</v>
      </c>
      <c r="Z30" s="93">
        <f>[25]Março!$K$29</f>
        <v>0</v>
      </c>
      <c r="AA30" s="93">
        <f>[25]Março!$K$30</f>
        <v>17.199999999999996</v>
      </c>
      <c r="AB30" s="93">
        <f>[25]Março!$K$31</f>
        <v>0</v>
      </c>
      <c r="AC30" s="93">
        <f>[25]Março!$K$32</f>
        <v>32.200000000000003</v>
      </c>
      <c r="AD30" s="93">
        <f>[25]Março!$K$33</f>
        <v>27.6</v>
      </c>
      <c r="AE30" s="93">
        <f>[25]Março!$K$34</f>
        <v>0.2</v>
      </c>
      <c r="AF30" s="93">
        <f>[25]Março!$K$35</f>
        <v>0</v>
      </c>
      <c r="AG30" s="81">
        <f t="shared" si="6"/>
        <v>181.79999999999998</v>
      </c>
      <c r="AH30" s="82">
        <f t="shared" si="4"/>
        <v>45.8</v>
      </c>
      <c r="AI30" s="56">
        <f t="shared" si="5"/>
        <v>20</v>
      </c>
    </row>
    <row r="31" spans="1:37" x14ac:dyDescent="0.2">
      <c r="A31" s="50" t="s">
        <v>153</v>
      </c>
      <c r="B31" s="93">
        <f>[26]Março!$K5</f>
        <v>0</v>
      </c>
      <c r="C31" s="93">
        <f>[26]Março!$K6</f>
        <v>0</v>
      </c>
      <c r="D31" s="93">
        <f>[26]Março!$K7</f>
        <v>0</v>
      </c>
      <c r="E31" s="93">
        <f>[26]Março!$K8</f>
        <v>0</v>
      </c>
      <c r="F31" s="93">
        <f>[26]Março!$K9</f>
        <v>6.8000000000000007</v>
      </c>
      <c r="G31" s="93">
        <f>[26]Março!$K10</f>
        <v>0.2</v>
      </c>
      <c r="H31" s="93">
        <f>[26]Março!$K11</f>
        <v>0</v>
      </c>
      <c r="I31" s="93">
        <f>[26]Março!$K12</f>
        <v>0</v>
      </c>
      <c r="J31" s="93">
        <f>[26]Março!$K13</f>
        <v>0</v>
      </c>
      <c r="K31" s="93">
        <f>[26]Março!$K14</f>
        <v>3.6000000000000005</v>
      </c>
      <c r="L31" s="93">
        <f>[26]Março!$K15</f>
        <v>3.2</v>
      </c>
      <c r="M31" s="93">
        <f>[26]Março!$K16</f>
        <v>3.0000000000000004</v>
      </c>
      <c r="N31" s="93">
        <f>[26]Março!$K17</f>
        <v>0.2</v>
      </c>
      <c r="O31" s="93">
        <f>[26]Março!$K18</f>
        <v>0</v>
      </c>
      <c r="P31" s="93">
        <f>[26]Março!$K19</f>
        <v>0</v>
      </c>
      <c r="Q31" s="93">
        <f>[26]Março!$K20</f>
        <v>0</v>
      </c>
      <c r="R31" s="93">
        <f>[26]Março!$K21</f>
        <v>2.2000000000000002</v>
      </c>
      <c r="S31" s="93">
        <f>[26]Março!$K22</f>
        <v>1.4</v>
      </c>
      <c r="T31" s="93">
        <f>[26]Março!$K23</f>
        <v>0</v>
      </c>
      <c r="U31" s="93">
        <f>[26]Março!$K24</f>
        <v>0</v>
      </c>
      <c r="V31" s="93">
        <f>[26]Março!$K25</f>
        <v>0</v>
      </c>
      <c r="W31" s="93">
        <f>[26]Março!$K26</f>
        <v>0</v>
      </c>
      <c r="X31" s="93">
        <f>[26]Março!$K27</f>
        <v>0</v>
      </c>
      <c r="Y31" s="93">
        <f>[26]Março!$K28</f>
        <v>0.2</v>
      </c>
      <c r="Z31" s="93">
        <f>[26]Março!$K29</f>
        <v>0</v>
      </c>
      <c r="AA31" s="93">
        <f>[26]Março!$K30</f>
        <v>1.4</v>
      </c>
      <c r="AB31" s="93">
        <f>[26]Março!$K31</f>
        <v>3</v>
      </c>
      <c r="AC31" s="93">
        <f>[26]Março!$K32</f>
        <v>0</v>
      </c>
      <c r="AD31" s="93">
        <f>[26]Março!$K33</f>
        <v>15.599999999999998</v>
      </c>
      <c r="AE31" s="93">
        <f>[26]Março!$K34</f>
        <v>0</v>
      </c>
      <c r="AF31" s="93">
        <f>[26]Março!$K35</f>
        <v>0</v>
      </c>
      <c r="AG31" s="81">
        <f t="shared" si="6"/>
        <v>40.799999999999997</v>
      </c>
      <c r="AH31" s="82">
        <f t="shared" si="4"/>
        <v>15.599999999999998</v>
      </c>
      <c r="AI31" s="56">
        <f t="shared" si="5"/>
        <v>19</v>
      </c>
      <c r="AJ31" s="11"/>
    </row>
    <row r="32" spans="1:37" hidden="1" x14ac:dyDescent="0.2">
      <c r="A32" s="50" t="s">
        <v>11</v>
      </c>
      <c r="B32" s="93" t="str">
        <f>[27]Março!$K$5</f>
        <v>*</v>
      </c>
      <c r="C32" s="93" t="str">
        <f>[27]Março!$K$6</f>
        <v>*</v>
      </c>
      <c r="D32" s="93" t="str">
        <f>[27]Março!$K$7</f>
        <v>*</v>
      </c>
      <c r="E32" s="93" t="str">
        <f>[27]Março!$K$8</f>
        <v>*</v>
      </c>
      <c r="F32" s="93" t="str">
        <f>[27]Março!$K$9</f>
        <v>*</v>
      </c>
      <c r="G32" s="93" t="str">
        <f>[27]Março!$K$10</f>
        <v>*</v>
      </c>
      <c r="H32" s="93" t="str">
        <f>[27]Março!$K$11</f>
        <v>*</v>
      </c>
      <c r="I32" s="93" t="str">
        <f>[27]Março!$K$12</f>
        <v>*</v>
      </c>
      <c r="J32" s="93" t="str">
        <f>[27]Março!$K$13</f>
        <v>*</v>
      </c>
      <c r="K32" s="93" t="str">
        <f>[27]Março!$K$14</f>
        <v>*</v>
      </c>
      <c r="L32" s="93" t="str">
        <f>[27]Março!$K$15</f>
        <v>*</v>
      </c>
      <c r="M32" s="93" t="str">
        <f>[27]Março!$K$16</f>
        <v>*</v>
      </c>
      <c r="N32" s="93" t="str">
        <f>[27]Março!$K$17</f>
        <v>*</v>
      </c>
      <c r="O32" s="93" t="str">
        <f>[27]Março!$K$18</f>
        <v>*</v>
      </c>
      <c r="P32" s="93" t="str">
        <f>[27]Março!$K$19</f>
        <v>*</v>
      </c>
      <c r="Q32" s="93" t="str">
        <f>[27]Março!$K$20</f>
        <v>*</v>
      </c>
      <c r="R32" s="93" t="str">
        <f>[27]Março!$K$21</f>
        <v>*</v>
      </c>
      <c r="S32" s="93" t="str">
        <f>[27]Março!$K$22</f>
        <v>*</v>
      </c>
      <c r="T32" s="93" t="str">
        <f>[27]Março!$K$23</f>
        <v>*</v>
      </c>
      <c r="U32" s="93" t="str">
        <f>[27]Março!$K$24</f>
        <v>*</v>
      </c>
      <c r="V32" s="93" t="str">
        <f>[27]Março!$K$25</f>
        <v>*</v>
      </c>
      <c r="W32" s="93" t="str">
        <f>[27]Março!$K$26</f>
        <v>*</v>
      </c>
      <c r="X32" s="93" t="str">
        <f>[27]Março!$K$27</f>
        <v>*</v>
      </c>
      <c r="Y32" s="93" t="str">
        <f>[27]Março!$K$28</f>
        <v>*</v>
      </c>
      <c r="Z32" s="93" t="str">
        <f>[27]Março!$K$29</f>
        <v>*</v>
      </c>
      <c r="AA32" s="93" t="str">
        <f>[27]Março!$K$30</f>
        <v>*</v>
      </c>
      <c r="AB32" s="93" t="str">
        <f>[27]Março!$K$31</f>
        <v>*</v>
      </c>
      <c r="AC32" s="93" t="str">
        <f>[27]Março!$K$32</f>
        <v>*</v>
      </c>
      <c r="AD32" s="93" t="str">
        <f>[27]Março!$K$33</f>
        <v>*</v>
      </c>
      <c r="AE32" s="93" t="str">
        <f>[27]Março!$K$34</f>
        <v>*</v>
      </c>
      <c r="AF32" s="93" t="str">
        <f>[27]Março!$K$35</f>
        <v>*</v>
      </c>
      <c r="AG32" s="81">
        <f t="shared" si="6"/>
        <v>0</v>
      </c>
      <c r="AH32" s="82">
        <f t="shared" si="4"/>
        <v>0</v>
      </c>
      <c r="AI32" s="56">
        <f t="shared" si="5"/>
        <v>0</v>
      </c>
    </row>
    <row r="33" spans="1:40" s="5" customFormat="1" x14ac:dyDescent="0.2">
      <c r="A33" s="50" t="s">
        <v>12</v>
      </c>
      <c r="B33" s="93">
        <f>[28]Março!$K$5</f>
        <v>0</v>
      </c>
      <c r="C33" s="93">
        <f>[28]Março!$K$6</f>
        <v>0</v>
      </c>
      <c r="D33" s="93">
        <f>[28]Março!$K$7</f>
        <v>0</v>
      </c>
      <c r="E33" s="93">
        <f>[28]Março!$K$8</f>
        <v>0</v>
      </c>
      <c r="F33" s="93">
        <f>[28]Março!$K$9</f>
        <v>18.400000000000002</v>
      </c>
      <c r="G33" s="93">
        <f>[28]Março!$K$10</f>
        <v>0</v>
      </c>
      <c r="H33" s="93">
        <f>[28]Março!$K$11</f>
        <v>0</v>
      </c>
      <c r="I33" s="93">
        <f>[28]Março!$K$12</f>
        <v>0</v>
      </c>
      <c r="J33" s="93">
        <f>[28]Março!$K$13</f>
        <v>0</v>
      </c>
      <c r="K33" s="93">
        <f>[28]Março!$K$14</f>
        <v>0</v>
      </c>
      <c r="L33" s="93">
        <f>[28]Março!$K$15</f>
        <v>0.8</v>
      </c>
      <c r="M33" s="93">
        <f>[28]Março!$K$16</f>
        <v>0.2</v>
      </c>
      <c r="N33" s="93">
        <f>[28]Março!$K$17</f>
        <v>1.2000000000000002</v>
      </c>
      <c r="O33" s="93">
        <f>[28]Março!$K$18</f>
        <v>0</v>
      </c>
      <c r="P33" s="93">
        <f>[28]Março!$K$19</f>
        <v>0</v>
      </c>
      <c r="Q33" s="93">
        <f>[28]Março!$K$20</f>
        <v>0</v>
      </c>
      <c r="R33" s="93">
        <f>[28]Março!$K$21</f>
        <v>0</v>
      </c>
      <c r="S33" s="93">
        <f>[28]Março!$K$22</f>
        <v>0</v>
      </c>
      <c r="T33" s="93">
        <f>[28]Março!$K$23</f>
        <v>0</v>
      </c>
      <c r="U33" s="93">
        <f>[28]Março!$K$24</f>
        <v>0</v>
      </c>
      <c r="V33" s="93">
        <f>[28]Março!$K$25</f>
        <v>0</v>
      </c>
      <c r="W33" s="93">
        <f>[28]Março!$K$26</f>
        <v>0</v>
      </c>
      <c r="X33" s="93">
        <f>[28]Março!$K$27</f>
        <v>70.800000000000011</v>
      </c>
      <c r="Y33" s="93">
        <f>[28]Março!$K$28</f>
        <v>0.2</v>
      </c>
      <c r="Z33" s="93">
        <f>[28]Março!$K$29</f>
        <v>23</v>
      </c>
      <c r="AA33" s="93">
        <f>[28]Março!$K$30</f>
        <v>0</v>
      </c>
      <c r="AB33" s="93">
        <f>[28]Março!$K$31</f>
        <v>0</v>
      </c>
      <c r="AC33" s="93">
        <f>[28]Março!$K$32</f>
        <v>0</v>
      </c>
      <c r="AD33" s="93">
        <f>[28]Março!$K$33</f>
        <v>3.5999999999999996</v>
      </c>
      <c r="AE33" s="93">
        <f>[28]Março!$K$34</f>
        <v>12</v>
      </c>
      <c r="AF33" s="93">
        <f>[28]Março!$K$35</f>
        <v>11.4</v>
      </c>
      <c r="AG33" s="81">
        <f t="shared" si="6"/>
        <v>141.6</v>
      </c>
      <c r="AH33" s="82">
        <f t="shared" si="4"/>
        <v>70.800000000000011</v>
      </c>
      <c r="AI33" s="56">
        <f t="shared" si="5"/>
        <v>21</v>
      </c>
    </row>
    <row r="34" spans="1:40" x14ac:dyDescent="0.2">
      <c r="A34" s="50" t="s">
        <v>231</v>
      </c>
      <c r="B34" s="93">
        <f>[29]Março!$K$5</f>
        <v>0</v>
      </c>
      <c r="C34" s="93">
        <f>[29]Março!$K$6</f>
        <v>0</v>
      </c>
      <c r="D34" s="93">
        <f>[29]Março!$K$7</f>
        <v>1</v>
      </c>
      <c r="E34" s="93">
        <f>[29]Março!$K$8</f>
        <v>0</v>
      </c>
      <c r="F34" s="93">
        <f>[29]Março!$K$9</f>
        <v>2.4000000000000004</v>
      </c>
      <c r="G34" s="93">
        <f>[29]Março!$K$10</f>
        <v>0</v>
      </c>
      <c r="H34" s="93">
        <f>[29]Março!$K$11</f>
        <v>0</v>
      </c>
      <c r="I34" s="93">
        <f>[29]Março!$K$12</f>
        <v>0.2</v>
      </c>
      <c r="J34" s="93">
        <f>[29]Março!$K$13</f>
        <v>0</v>
      </c>
      <c r="K34" s="93">
        <f>[29]Março!$K$14</f>
        <v>14.6</v>
      </c>
      <c r="L34" s="93">
        <f>[29]Março!$K$15</f>
        <v>14.2</v>
      </c>
      <c r="M34" s="93">
        <f>[29]Março!$K$16</f>
        <v>0.2</v>
      </c>
      <c r="N34" s="93">
        <f>[29]Março!$K$17</f>
        <v>0.2</v>
      </c>
      <c r="O34" s="93">
        <f>[29]Março!$K$18</f>
        <v>0</v>
      </c>
      <c r="P34" s="93">
        <f>[29]Março!$K$19</f>
        <v>0</v>
      </c>
      <c r="Q34" s="93">
        <f>[29]Março!$K$20</f>
        <v>0</v>
      </c>
      <c r="R34" s="93">
        <f>[29]Março!$K$21</f>
        <v>0</v>
      </c>
      <c r="S34" s="93">
        <f>[29]Março!$K$22</f>
        <v>13.4</v>
      </c>
      <c r="T34" s="93">
        <f>[29]Março!$K$23</f>
        <v>0.2</v>
      </c>
      <c r="U34" s="93">
        <f>[29]Março!$K$24</f>
        <v>0</v>
      </c>
      <c r="V34" s="93">
        <f>[29]Março!$K$25</f>
        <v>0</v>
      </c>
      <c r="W34" s="93">
        <f>[29]Março!$K$26</f>
        <v>0</v>
      </c>
      <c r="X34" s="93">
        <f>[29]Março!$K$27</f>
        <v>13.6</v>
      </c>
      <c r="Y34" s="93">
        <f>[29]Março!$K$28</f>
        <v>0.2</v>
      </c>
      <c r="Z34" s="93">
        <f>[29]Março!$K$29</f>
        <v>0</v>
      </c>
      <c r="AA34" s="93">
        <f>[29]Março!$K$30</f>
        <v>0</v>
      </c>
      <c r="AB34" s="93">
        <f>[29]Março!$K$31</f>
        <v>0</v>
      </c>
      <c r="AC34" s="93">
        <f>[29]Março!$K$32</f>
        <v>0</v>
      </c>
      <c r="AD34" s="93">
        <f>[29]Março!$K$33</f>
        <v>3.6</v>
      </c>
      <c r="AE34" s="93">
        <f>[29]Março!$K$34</f>
        <v>12.6</v>
      </c>
      <c r="AF34" s="93">
        <f>[29]Março!$K$35</f>
        <v>6.6000000000000005</v>
      </c>
      <c r="AG34" s="81">
        <f t="shared" si="6"/>
        <v>83</v>
      </c>
      <c r="AH34" s="82">
        <f t="shared" si="4"/>
        <v>14.6</v>
      </c>
      <c r="AI34" s="56">
        <f t="shared" si="5"/>
        <v>17</v>
      </c>
    </row>
    <row r="35" spans="1:40" x14ac:dyDescent="0.2">
      <c r="A35" s="50" t="s">
        <v>230</v>
      </c>
      <c r="B35" s="93">
        <f>[30]Março!$K$5</f>
        <v>0</v>
      </c>
      <c r="C35" s="93">
        <f>[30]Março!$K$6</f>
        <v>0</v>
      </c>
      <c r="D35" s="93">
        <f>[30]Março!$K$7</f>
        <v>0</v>
      </c>
      <c r="E35" s="93">
        <f>[30]Março!$K$8</f>
        <v>0</v>
      </c>
      <c r="F35" s="93">
        <f>[30]Março!$K$9</f>
        <v>17.399999999999999</v>
      </c>
      <c r="G35" s="93">
        <f>[30]Março!$K$10</f>
        <v>0.2</v>
      </c>
      <c r="H35" s="93">
        <f>[30]Março!$K$11</f>
        <v>0</v>
      </c>
      <c r="I35" s="93">
        <f>[30]Março!$K$12</f>
        <v>0</v>
      </c>
      <c r="J35" s="93">
        <f>[30]Março!$K$13</f>
        <v>0</v>
      </c>
      <c r="K35" s="93">
        <f>[30]Março!$K$14</f>
        <v>0</v>
      </c>
      <c r="L35" s="93">
        <f>[30]Março!$K$15</f>
        <v>0.4</v>
      </c>
      <c r="M35" s="93">
        <f>[30]Março!$K$16</f>
        <v>0.2</v>
      </c>
      <c r="N35" s="93">
        <f>[30]Março!$K$17</f>
        <v>0</v>
      </c>
      <c r="O35" s="93">
        <f>[30]Março!$K$18</f>
        <v>0</v>
      </c>
      <c r="P35" s="93">
        <f>[30]Março!$K$19</f>
        <v>0</v>
      </c>
      <c r="Q35" s="93">
        <f>[30]Março!$K$20</f>
        <v>0</v>
      </c>
      <c r="R35" s="93">
        <f>[30]Março!$K$21</f>
        <v>22.6</v>
      </c>
      <c r="S35" s="93">
        <f>[30]Março!$K$22</f>
        <v>0.2</v>
      </c>
      <c r="T35" s="93">
        <f>[30]Março!$K$23</f>
        <v>0</v>
      </c>
      <c r="U35" s="93">
        <f>[30]Março!$K$24</f>
        <v>0</v>
      </c>
      <c r="V35" s="93">
        <f>[30]Março!$K$25</f>
        <v>0</v>
      </c>
      <c r="W35" s="93">
        <f>[30]Março!$K$26</f>
        <v>0</v>
      </c>
      <c r="X35" s="93">
        <f>[30]Março!$K$27</f>
        <v>3.2</v>
      </c>
      <c r="Y35" s="93">
        <f>[30]Março!$K$28</f>
        <v>0.60000000000000009</v>
      </c>
      <c r="Z35" s="93">
        <f>[30]Março!$K$29</f>
        <v>0</v>
      </c>
      <c r="AA35" s="93">
        <f>[30]Março!$K$30</f>
        <v>11.4</v>
      </c>
      <c r="AB35" s="93">
        <f>[30]Março!$K$31</f>
        <v>0</v>
      </c>
      <c r="AC35" s="93">
        <f>[30]Março!$K$32</f>
        <v>0.2</v>
      </c>
      <c r="AD35" s="93">
        <f>[30]Março!$K$33</f>
        <v>43.600000000000009</v>
      </c>
      <c r="AE35" s="93">
        <f>[30]Março!$K$34</f>
        <v>0.60000000000000009</v>
      </c>
      <c r="AF35" s="93">
        <f>[30]Março!$K$35</f>
        <v>2.1999999999999997</v>
      </c>
      <c r="AG35" s="81">
        <f t="shared" si="6"/>
        <v>102.80000000000001</v>
      </c>
      <c r="AH35" s="82">
        <f t="shared" si="4"/>
        <v>43.600000000000009</v>
      </c>
      <c r="AI35" s="56">
        <f t="shared" si="5"/>
        <v>18</v>
      </c>
      <c r="AN35" t="s">
        <v>33</v>
      </c>
    </row>
    <row r="36" spans="1:40" x14ac:dyDescent="0.2">
      <c r="A36" s="50" t="s">
        <v>126</v>
      </c>
      <c r="B36" s="93">
        <f>[31]Março!$K$5</f>
        <v>0.6</v>
      </c>
      <c r="C36" s="93">
        <f>[31]Março!$K$6</f>
        <v>0</v>
      </c>
      <c r="D36" s="93">
        <f>[31]Março!$K$7</f>
        <v>0</v>
      </c>
      <c r="E36" s="93">
        <f>[31]Março!$K$8</f>
        <v>0</v>
      </c>
      <c r="F36" s="93">
        <f>[31]Março!$K$9</f>
        <v>2.8000000000000003</v>
      </c>
      <c r="G36" s="93">
        <f>[31]Março!$K$10</f>
        <v>0.8</v>
      </c>
      <c r="H36" s="93">
        <f>[31]Março!$K$11</f>
        <v>0</v>
      </c>
      <c r="I36" s="93">
        <f>[31]Março!$K$12</f>
        <v>0</v>
      </c>
      <c r="J36" s="93">
        <f>[31]Março!$K$13</f>
        <v>0</v>
      </c>
      <c r="K36" s="93">
        <f>[31]Março!$K$14</f>
        <v>2.8</v>
      </c>
      <c r="L36" s="93">
        <f>[31]Março!$K$15</f>
        <v>0.2</v>
      </c>
      <c r="M36" s="93">
        <f>[31]Março!$K$16</f>
        <v>22.2</v>
      </c>
      <c r="N36" s="93">
        <f>[31]Março!$K$17</f>
        <v>0.4</v>
      </c>
      <c r="O36" s="93">
        <f>[31]Março!$K$18</f>
        <v>0</v>
      </c>
      <c r="P36" s="93">
        <f>[31]Março!$K$19</f>
        <v>0</v>
      </c>
      <c r="Q36" s="93">
        <f>[31]Março!$K$20</f>
        <v>0</v>
      </c>
      <c r="R36" s="93">
        <f>[31]Março!$K$21</f>
        <v>0</v>
      </c>
      <c r="S36" s="93">
        <f>[31]Março!$K$22</f>
        <v>9</v>
      </c>
      <c r="T36" s="93">
        <f>[31]Março!$K$23</f>
        <v>0.2</v>
      </c>
      <c r="U36" s="93">
        <f>[31]Março!$K$24</f>
        <v>0</v>
      </c>
      <c r="V36" s="93">
        <f>[31]Março!$K$25</f>
        <v>0</v>
      </c>
      <c r="W36" s="93">
        <f>[31]Março!$K$26</f>
        <v>0</v>
      </c>
      <c r="X36" s="93">
        <f>[31]Março!$K$27</f>
        <v>0</v>
      </c>
      <c r="Y36" s="93">
        <f>[31]Março!$K$28</f>
        <v>1.2</v>
      </c>
      <c r="Z36" s="93">
        <f>[31]Março!$K$29</f>
        <v>0</v>
      </c>
      <c r="AA36" s="93">
        <f>[31]Março!$K$30</f>
        <v>3.6</v>
      </c>
      <c r="AB36" s="93">
        <f>[31]Março!$K$31</f>
        <v>0</v>
      </c>
      <c r="AC36" s="93">
        <f>[31]Março!$K$32</f>
        <v>2.2000000000000002</v>
      </c>
      <c r="AD36" s="93">
        <f>[31]Março!$K$33</f>
        <v>24.399999999999995</v>
      </c>
      <c r="AE36" s="93">
        <f>[31]Março!$K$34</f>
        <v>0</v>
      </c>
      <c r="AF36" s="93">
        <f>[31]Março!$K$35</f>
        <v>39.600000000000009</v>
      </c>
      <c r="AG36" s="81">
        <f t="shared" si="6"/>
        <v>110.00000000000001</v>
      </c>
      <c r="AH36" s="82">
        <f t="shared" si="4"/>
        <v>39.600000000000009</v>
      </c>
      <c r="AI36" s="56">
        <f t="shared" si="5"/>
        <v>17</v>
      </c>
    </row>
    <row r="37" spans="1:40" x14ac:dyDescent="0.2">
      <c r="A37" s="50" t="s">
        <v>13</v>
      </c>
      <c r="B37" s="93">
        <v>0</v>
      </c>
      <c r="C37" s="93">
        <v>0</v>
      </c>
      <c r="D37" s="93">
        <v>0</v>
      </c>
      <c r="E37" s="93">
        <v>0</v>
      </c>
      <c r="F37" s="93">
        <v>4.5999999999999996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0.4</v>
      </c>
      <c r="N37" s="93">
        <v>0.8</v>
      </c>
      <c r="O37" s="93">
        <v>0</v>
      </c>
      <c r="P37" s="93">
        <v>0</v>
      </c>
      <c r="Q37" s="93">
        <v>0</v>
      </c>
      <c r="R37" s="93">
        <v>0</v>
      </c>
      <c r="S37" s="93">
        <v>10.199999999999999</v>
      </c>
      <c r="T37" s="93">
        <v>48</v>
      </c>
      <c r="U37" s="93">
        <v>0</v>
      </c>
      <c r="V37" s="93">
        <v>0</v>
      </c>
      <c r="W37" s="93">
        <v>0</v>
      </c>
      <c r="X37" s="93">
        <v>0</v>
      </c>
      <c r="Y37" s="93">
        <v>30.6</v>
      </c>
      <c r="Z37" s="93">
        <v>0</v>
      </c>
      <c r="AA37" s="93">
        <v>0</v>
      </c>
      <c r="AB37" s="93">
        <v>0</v>
      </c>
      <c r="AC37" s="93">
        <v>0</v>
      </c>
      <c r="AD37" s="93">
        <v>0</v>
      </c>
      <c r="AE37" s="93">
        <v>0</v>
      </c>
      <c r="AF37" s="93">
        <v>14.8</v>
      </c>
      <c r="AG37" s="81">
        <f t="shared" si="6"/>
        <v>109.39999999999999</v>
      </c>
      <c r="AH37" s="82">
        <f t="shared" si="4"/>
        <v>48</v>
      </c>
      <c r="AI37" s="56">
        <f t="shared" si="5"/>
        <v>24</v>
      </c>
    </row>
    <row r="38" spans="1:40" x14ac:dyDescent="0.2">
      <c r="A38" s="50" t="s">
        <v>154</v>
      </c>
      <c r="B38" s="93">
        <f>[33]Março!$K5</f>
        <v>5.8</v>
      </c>
      <c r="C38" s="93">
        <f>[33]Março!$K6</f>
        <v>0.2</v>
      </c>
      <c r="D38" s="93">
        <f>[33]Março!$K7</f>
        <v>2.2000000000000002</v>
      </c>
      <c r="E38" s="93">
        <f>[33]Março!$K8</f>
        <v>0.4</v>
      </c>
      <c r="F38" s="93">
        <f>[33]Março!$K9</f>
        <v>26.199999999999996</v>
      </c>
      <c r="G38" s="93">
        <f>[33]Março!$K10</f>
        <v>0</v>
      </c>
      <c r="H38" s="93">
        <f>[33]Março!$K11</f>
        <v>0</v>
      </c>
      <c r="I38" s="93">
        <f>[33]Março!$K12</f>
        <v>1.6</v>
      </c>
      <c r="J38" s="93">
        <f>[33]Março!$K13</f>
        <v>2.2000000000000002</v>
      </c>
      <c r="K38" s="93">
        <f>[33]Março!$K14</f>
        <v>1</v>
      </c>
      <c r="L38" s="93">
        <f>[33]Março!$K15</f>
        <v>1</v>
      </c>
      <c r="M38" s="93">
        <f>[33]Março!$K16</f>
        <v>4.8</v>
      </c>
      <c r="N38" s="93">
        <f>[33]Março!$K17</f>
        <v>0</v>
      </c>
      <c r="O38" s="93">
        <f>[33]Março!$K18</f>
        <v>0</v>
      </c>
      <c r="P38" s="93">
        <f>[33]Março!$K19</f>
        <v>0</v>
      </c>
      <c r="Q38" s="93">
        <f>[33]Março!$K20</f>
        <v>2.5999999999999996</v>
      </c>
      <c r="R38" s="93">
        <f>[33]Março!$K21</f>
        <v>1.2</v>
      </c>
      <c r="S38" s="93">
        <f>[33]Março!$K22</f>
        <v>0.60000000000000009</v>
      </c>
      <c r="T38" s="93">
        <f>[33]Março!$K23</f>
        <v>26.4</v>
      </c>
      <c r="U38" s="93">
        <f>[33]Março!$K24</f>
        <v>0</v>
      </c>
      <c r="V38" s="93">
        <f>[33]Março!$K25</f>
        <v>0</v>
      </c>
      <c r="W38" s="93">
        <f>[33]Março!$K26</f>
        <v>3.4</v>
      </c>
      <c r="X38" s="93">
        <f>[33]Março!$K27</f>
        <v>15.200000000000001</v>
      </c>
      <c r="Y38" s="93">
        <f>[33]Março!$K28</f>
        <v>1.5999999999999999</v>
      </c>
      <c r="Z38" s="93">
        <f>[33]Março!$K29</f>
        <v>0</v>
      </c>
      <c r="AA38" s="93">
        <f>[33]Março!$K30</f>
        <v>0</v>
      </c>
      <c r="AB38" s="93">
        <f>[33]Março!$K31</f>
        <v>0</v>
      </c>
      <c r="AC38" s="93">
        <f>[33]Março!$K32</f>
        <v>0</v>
      </c>
      <c r="AD38" s="93">
        <f>[33]Março!$K33</f>
        <v>1.7999999999999998</v>
      </c>
      <c r="AE38" s="93">
        <f>[33]Março!$K34</f>
        <v>0</v>
      </c>
      <c r="AF38" s="93">
        <f>[33]Março!$K35</f>
        <v>44.999999999999993</v>
      </c>
      <c r="AG38" s="81">
        <f t="shared" si="6"/>
        <v>143.19999999999999</v>
      </c>
      <c r="AH38" s="82">
        <f t="shared" si="4"/>
        <v>44.999999999999993</v>
      </c>
      <c r="AI38" s="56">
        <f t="shared" si="5"/>
        <v>12</v>
      </c>
    </row>
    <row r="39" spans="1:40" x14ac:dyDescent="0.2">
      <c r="A39" s="50" t="s">
        <v>14</v>
      </c>
      <c r="B39" s="93">
        <f>[34]Março!$K$5</f>
        <v>19</v>
      </c>
      <c r="C39" s="93">
        <f>[34]Março!$K$6</f>
        <v>3.6000000000000005</v>
      </c>
      <c r="D39" s="93">
        <f>[34]Março!$K$7</f>
        <v>1</v>
      </c>
      <c r="E39" s="93">
        <f>[34]Março!$K$8</f>
        <v>0.2</v>
      </c>
      <c r="F39" s="93">
        <f>[34]Março!$K$9</f>
        <v>0</v>
      </c>
      <c r="G39" s="93">
        <f>[34]Março!$K$10</f>
        <v>0</v>
      </c>
      <c r="H39" s="93">
        <f>[34]Março!$K$11</f>
        <v>0</v>
      </c>
      <c r="I39" s="93">
        <f>[34]Março!$K$12</f>
        <v>0</v>
      </c>
      <c r="J39" s="93">
        <f>[34]Março!$K$13</f>
        <v>0</v>
      </c>
      <c r="K39" s="93">
        <f>[34]Março!$K$14</f>
        <v>0.8</v>
      </c>
      <c r="L39" s="93">
        <f>[34]Março!$K$15</f>
        <v>1.4000000000000001</v>
      </c>
      <c r="M39" s="93">
        <f>[34]Março!$K$16</f>
        <v>2.8000000000000003</v>
      </c>
      <c r="N39" s="93">
        <f>[34]Março!$K$17</f>
        <v>1</v>
      </c>
      <c r="O39" s="93">
        <f>[34]Março!$K$18</f>
        <v>3.4000000000000004</v>
      </c>
      <c r="P39" s="93">
        <f>[34]Março!$K$19</f>
        <v>0.6</v>
      </c>
      <c r="Q39" s="93">
        <f>[34]Março!$K$20</f>
        <v>3.8000000000000007</v>
      </c>
      <c r="R39" s="93">
        <f>[34]Março!$K$21</f>
        <v>5.6000000000000005</v>
      </c>
      <c r="S39" s="93">
        <f>[34]Março!$K$22</f>
        <v>8</v>
      </c>
      <c r="T39" s="93">
        <f>[34]Março!$K$23</f>
        <v>5.1999999999999993</v>
      </c>
      <c r="U39" s="93">
        <f>[34]Março!$K$24</f>
        <v>7.8000000000000007</v>
      </c>
      <c r="V39" s="93">
        <f>[34]Março!$K$25</f>
        <v>0</v>
      </c>
      <c r="W39" s="93">
        <f>[34]Março!$K$26</f>
        <v>0</v>
      </c>
      <c r="X39" s="93">
        <f>[34]Março!$K$27</f>
        <v>0</v>
      </c>
      <c r="Y39" s="93">
        <f>[34]Março!$K$28</f>
        <v>0</v>
      </c>
      <c r="Z39" s="93">
        <f>[34]Março!$K$29</f>
        <v>0</v>
      </c>
      <c r="AA39" s="93">
        <f>[34]Março!$K$30</f>
        <v>0</v>
      </c>
      <c r="AB39" s="93">
        <f>[34]Março!$K$31</f>
        <v>0</v>
      </c>
      <c r="AC39" s="93">
        <f>[34]Março!$K$32</f>
        <v>0</v>
      </c>
      <c r="AD39" s="93">
        <f>[34]Março!$K$33</f>
        <v>0.60000000000000009</v>
      </c>
      <c r="AE39" s="93">
        <f>[34]Março!$K$34</f>
        <v>4.6000000000000014</v>
      </c>
      <c r="AF39" s="93">
        <f>[34]Março!$K$35</f>
        <v>0</v>
      </c>
      <c r="AG39" s="81">
        <f t="shared" si="6"/>
        <v>69.400000000000006</v>
      </c>
      <c r="AH39" s="82">
        <f t="shared" si="4"/>
        <v>19</v>
      </c>
      <c r="AI39" s="56">
        <f t="shared" si="5"/>
        <v>14</v>
      </c>
      <c r="AJ39" s="11" t="s">
        <v>33</v>
      </c>
    </row>
    <row r="40" spans="1:40" hidden="1" x14ac:dyDescent="0.2">
      <c r="A40" s="50" t="s">
        <v>15</v>
      </c>
      <c r="B40" s="93" t="str">
        <f>[35]Março!$K$5</f>
        <v>*</v>
      </c>
      <c r="C40" s="93" t="str">
        <f>[35]Março!$K$6</f>
        <v>*</v>
      </c>
      <c r="D40" s="93" t="str">
        <f>[35]Março!$K$7</f>
        <v>*</v>
      </c>
      <c r="E40" s="93" t="str">
        <f>[35]Março!$K$8</f>
        <v>*</v>
      </c>
      <c r="F40" s="93" t="str">
        <f>[35]Março!$K$9</f>
        <v>*</v>
      </c>
      <c r="G40" s="93" t="str">
        <f>[35]Março!$K$10</f>
        <v>*</v>
      </c>
      <c r="H40" s="93" t="str">
        <f>[35]Março!$K$11</f>
        <v>*</v>
      </c>
      <c r="I40" s="93" t="str">
        <f>[35]Março!$K$12</f>
        <v>*</v>
      </c>
      <c r="J40" s="93" t="str">
        <f>[35]Março!$K$13</f>
        <v>*</v>
      </c>
      <c r="K40" s="93" t="str">
        <f>[35]Março!$K$14</f>
        <v>*</v>
      </c>
      <c r="L40" s="93" t="str">
        <f>[35]Março!$K$15</f>
        <v>*</v>
      </c>
      <c r="M40" s="93" t="str">
        <f>[35]Março!$K$16</f>
        <v>*</v>
      </c>
      <c r="N40" s="93" t="str">
        <f>[35]Março!$K$17</f>
        <v>*</v>
      </c>
      <c r="O40" s="93" t="str">
        <f>[35]Março!$K$18</f>
        <v>*</v>
      </c>
      <c r="P40" s="93" t="str">
        <f>[35]Março!$K$19</f>
        <v>*</v>
      </c>
      <c r="Q40" s="93" t="str">
        <f>[35]Março!$K$20</f>
        <v>*</v>
      </c>
      <c r="R40" s="93" t="str">
        <f>[35]Março!$K$21</f>
        <v>*</v>
      </c>
      <c r="S40" s="93" t="str">
        <f>[35]Março!$K$22</f>
        <v>*</v>
      </c>
      <c r="T40" s="93" t="str">
        <f>[35]Março!$K$23</f>
        <v>*</v>
      </c>
      <c r="U40" s="93" t="str">
        <f>[35]Março!$K$24</f>
        <v>*</v>
      </c>
      <c r="V40" s="93" t="str">
        <f>[35]Março!$K$25</f>
        <v>*</v>
      </c>
      <c r="W40" s="93" t="str">
        <f>[35]Março!$K$26</f>
        <v>*</v>
      </c>
      <c r="X40" s="93" t="str">
        <f>[35]Março!$K$27</f>
        <v>*</v>
      </c>
      <c r="Y40" s="93" t="str">
        <f>[35]Março!$K$28</f>
        <v>*</v>
      </c>
      <c r="Z40" s="93" t="str">
        <f>[35]Março!$K$29</f>
        <v>*</v>
      </c>
      <c r="AA40" s="93" t="str">
        <f>[35]Março!$K$30</f>
        <v>*</v>
      </c>
      <c r="AB40" s="93" t="str">
        <f>[35]Março!$K$31</f>
        <v>*</v>
      </c>
      <c r="AC40" s="93" t="str">
        <f>[35]Março!$K$32</f>
        <v>*</v>
      </c>
      <c r="AD40" s="93" t="str">
        <f>[35]Março!$K$33</f>
        <v>*</v>
      </c>
      <c r="AE40" s="93" t="str">
        <f>[35]Março!$K$34</f>
        <v>*</v>
      </c>
      <c r="AF40" s="93" t="str">
        <f>[35]Março!$K$35</f>
        <v>*</v>
      </c>
      <c r="AG40" s="81">
        <f t="shared" si="6"/>
        <v>0</v>
      </c>
      <c r="AH40" s="82">
        <f t="shared" si="4"/>
        <v>0</v>
      </c>
      <c r="AI40" s="56">
        <f t="shared" si="5"/>
        <v>0</v>
      </c>
    </row>
    <row r="41" spans="1:40" x14ac:dyDescent="0.2">
      <c r="A41" s="50" t="s">
        <v>155</v>
      </c>
      <c r="B41" s="93">
        <f>[36]Março!$K$5</f>
        <v>0</v>
      </c>
      <c r="C41" s="93">
        <f>[36]Março!$K$6</f>
        <v>0</v>
      </c>
      <c r="D41" s="93">
        <f>[36]Março!$K$7</f>
        <v>0</v>
      </c>
      <c r="E41" s="93">
        <f>[36]Março!$K$8</f>
        <v>0</v>
      </c>
      <c r="F41" s="93">
        <f>[36]Março!$K$9</f>
        <v>6.3999999999999995</v>
      </c>
      <c r="G41" s="93">
        <f>[36]Março!$K$10</f>
        <v>0.2</v>
      </c>
      <c r="H41" s="93">
        <f>[36]Março!$K$11</f>
        <v>0</v>
      </c>
      <c r="I41" s="93">
        <f>[36]Março!$K$12</f>
        <v>0</v>
      </c>
      <c r="J41" s="93">
        <f>[36]Março!$K$13</f>
        <v>0</v>
      </c>
      <c r="K41" s="93">
        <f>[36]Março!$K$14</f>
        <v>0</v>
      </c>
      <c r="L41" s="93">
        <f>[36]Março!$K$15</f>
        <v>0</v>
      </c>
      <c r="M41" s="93">
        <f>[36]Março!$K$16</f>
        <v>20.799999999999997</v>
      </c>
      <c r="N41" s="93">
        <f>[36]Março!$K$17</f>
        <v>1.2</v>
      </c>
      <c r="O41" s="93">
        <f>[36]Março!$K$18</f>
        <v>0.2</v>
      </c>
      <c r="P41" s="93">
        <f>[36]Março!$K$19</f>
        <v>0</v>
      </c>
      <c r="Q41" s="93">
        <f>[36]Março!$K$20</f>
        <v>0</v>
      </c>
      <c r="R41" s="93">
        <f>[36]Março!$K$21</f>
        <v>0</v>
      </c>
      <c r="S41" s="93">
        <f>[36]Março!$K$22</f>
        <v>2.4</v>
      </c>
      <c r="T41" s="93">
        <f>[36]Março!$K$23</f>
        <v>0</v>
      </c>
      <c r="U41" s="93">
        <f>[36]Março!$K$24</f>
        <v>0</v>
      </c>
      <c r="V41" s="93">
        <f>[36]Março!$K$25</f>
        <v>0</v>
      </c>
      <c r="W41" s="93">
        <f>[36]Março!$K$26</f>
        <v>0</v>
      </c>
      <c r="X41" s="93">
        <f>[36]Março!$K$27</f>
        <v>6.3999999999999995</v>
      </c>
      <c r="Y41" s="93">
        <f>[36]Março!$K$28</f>
        <v>1.2</v>
      </c>
      <c r="Z41" s="93">
        <f>[36]Março!$K$29</f>
        <v>0.60000000000000009</v>
      </c>
      <c r="AA41" s="93">
        <f>[36]Março!$K$30</f>
        <v>11.6</v>
      </c>
      <c r="AB41" s="93">
        <f>[36]Março!$K$31</f>
        <v>0</v>
      </c>
      <c r="AC41" s="93">
        <f>[36]Março!$K$32</f>
        <v>0</v>
      </c>
      <c r="AD41" s="93">
        <f>[36]Março!$K$33</f>
        <v>0</v>
      </c>
      <c r="AE41" s="93">
        <f>[36]Março!$K$34</f>
        <v>10.399999999999999</v>
      </c>
      <c r="AF41" s="93">
        <f>[36]Março!$K$35</f>
        <v>23.6</v>
      </c>
      <c r="AG41" s="81">
        <f t="shared" si="6"/>
        <v>85</v>
      </c>
      <c r="AH41" s="82">
        <f t="shared" si="4"/>
        <v>23.6</v>
      </c>
      <c r="AI41" s="56">
        <f t="shared" si="5"/>
        <v>19</v>
      </c>
    </row>
    <row r="42" spans="1:40" x14ac:dyDescent="0.2">
      <c r="A42" s="50" t="s">
        <v>16</v>
      </c>
      <c r="B42" s="93">
        <f>[37]Março!$K$5</f>
        <v>0</v>
      </c>
      <c r="C42" s="93">
        <f>[37]Março!$K$6</f>
        <v>0</v>
      </c>
      <c r="D42" s="93">
        <f>[37]Março!$K$7</f>
        <v>0</v>
      </c>
      <c r="E42" s="93">
        <f>[37]Março!$K$8</f>
        <v>0</v>
      </c>
      <c r="F42" s="93">
        <f>[37]Março!$K$9</f>
        <v>33.6</v>
      </c>
      <c r="G42" s="93">
        <f>[37]Março!$K$10</f>
        <v>0.2</v>
      </c>
      <c r="H42" s="93">
        <f>[37]Março!$K$11</f>
        <v>0</v>
      </c>
      <c r="I42" s="93">
        <f>[37]Março!$K$12</f>
        <v>0</v>
      </c>
      <c r="J42" s="93">
        <f>[37]Março!$K$13</f>
        <v>0</v>
      </c>
      <c r="K42" s="93">
        <f>[37]Março!$K$14</f>
        <v>0</v>
      </c>
      <c r="L42" s="93">
        <f>[37]Março!$K$15</f>
        <v>23.599999999999998</v>
      </c>
      <c r="M42" s="93">
        <f>[37]Março!$K$16</f>
        <v>31.599999999999998</v>
      </c>
      <c r="N42" s="93">
        <f>[37]Março!$K$17</f>
        <v>0.2</v>
      </c>
      <c r="O42" s="93">
        <f>[37]Março!$K$18</f>
        <v>0</v>
      </c>
      <c r="P42" s="93">
        <f>[37]Março!$K$19</f>
        <v>0</v>
      </c>
      <c r="Q42" s="93">
        <f>[37]Março!$K$20</f>
        <v>0</v>
      </c>
      <c r="R42" s="93">
        <f>[37]Março!$K$21</f>
        <v>2.2000000000000002</v>
      </c>
      <c r="S42" s="93">
        <f>[37]Março!$K$22</f>
        <v>0.2</v>
      </c>
      <c r="T42" s="93">
        <f>[37]Março!$K$23</f>
        <v>0</v>
      </c>
      <c r="U42" s="93">
        <f>[37]Março!$K$24</f>
        <v>0</v>
      </c>
      <c r="V42" s="93">
        <f>[37]Março!$K$25</f>
        <v>0</v>
      </c>
      <c r="W42" s="93">
        <f>[37]Março!$K$26</f>
        <v>0</v>
      </c>
      <c r="X42" s="93">
        <f>[37]Março!$K$27</f>
        <v>0</v>
      </c>
      <c r="Y42" s="93">
        <f>[37]Março!$K$28</f>
        <v>1.6</v>
      </c>
      <c r="Z42" s="93">
        <f>[37]Março!$K$29</f>
        <v>0</v>
      </c>
      <c r="AA42" s="93">
        <f>[37]Março!$K$30</f>
        <v>0.4</v>
      </c>
      <c r="AB42" s="93">
        <f>[37]Março!$K$31</f>
        <v>0</v>
      </c>
      <c r="AC42" s="93">
        <f>[37]Março!$K$32</f>
        <v>0</v>
      </c>
      <c r="AD42" s="93">
        <f>[37]Março!$K$33</f>
        <v>11.799999999999999</v>
      </c>
      <c r="AE42" s="93">
        <f>[37]Março!$K$34</f>
        <v>0.6</v>
      </c>
      <c r="AF42" s="93">
        <f>[37]Março!$K$35</f>
        <v>13.8</v>
      </c>
      <c r="AG42" s="81">
        <f t="shared" si="6"/>
        <v>119.8</v>
      </c>
      <c r="AH42" s="82">
        <f t="shared" si="4"/>
        <v>33.6</v>
      </c>
      <c r="AI42" s="56">
        <f t="shared" si="5"/>
        <v>19</v>
      </c>
    </row>
    <row r="43" spans="1:40" x14ac:dyDescent="0.2">
      <c r="A43" s="50" t="s">
        <v>139</v>
      </c>
      <c r="B43" s="93">
        <f>[38]Março!$K$5</f>
        <v>2</v>
      </c>
      <c r="C43" s="93">
        <f>[38]Março!$K$6</f>
        <v>0</v>
      </c>
      <c r="D43" s="93">
        <f>[38]Março!$K$7</f>
        <v>0</v>
      </c>
      <c r="E43" s="93">
        <f>[38]Março!$K$8</f>
        <v>0</v>
      </c>
      <c r="F43" s="93">
        <f>[38]Março!$K$9</f>
        <v>0</v>
      </c>
      <c r="G43" s="93">
        <f>[38]Março!$K$10</f>
        <v>1.2000000000000002</v>
      </c>
      <c r="H43" s="93">
        <f>[38]Março!$K$11</f>
        <v>0</v>
      </c>
      <c r="I43" s="93">
        <f>[38]Março!$K$12</f>
        <v>0</v>
      </c>
      <c r="J43" s="93">
        <f>[38]Março!$K$13</f>
        <v>0</v>
      </c>
      <c r="K43" s="93">
        <f>[38]Março!$K$14</f>
        <v>0</v>
      </c>
      <c r="L43" s="93">
        <f>[38]Março!$K$15</f>
        <v>0.2</v>
      </c>
      <c r="M43" s="93">
        <f>[38]Março!$K$16</f>
        <v>15.6</v>
      </c>
      <c r="N43" s="93">
        <f>[38]Março!$K$17</f>
        <v>0.2</v>
      </c>
      <c r="O43" s="93">
        <f>[38]Março!$K$18</f>
        <v>0</v>
      </c>
      <c r="P43" s="93">
        <f>[38]Março!$K$19</f>
        <v>0</v>
      </c>
      <c r="Q43" s="93">
        <f>[38]Março!$K$20</f>
        <v>0</v>
      </c>
      <c r="R43" s="93">
        <f>[38]Março!$K$21</f>
        <v>6.6</v>
      </c>
      <c r="S43" s="93">
        <f>[38]Março!$K$22</f>
        <v>33.800000000000004</v>
      </c>
      <c r="T43" s="93">
        <f>[38]Março!$K$23</f>
        <v>0.2</v>
      </c>
      <c r="U43" s="93">
        <f>[38]Março!$K$24</f>
        <v>0</v>
      </c>
      <c r="V43" s="93">
        <f>[38]Março!$K$25</f>
        <v>0</v>
      </c>
      <c r="W43" s="93">
        <f>[38]Março!$K$26</f>
        <v>0</v>
      </c>
      <c r="X43" s="93">
        <f>[38]Março!$K$27</f>
        <v>0</v>
      </c>
      <c r="Y43" s="93">
        <f>[38]Março!$K$28</f>
        <v>1.4</v>
      </c>
      <c r="Z43" s="93">
        <f>[38]Março!$K$29</f>
        <v>0.2</v>
      </c>
      <c r="AA43" s="93">
        <f>[38]Março!$K$30</f>
        <v>0.60000000000000009</v>
      </c>
      <c r="AB43" s="93">
        <f>[38]Março!$K$31</f>
        <v>0</v>
      </c>
      <c r="AC43" s="93">
        <f>[38]Março!$K$32</f>
        <v>0</v>
      </c>
      <c r="AD43" s="93">
        <f>[38]Março!$K$33</f>
        <v>0</v>
      </c>
      <c r="AE43" s="93">
        <f>[38]Março!$K$34</f>
        <v>1.8</v>
      </c>
      <c r="AF43" s="93">
        <f>[38]Março!$K$35</f>
        <v>1.2</v>
      </c>
      <c r="AG43" s="81">
        <f t="shared" si="6"/>
        <v>65</v>
      </c>
      <c r="AH43" s="82">
        <f t="shared" si="4"/>
        <v>33.800000000000004</v>
      </c>
      <c r="AI43" s="56">
        <f t="shared" si="5"/>
        <v>18</v>
      </c>
      <c r="AK43" s="11" t="s">
        <v>33</v>
      </c>
    </row>
    <row r="44" spans="1:40" x14ac:dyDescent="0.2">
      <c r="A44" s="50" t="s">
        <v>17</v>
      </c>
      <c r="B44" s="93">
        <f>[39]Março!$K$5</f>
        <v>0.2</v>
      </c>
      <c r="C44" s="93">
        <f>[39]Março!$K$6</f>
        <v>3.2</v>
      </c>
      <c r="D44" s="93">
        <f>[39]Março!$K$7</f>
        <v>0.2</v>
      </c>
      <c r="E44" s="93">
        <f>[39]Março!$K$8</f>
        <v>0</v>
      </c>
      <c r="F44" s="93">
        <f>[39]Março!$K$9</f>
        <v>18.8</v>
      </c>
      <c r="G44" s="93">
        <f>[39]Março!$K$10</f>
        <v>4.8000000000000007</v>
      </c>
      <c r="H44" s="93">
        <f>[39]Março!$K$11</f>
        <v>1</v>
      </c>
      <c r="I44" s="93">
        <f>[39]Março!$K$12</f>
        <v>2.8</v>
      </c>
      <c r="J44" s="93">
        <f>[39]Março!$K$13</f>
        <v>17.400000000000002</v>
      </c>
      <c r="K44" s="93">
        <f>[39]Março!$K$14</f>
        <v>1</v>
      </c>
      <c r="L44" s="93">
        <f>[39]Março!$K$15</f>
        <v>1.6</v>
      </c>
      <c r="M44" s="93">
        <f>[39]Março!$K$16</f>
        <v>33.800000000000004</v>
      </c>
      <c r="N44" s="93">
        <f>[39]Março!$K$17</f>
        <v>1.4</v>
      </c>
      <c r="O44" s="93">
        <f>[39]Março!$K$18</f>
        <v>4.2</v>
      </c>
      <c r="P44" s="93">
        <f>[39]Março!$K$19</f>
        <v>4.4000000000000004</v>
      </c>
      <c r="Q44" s="93">
        <f>[39]Março!$K$20</f>
        <v>0</v>
      </c>
      <c r="R44" s="93">
        <f>[39]Março!$K$21</f>
        <v>0</v>
      </c>
      <c r="S44" s="93">
        <f>[39]Março!$K$22</f>
        <v>0</v>
      </c>
      <c r="T44" s="93">
        <f>[39]Março!$K$23</f>
        <v>0</v>
      </c>
      <c r="U44" s="93">
        <f>[39]Março!$K$24</f>
        <v>0</v>
      </c>
      <c r="V44" s="93">
        <f>[39]Março!$K$25</f>
        <v>0</v>
      </c>
      <c r="W44" s="93">
        <f>[39]Março!$K$26</f>
        <v>0</v>
      </c>
      <c r="X44" s="93">
        <f>[39]Março!$K$27</f>
        <v>0</v>
      </c>
      <c r="Y44" s="93">
        <f>[39]Março!$K$28</f>
        <v>0</v>
      </c>
      <c r="Z44" s="93">
        <f>[39]Março!$K$29</f>
        <v>0</v>
      </c>
      <c r="AA44" s="93">
        <f>[39]Março!$K$30</f>
        <v>0</v>
      </c>
      <c r="AB44" s="93">
        <f>[39]Março!$K$31</f>
        <v>0</v>
      </c>
      <c r="AC44" s="93">
        <f>[39]Março!$K$32</f>
        <v>0</v>
      </c>
      <c r="AD44" s="93">
        <f>[39]Março!$K$33</f>
        <v>2.4</v>
      </c>
      <c r="AE44" s="93">
        <f>[39]Março!$K$34</f>
        <v>0</v>
      </c>
      <c r="AF44" s="93">
        <f>[39]Março!$K$35</f>
        <v>2.4</v>
      </c>
      <c r="AG44" s="81">
        <f t="shared" si="6"/>
        <v>99.600000000000037</v>
      </c>
      <c r="AH44" s="82">
        <f t="shared" si="4"/>
        <v>33.800000000000004</v>
      </c>
      <c r="AI44" s="56">
        <f t="shared" si="5"/>
        <v>15</v>
      </c>
    </row>
    <row r="45" spans="1:40" x14ac:dyDescent="0.2">
      <c r="A45" s="50" t="s">
        <v>18</v>
      </c>
      <c r="B45" s="93">
        <f>[40]Março!$K$5</f>
        <v>0</v>
      </c>
      <c r="C45" s="93">
        <f>[40]Março!$K$6</f>
        <v>0</v>
      </c>
      <c r="D45" s="93">
        <f>[40]Março!$K$7</f>
        <v>0</v>
      </c>
      <c r="E45" s="93">
        <f>[40]Março!$K$8</f>
        <v>1.2</v>
      </c>
      <c r="F45" s="93">
        <f>[40]Março!$K$9</f>
        <v>2</v>
      </c>
      <c r="G45" s="93">
        <f>[40]Março!$K$10</f>
        <v>4.2</v>
      </c>
      <c r="H45" s="93">
        <f>[40]Março!$K$11</f>
        <v>0.2</v>
      </c>
      <c r="I45" s="93">
        <f>[40]Março!$K$12</f>
        <v>0</v>
      </c>
      <c r="J45" s="93">
        <f>[40]Março!$K$13</f>
        <v>0</v>
      </c>
      <c r="K45" s="93">
        <f>[40]Março!$K$14</f>
        <v>0</v>
      </c>
      <c r="L45" s="93">
        <f>[40]Março!$K$15</f>
        <v>0.8</v>
      </c>
      <c r="M45" s="93">
        <f>[40]Março!$K$16</f>
        <v>0.2</v>
      </c>
      <c r="N45" s="93">
        <f>[40]Março!$K$17</f>
        <v>0.2</v>
      </c>
      <c r="O45" s="93">
        <f>[40]Março!$K$18</f>
        <v>0</v>
      </c>
      <c r="P45" s="93">
        <f>[40]Março!$K$19</f>
        <v>0.60000000000000009</v>
      </c>
      <c r="Q45" s="93">
        <f>[40]Março!$K$20</f>
        <v>0</v>
      </c>
      <c r="R45" s="93">
        <f>[40]Março!$K$21</f>
        <v>24.4</v>
      </c>
      <c r="S45" s="93">
        <f>[40]Março!$K$22</f>
        <v>13.799999999999999</v>
      </c>
      <c r="T45" s="93">
        <f>[40]Março!$K$23</f>
        <v>0</v>
      </c>
      <c r="U45" s="93">
        <f>[40]Março!$K$24</f>
        <v>0</v>
      </c>
      <c r="V45" s="93">
        <f>[40]Março!$K$25</f>
        <v>0</v>
      </c>
      <c r="W45" s="93">
        <f>[40]Março!$K$26</f>
        <v>0</v>
      </c>
      <c r="X45" s="93">
        <f>[40]Março!$K$27</f>
        <v>0</v>
      </c>
      <c r="Y45" s="93">
        <f>[40]Março!$K$28</f>
        <v>3.4000000000000004</v>
      </c>
      <c r="Z45" s="93">
        <f>[40]Março!$K$29</f>
        <v>6.8</v>
      </c>
      <c r="AA45" s="93">
        <f>[40]Março!$K$30</f>
        <v>0.2</v>
      </c>
      <c r="AB45" s="93">
        <f>[40]Março!$K$31</f>
        <v>0.2</v>
      </c>
      <c r="AC45" s="93">
        <f>[40]Março!$K$32</f>
        <v>48</v>
      </c>
      <c r="AD45" s="93">
        <f>[40]Março!$K$33</f>
        <v>12.399999999999997</v>
      </c>
      <c r="AE45" s="93">
        <f>[40]Março!$K$34</f>
        <v>0.2</v>
      </c>
      <c r="AF45" s="93">
        <f>[40]Março!$K$35</f>
        <v>6.6000000000000005</v>
      </c>
      <c r="AG45" s="81">
        <f t="shared" si="6"/>
        <v>125.39999999999998</v>
      </c>
      <c r="AH45" s="82">
        <f t="shared" si="4"/>
        <v>48</v>
      </c>
      <c r="AI45" s="56">
        <f t="shared" si="5"/>
        <v>13</v>
      </c>
      <c r="AJ45" s="11" t="s">
        <v>33</v>
      </c>
    </row>
    <row r="46" spans="1:40" x14ac:dyDescent="0.2">
      <c r="A46" s="50" t="s">
        <v>21</v>
      </c>
      <c r="B46" s="93" t="str">
        <f>[41]Março!$K$5</f>
        <v>*</v>
      </c>
      <c r="C46" s="93" t="str">
        <f>[41]Março!$K$6</f>
        <v>*</v>
      </c>
      <c r="D46" s="93" t="str">
        <f>[41]Março!$K$7</f>
        <v>*</v>
      </c>
      <c r="E46" s="93" t="str">
        <f>[41]Março!$K$8</f>
        <v>*</v>
      </c>
      <c r="F46" s="93" t="str">
        <f>[41]Março!$K$9</f>
        <v>*</v>
      </c>
      <c r="G46" s="93" t="str">
        <f>[41]Março!$K$10</f>
        <v>*</v>
      </c>
      <c r="H46" s="93" t="str">
        <f>[41]Março!$K$11</f>
        <v>*</v>
      </c>
      <c r="I46" s="93" t="str">
        <f>[41]Março!$K$12</f>
        <v>*</v>
      </c>
      <c r="J46" s="93" t="str">
        <f>[41]Março!$K$13</f>
        <v>*</v>
      </c>
      <c r="K46" s="93" t="str">
        <f>[41]Março!$K$14</f>
        <v>*</v>
      </c>
      <c r="L46" s="93" t="str">
        <f>[41]Março!$K$15</f>
        <v>*</v>
      </c>
      <c r="M46" s="93" t="str">
        <f>[41]Março!$K$16</f>
        <v>*</v>
      </c>
      <c r="N46" s="93" t="str">
        <f>[41]Março!$K$17</f>
        <v>*</v>
      </c>
      <c r="O46" s="93">
        <f>[41]Março!$K$18</f>
        <v>0</v>
      </c>
      <c r="P46" s="93">
        <f>[41]Março!$K$19</f>
        <v>0</v>
      </c>
      <c r="Q46" s="93">
        <f>[41]Março!$K$20</f>
        <v>0</v>
      </c>
      <c r="R46" s="93">
        <f>[41]Março!$K$21</f>
        <v>4.5999999999999996</v>
      </c>
      <c r="S46" s="93">
        <f>[41]Março!$K$22</f>
        <v>0.2</v>
      </c>
      <c r="T46" s="93">
        <f>[41]Março!$K$23</f>
        <v>0</v>
      </c>
      <c r="U46" s="93">
        <f>[41]Março!$K$24</f>
        <v>0</v>
      </c>
      <c r="V46" s="93">
        <f>[41]Março!$K$25</f>
        <v>0</v>
      </c>
      <c r="W46" s="93">
        <f>[41]Março!$K$26</f>
        <v>0</v>
      </c>
      <c r="X46" s="93">
        <f>[41]Março!$K$27</f>
        <v>1.2</v>
      </c>
      <c r="Y46" s="93">
        <f>[41]Março!$K$28</f>
        <v>0.2</v>
      </c>
      <c r="Z46" s="93">
        <f>[41]Março!$K$29</f>
        <v>0.2</v>
      </c>
      <c r="AA46" s="93">
        <f>[41]Março!$K$30</f>
        <v>2.4</v>
      </c>
      <c r="AB46" s="93">
        <f>[41]Março!$K$31</f>
        <v>0</v>
      </c>
      <c r="AC46" s="93">
        <f>[41]Março!$K$32</f>
        <v>0</v>
      </c>
      <c r="AD46" s="93">
        <f>[41]Março!$K$33</f>
        <v>0.2</v>
      </c>
      <c r="AE46" s="93">
        <f>[41]Março!$K$34</f>
        <v>27</v>
      </c>
      <c r="AF46" s="93">
        <f>[41]Março!$K$35</f>
        <v>4.5999999999999996</v>
      </c>
      <c r="AG46" s="81">
        <f t="shared" si="6"/>
        <v>40.6</v>
      </c>
      <c r="AH46" s="82">
        <f t="shared" si="4"/>
        <v>27</v>
      </c>
      <c r="AI46" s="56">
        <f t="shared" si="5"/>
        <v>9</v>
      </c>
    </row>
    <row r="47" spans="1:40" hidden="1" x14ac:dyDescent="0.2">
      <c r="A47" s="50" t="s">
        <v>32</v>
      </c>
      <c r="B47" s="93">
        <f>[42]Março!$K$5</f>
        <v>0.2</v>
      </c>
      <c r="C47" s="93">
        <f>[42]Março!$K$6</f>
        <v>0</v>
      </c>
      <c r="D47" s="93">
        <f>[42]Março!$K$7</f>
        <v>0</v>
      </c>
      <c r="E47" s="93">
        <f>[42]Março!$K$8</f>
        <v>0.2</v>
      </c>
      <c r="F47" s="93">
        <f>[42]Março!$K$9</f>
        <v>0</v>
      </c>
      <c r="G47" s="93">
        <f>[42]Março!$K$10</f>
        <v>0</v>
      </c>
      <c r="H47" s="93">
        <f>[42]Março!$K$11</f>
        <v>0</v>
      </c>
      <c r="I47" s="93">
        <f>[42]Março!$K$12</f>
        <v>0</v>
      </c>
      <c r="J47" s="93">
        <f>[42]Março!$K$13</f>
        <v>0</v>
      </c>
      <c r="K47" s="93">
        <f>[42]Março!$K$14</f>
        <v>0</v>
      </c>
      <c r="L47" s="93">
        <f>[42]Março!$K$15</f>
        <v>0</v>
      </c>
      <c r="M47" s="93">
        <f>[42]Março!$K$16</f>
        <v>3</v>
      </c>
      <c r="N47" s="93">
        <f>[42]Março!$K$17</f>
        <v>0</v>
      </c>
      <c r="O47" s="93">
        <f>[42]Março!$K$18</f>
        <v>0</v>
      </c>
      <c r="P47" s="93">
        <f>[42]Março!$K$19</f>
        <v>0</v>
      </c>
      <c r="Q47" s="93">
        <f>[42]Março!$K$20</f>
        <v>0</v>
      </c>
      <c r="R47" s="93">
        <f>[42]Março!$K$21</f>
        <v>0</v>
      </c>
      <c r="S47" s="93">
        <f>[42]Março!$K$22</f>
        <v>0</v>
      </c>
      <c r="T47" s="93">
        <f>[42]Março!$K$23</f>
        <v>0</v>
      </c>
      <c r="U47" s="93">
        <f>[42]Março!$K$24</f>
        <v>0</v>
      </c>
      <c r="V47" s="93">
        <f>[42]Março!$K$25</f>
        <v>0</v>
      </c>
      <c r="W47" s="93">
        <f>[42]Março!$K$26</f>
        <v>0</v>
      </c>
      <c r="X47" s="93">
        <f>[42]Março!$K$27</f>
        <v>0</v>
      </c>
      <c r="Y47" s="93">
        <f>[42]Março!$K$28</f>
        <v>0.60000000000000009</v>
      </c>
      <c r="Z47" s="93">
        <f>[42]Março!$K$29</f>
        <v>2.1999999999999997</v>
      </c>
      <c r="AA47" s="93">
        <f>[42]Março!$K$30</f>
        <v>1.5999999999999999</v>
      </c>
      <c r="AB47" s="93">
        <f>[42]Março!$K$31</f>
        <v>0.60000000000000009</v>
      </c>
      <c r="AC47" s="93">
        <f>[42]Março!$K$32</f>
        <v>0.60000000000000009</v>
      </c>
      <c r="AD47" s="93">
        <f>[42]Março!$K$33</f>
        <v>0</v>
      </c>
      <c r="AE47" s="93">
        <f>[42]Março!$K$34</f>
        <v>0</v>
      </c>
      <c r="AF47" s="93">
        <f>[42]Março!$K$35</f>
        <v>0</v>
      </c>
      <c r="AG47" s="81">
        <f t="shared" si="6"/>
        <v>8.9999999999999982</v>
      </c>
      <c r="AH47" s="82">
        <f t="shared" si="4"/>
        <v>3</v>
      </c>
      <c r="AI47" s="56">
        <f t="shared" si="5"/>
        <v>23</v>
      </c>
      <c r="AJ47" s="11" t="s">
        <v>33</v>
      </c>
    </row>
    <row r="48" spans="1:40" hidden="1" x14ac:dyDescent="0.2">
      <c r="A48" s="102" t="s">
        <v>19</v>
      </c>
      <c r="B48" s="93" t="str">
        <f>[43]Março!$K$5</f>
        <v>*</v>
      </c>
      <c r="C48" s="93" t="str">
        <f>[43]Março!$K$6</f>
        <v>*</v>
      </c>
      <c r="D48" s="93" t="str">
        <f>[43]Março!$K$7</f>
        <v>*</v>
      </c>
      <c r="E48" s="93" t="str">
        <f>[43]Março!$K$8</f>
        <v>*</v>
      </c>
      <c r="F48" s="93" t="str">
        <f>[43]Março!$K$9</f>
        <v>*</v>
      </c>
      <c r="G48" s="93" t="str">
        <f>[43]Março!$K$10</f>
        <v>*</v>
      </c>
      <c r="H48" s="93" t="str">
        <f>[43]Março!$K$11</f>
        <v>*</v>
      </c>
      <c r="I48" s="93" t="str">
        <f>[43]Março!$K$12</f>
        <v>*</v>
      </c>
      <c r="J48" s="93" t="str">
        <f>[43]Março!$K$13</f>
        <v>*</v>
      </c>
      <c r="K48" s="93" t="str">
        <f>[43]Março!$K$14</f>
        <v>*</v>
      </c>
      <c r="L48" s="93" t="str">
        <f>[43]Março!$K$15</f>
        <v>*</v>
      </c>
      <c r="M48" s="93" t="str">
        <f>[43]Março!$K$16</f>
        <v>*</v>
      </c>
      <c r="N48" s="93" t="str">
        <f>[43]Março!$K$17</f>
        <v>*</v>
      </c>
      <c r="O48" s="93" t="str">
        <f>[43]Março!$K$18</f>
        <v>*</v>
      </c>
      <c r="P48" s="93" t="str">
        <f>[43]Março!$K$19</f>
        <v>*</v>
      </c>
      <c r="Q48" s="93" t="str">
        <f>[43]Março!$K$20</f>
        <v>*</v>
      </c>
      <c r="R48" s="93" t="str">
        <f>[43]Março!$K$21</f>
        <v>*</v>
      </c>
      <c r="S48" s="93" t="str">
        <f>[43]Março!$K$22</f>
        <v>*</v>
      </c>
      <c r="T48" s="93" t="str">
        <f>[43]Março!$K$23</f>
        <v>*</v>
      </c>
      <c r="U48" s="93" t="str">
        <f>[43]Março!$K$24</f>
        <v>*</v>
      </c>
      <c r="V48" s="93" t="str">
        <f>[43]Março!$K$25</f>
        <v>*</v>
      </c>
      <c r="W48" s="93" t="str">
        <f>[43]Março!$K$26</f>
        <v>*</v>
      </c>
      <c r="X48" s="93" t="str">
        <f>[43]Março!$K$27</f>
        <v>*</v>
      </c>
      <c r="Y48" s="93" t="str">
        <f>[43]Março!$K$28</f>
        <v>*</v>
      </c>
      <c r="Z48" s="93" t="str">
        <f>[43]Março!$K$29</f>
        <v>*</v>
      </c>
      <c r="AA48" s="93" t="str">
        <f>[43]Março!$K$30</f>
        <v>*</v>
      </c>
      <c r="AB48" s="93" t="str">
        <f>[43]Março!$K$31</f>
        <v>*</v>
      </c>
      <c r="AC48" s="93" t="str">
        <f>[43]Março!$K$32</f>
        <v>*</v>
      </c>
      <c r="AD48" s="93" t="str">
        <f>[43]Março!$K$33</f>
        <v>*</v>
      </c>
      <c r="AE48" s="93" t="str">
        <f>[43]Março!$K$34</f>
        <v>*</v>
      </c>
      <c r="AF48" s="93" t="str">
        <f>[43]Março!$K$35</f>
        <v>*</v>
      </c>
      <c r="AG48" s="81">
        <f>SUM(B48:AF48)</f>
        <v>0</v>
      </c>
      <c r="AH48" s="82">
        <f t="shared" si="4"/>
        <v>0</v>
      </c>
      <c r="AI48" s="56">
        <f t="shared" si="5"/>
        <v>0</v>
      </c>
    </row>
    <row r="49" spans="1:36" x14ac:dyDescent="0.2">
      <c r="A49" s="103" t="s">
        <v>1</v>
      </c>
      <c r="B49" s="93">
        <v>10</v>
      </c>
      <c r="C49" s="93">
        <v>0.2</v>
      </c>
      <c r="D49" s="93">
        <v>0</v>
      </c>
      <c r="E49" s="93">
        <v>0</v>
      </c>
      <c r="F49" s="93">
        <v>1.6</v>
      </c>
      <c r="G49" s="93">
        <v>0</v>
      </c>
      <c r="H49" s="93">
        <v>0.2</v>
      </c>
      <c r="I49" s="93">
        <v>0</v>
      </c>
      <c r="J49" s="93">
        <v>0</v>
      </c>
      <c r="K49" s="93">
        <v>0</v>
      </c>
      <c r="L49" s="93">
        <v>0.8</v>
      </c>
      <c r="M49" s="93">
        <v>10.199999999999999</v>
      </c>
      <c r="N49" s="93">
        <v>0</v>
      </c>
      <c r="O49" s="93">
        <v>0</v>
      </c>
      <c r="P49" s="93">
        <v>0</v>
      </c>
      <c r="Q49" s="93">
        <v>0</v>
      </c>
      <c r="R49" s="93">
        <v>0</v>
      </c>
      <c r="S49" s="93">
        <v>0</v>
      </c>
      <c r="T49" s="93">
        <v>0</v>
      </c>
      <c r="U49" s="93">
        <v>0</v>
      </c>
      <c r="V49" s="93">
        <v>0</v>
      </c>
      <c r="W49" s="93">
        <v>0</v>
      </c>
      <c r="X49" s="93">
        <v>19.399999999999999</v>
      </c>
      <c r="Y49" s="93">
        <v>15.8</v>
      </c>
      <c r="Z49" s="93">
        <v>0</v>
      </c>
      <c r="AA49" s="93">
        <v>0</v>
      </c>
      <c r="AB49" s="93">
        <v>0.2</v>
      </c>
      <c r="AC49" s="93">
        <v>0</v>
      </c>
      <c r="AD49" s="93">
        <v>11</v>
      </c>
      <c r="AE49" s="93">
        <v>23.4</v>
      </c>
      <c r="AF49" s="93">
        <v>35</v>
      </c>
      <c r="AG49" s="81">
        <f>SUM(B49:AF49)</f>
        <v>127.80000000000001</v>
      </c>
      <c r="AH49" s="82">
        <f t="shared" si="4"/>
        <v>35</v>
      </c>
      <c r="AI49" s="56">
        <f t="shared" si="5"/>
        <v>19</v>
      </c>
    </row>
    <row r="50" spans="1:36" x14ac:dyDescent="0.2">
      <c r="A50" s="103" t="s">
        <v>50</v>
      </c>
      <c r="B50" s="10">
        <v>0</v>
      </c>
      <c r="C50" s="10">
        <v>22.2</v>
      </c>
      <c r="D50" s="10">
        <v>14</v>
      </c>
      <c r="E50" s="10">
        <v>5.8</v>
      </c>
      <c r="F50" s="10">
        <v>0.4</v>
      </c>
      <c r="G50" s="10">
        <v>0.4</v>
      </c>
      <c r="H50" s="10">
        <v>10</v>
      </c>
      <c r="I50" s="10">
        <v>43</v>
      </c>
      <c r="J50" s="10">
        <v>34</v>
      </c>
      <c r="K50" s="10">
        <v>0.2</v>
      </c>
      <c r="L50" s="10">
        <v>0</v>
      </c>
      <c r="M50" s="10">
        <v>0</v>
      </c>
      <c r="N50" s="10">
        <v>0</v>
      </c>
      <c r="O50" s="10">
        <v>70.599999999999994</v>
      </c>
      <c r="P50" s="10">
        <v>0.2</v>
      </c>
      <c r="Q50" s="10">
        <v>0</v>
      </c>
      <c r="R50" s="10">
        <v>0</v>
      </c>
      <c r="S50" s="10">
        <v>0</v>
      </c>
      <c r="T50" s="10">
        <v>11.2</v>
      </c>
      <c r="U50" s="10">
        <v>16.399999999999999</v>
      </c>
      <c r="V50" s="10">
        <v>28.4</v>
      </c>
      <c r="W50" s="10">
        <v>0</v>
      </c>
      <c r="X50" s="10">
        <v>0</v>
      </c>
      <c r="Y50" s="10">
        <v>0</v>
      </c>
      <c r="Z50" s="10">
        <v>1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81">
        <f>SUM(B50:AF50)</f>
        <v>257.79999999999995</v>
      </c>
      <c r="AH50" s="82">
        <f t="shared" si="4"/>
        <v>70.599999999999994</v>
      </c>
      <c r="AI50" s="56">
        <f t="shared" si="5"/>
        <v>16</v>
      </c>
    </row>
    <row r="51" spans="1:36" hidden="1" x14ac:dyDescent="0.2">
      <c r="A51" s="103" t="s">
        <v>29</v>
      </c>
      <c r="B51" s="10">
        <v>0</v>
      </c>
      <c r="C51" s="10">
        <v>17</v>
      </c>
      <c r="D51" s="10">
        <v>0.6</v>
      </c>
      <c r="E51" s="10">
        <v>0.4</v>
      </c>
      <c r="F51" s="10">
        <v>0</v>
      </c>
      <c r="G51" s="10">
        <v>1.8</v>
      </c>
      <c r="H51" s="10">
        <v>0</v>
      </c>
      <c r="I51" s="10">
        <v>4.4000000000000004</v>
      </c>
      <c r="J51" s="10">
        <v>0.2</v>
      </c>
      <c r="K51" s="10">
        <v>34.6</v>
      </c>
      <c r="L51" s="10">
        <v>0</v>
      </c>
      <c r="M51" s="10">
        <v>0</v>
      </c>
      <c r="N51" s="10">
        <v>33.4</v>
      </c>
      <c r="O51" s="10">
        <v>20.8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0</v>
      </c>
      <c r="X51" s="10">
        <v>0</v>
      </c>
      <c r="Y51" s="10">
        <v>1</v>
      </c>
      <c r="Z51" s="10">
        <v>6.8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81">
        <f>SUM(B51:AF51)</f>
        <v>122</v>
      </c>
      <c r="AH51" s="82">
        <f t="shared" si="4"/>
        <v>34.6</v>
      </c>
      <c r="AI51" s="56">
        <f t="shared" si="5"/>
        <v>19</v>
      </c>
    </row>
    <row r="52" spans="1:36" s="5" customFormat="1" x14ac:dyDescent="0.2">
      <c r="A52" s="103" t="s">
        <v>224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1.2</v>
      </c>
      <c r="K52" s="10">
        <v>5.4</v>
      </c>
      <c r="L52" s="10">
        <v>12.2</v>
      </c>
      <c r="M52" s="10">
        <v>2.6</v>
      </c>
      <c r="N52" s="10">
        <v>13</v>
      </c>
      <c r="O52" s="10">
        <v>0.2</v>
      </c>
      <c r="P52" s="10">
        <v>0</v>
      </c>
      <c r="Q52" s="10">
        <v>0</v>
      </c>
      <c r="R52" s="10">
        <v>18.2</v>
      </c>
      <c r="S52" s="10">
        <v>71.400000000000006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3.4</v>
      </c>
      <c r="AA52" s="10">
        <v>20.399999999999999</v>
      </c>
      <c r="AB52" s="10">
        <v>0.2</v>
      </c>
      <c r="AC52" s="10">
        <v>18.399999999999999</v>
      </c>
      <c r="AD52" s="10">
        <v>0.2</v>
      </c>
      <c r="AE52" s="10">
        <v>0.6</v>
      </c>
      <c r="AF52" s="10">
        <v>69.400000000000006</v>
      </c>
      <c r="AG52" s="81">
        <f t="shared" ref="AG52:AG69" si="7">SUM(B52:AF52)</f>
        <v>236.8</v>
      </c>
      <c r="AH52" s="82">
        <f t="shared" si="4"/>
        <v>71.400000000000006</v>
      </c>
      <c r="AI52" s="56">
        <f t="shared" si="5"/>
        <v>16</v>
      </c>
    </row>
    <row r="53" spans="1:36" x14ac:dyDescent="0.2">
      <c r="A53" s="103" t="s">
        <v>225</v>
      </c>
      <c r="B53" s="10">
        <v>0</v>
      </c>
      <c r="C53" s="10">
        <v>0</v>
      </c>
      <c r="D53" s="10">
        <v>0</v>
      </c>
      <c r="E53" s="10">
        <v>0</v>
      </c>
      <c r="F53" s="10">
        <v>5</v>
      </c>
      <c r="G53" s="10">
        <v>3.6</v>
      </c>
      <c r="H53" s="10">
        <v>0.2</v>
      </c>
      <c r="I53" s="10">
        <v>1.2</v>
      </c>
      <c r="J53" s="10">
        <v>0</v>
      </c>
      <c r="K53" s="10">
        <v>20</v>
      </c>
      <c r="L53" s="10">
        <v>37.799999999999997</v>
      </c>
      <c r="M53" s="10">
        <v>3</v>
      </c>
      <c r="N53" s="10">
        <v>2.6</v>
      </c>
      <c r="O53" s="10">
        <v>0.8</v>
      </c>
      <c r="P53" s="10">
        <v>0</v>
      </c>
      <c r="Q53" s="10">
        <v>0</v>
      </c>
      <c r="R53" s="10">
        <v>35.200000000000003</v>
      </c>
      <c r="S53" s="10">
        <v>42.8</v>
      </c>
      <c r="T53" s="10">
        <v>0</v>
      </c>
      <c r="U53" s="10">
        <v>0.2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59.2</v>
      </c>
      <c r="AB53" s="10">
        <v>4.5999999999999996</v>
      </c>
      <c r="AC53" s="10">
        <v>10.4</v>
      </c>
      <c r="AD53" s="10">
        <v>0.8</v>
      </c>
      <c r="AE53" s="10">
        <v>0.4</v>
      </c>
      <c r="AF53" s="10">
        <v>59</v>
      </c>
      <c r="AG53" s="81">
        <f t="shared" si="7"/>
        <v>286.79999999999995</v>
      </c>
      <c r="AH53" s="82">
        <f t="shared" si="4"/>
        <v>59.2</v>
      </c>
      <c r="AI53" s="56">
        <f t="shared" si="5"/>
        <v>13</v>
      </c>
      <c r="AJ53" t="s">
        <v>33</v>
      </c>
    </row>
    <row r="54" spans="1:36" x14ac:dyDescent="0.2">
      <c r="A54" s="103" t="s">
        <v>235</v>
      </c>
      <c r="B54" s="10" t="s">
        <v>202</v>
      </c>
      <c r="C54" s="10" t="s">
        <v>202</v>
      </c>
      <c r="D54" s="10" t="s">
        <v>202</v>
      </c>
      <c r="E54" s="10" t="s">
        <v>202</v>
      </c>
      <c r="F54" s="10" t="s">
        <v>202</v>
      </c>
      <c r="G54" s="10" t="s">
        <v>202</v>
      </c>
      <c r="H54" s="10" t="s">
        <v>202</v>
      </c>
      <c r="I54" s="10" t="s">
        <v>202</v>
      </c>
      <c r="J54" s="10" t="s">
        <v>202</v>
      </c>
      <c r="K54" s="10" t="s">
        <v>202</v>
      </c>
      <c r="L54" s="10" t="s">
        <v>202</v>
      </c>
      <c r="M54" s="10" t="s">
        <v>202</v>
      </c>
      <c r="N54" s="10" t="s">
        <v>202</v>
      </c>
      <c r="O54" s="10">
        <v>6.2</v>
      </c>
      <c r="P54" s="10">
        <v>0</v>
      </c>
      <c r="Q54" s="10">
        <v>0</v>
      </c>
      <c r="R54" s="10">
        <v>0</v>
      </c>
      <c r="S54" s="10">
        <v>22.2</v>
      </c>
      <c r="T54" s="10">
        <v>0</v>
      </c>
      <c r="U54" s="10">
        <v>1.8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41</v>
      </c>
      <c r="AB54" s="10">
        <v>0.2</v>
      </c>
      <c r="AC54" s="10">
        <v>0</v>
      </c>
      <c r="AD54" s="10">
        <v>2.6</v>
      </c>
      <c r="AE54" s="10">
        <v>6.6</v>
      </c>
      <c r="AF54" s="10">
        <v>46.2</v>
      </c>
      <c r="AG54" s="81">
        <f t="shared" si="7"/>
        <v>126.8</v>
      </c>
      <c r="AH54" s="82">
        <f t="shared" si="4"/>
        <v>46.2</v>
      </c>
      <c r="AI54" s="56">
        <f t="shared" si="5"/>
        <v>10</v>
      </c>
    </row>
    <row r="55" spans="1:36" x14ac:dyDescent="0.2">
      <c r="A55" s="103" t="s">
        <v>226</v>
      </c>
      <c r="B55" s="10">
        <v>6.6</v>
      </c>
      <c r="C55" s="10">
        <v>0</v>
      </c>
      <c r="D55" s="10">
        <v>0</v>
      </c>
      <c r="E55" s="10">
        <v>0</v>
      </c>
      <c r="F55" s="10">
        <v>12.2</v>
      </c>
      <c r="G55" s="10">
        <v>1.2</v>
      </c>
      <c r="H55" s="10">
        <v>0</v>
      </c>
      <c r="I55" s="10">
        <v>0</v>
      </c>
      <c r="J55" s="10">
        <v>0</v>
      </c>
      <c r="K55" s="10">
        <v>1.4</v>
      </c>
      <c r="L55" s="10">
        <v>0.2</v>
      </c>
      <c r="M55" s="10">
        <v>14.6</v>
      </c>
      <c r="N55" s="10">
        <v>1.2</v>
      </c>
      <c r="O55" s="10">
        <v>0</v>
      </c>
      <c r="P55" s="10">
        <v>0</v>
      </c>
      <c r="Q55" s="10">
        <v>0</v>
      </c>
      <c r="R55" s="10">
        <v>0</v>
      </c>
      <c r="S55" s="10">
        <v>12.6</v>
      </c>
      <c r="T55" s="10">
        <v>0.2</v>
      </c>
      <c r="U55" s="10">
        <v>0</v>
      </c>
      <c r="V55" s="10">
        <v>0</v>
      </c>
      <c r="W55" s="10">
        <v>0</v>
      </c>
      <c r="X55" s="10">
        <v>1.8</v>
      </c>
      <c r="Y55" s="10">
        <v>0.4</v>
      </c>
      <c r="Z55" s="10">
        <v>3</v>
      </c>
      <c r="AA55" s="10">
        <v>0</v>
      </c>
      <c r="AB55" s="10">
        <v>0</v>
      </c>
      <c r="AC55" s="10">
        <v>15</v>
      </c>
      <c r="AD55" s="10">
        <v>0.2</v>
      </c>
      <c r="AE55" s="10">
        <v>0.6</v>
      </c>
      <c r="AF55" s="10">
        <v>24.4</v>
      </c>
      <c r="AG55" s="81">
        <f t="shared" si="7"/>
        <v>95.6</v>
      </c>
      <c r="AH55" s="82">
        <f t="shared" si="4"/>
        <v>24.4</v>
      </c>
      <c r="AI55" s="56">
        <f t="shared" si="5"/>
        <v>15</v>
      </c>
    </row>
    <row r="56" spans="1:36" x14ac:dyDescent="0.2">
      <c r="A56" s="103" t="s">
        <v>232</v>
      </c>
      <c r="B56" s="10">
        <v>0</v>
      </c>
      <c r="C56" s="10" t="s">
        <v>202</v>
      </c>
      <c r="D56" s="10" t="s">
        <v>202</v>
      </c>
      <c r="E56" s="10" t="s">
        <v>202</v>
      </c>
      <c r="F56" s="10" t="s">
        <v>202</v>
      </c>
      <c r="G56" s="10" t="s">
        <v>202</v>
      </c>
      <c r="H56" s="10" t="s">
        <v>202</v>
      </c>
      <c r="I56" s="10" t="s">
        <v>202</v>
      </c>
      <c r="J56" s="10" t="s">
        <v>202</v>
      </c>
      <c r="K56" s="10" t="s">
        <v>202</v>
      </c>
      <c r="L56" s="10" t="s">
        <v>202</v>
      </c>
      <c r="M56" s="10">
        <v>10.6</v>
      </c>
      <c r="N56" s="10">
        <v>1.2</v>
      </c>
      <c r="O56" s="10">
        <v>0</v>
      </c>
      <c r="P56" s="10">
        <v>10.199999999999999</v>
      </c>
      <c r="Q56" s="10">
        <v>0.2</v>
      </c>
      <c r="R56" s="10">
        <v>0</v>
      </c>
      <c r="S56" s="10">
        <v>3.8</v>
      </c>
      <c r="T56" s="10">
        <v>0.4</v>
      </c>
      <c r="U56" s="10">
        <v>4.8</v>
      </c>
      <c r="V56" s="10">
        <v>0</v>
      </c>
      <c r="W56" s="10">
        <v>5.8</v>
      </c>
      <c r="X56" s="10">
        <v>3.6</v>
      </c>
      <c r="Y56" s="10">
        <v>0.6</v>
      </c>
      <c r="Z56" s="10">
        <v>1</v>
      </c>
      <c r="AA56" s="10">
        <v>37</v>
      </c>
      <c r="AB56" s="10">
        <v>32</v>
      </c>
      <c r="AC56" s="10">
        <v>0</v>
      </c>
      <c r="AD56" s="10">
        <v>6.6</v>
      </c>
      <c r="AE56" s="10">
        <v>21.8</v>
      </c>
      <c r="AF56" s="10">
        <v>4.2</v>
      </c>
      <c r="AG56" s="81">
        <f t="shared" si="7"/>
        <v>143.79999999999998</v>
      </c>
      <c r="AH56" s="82">
        <f t="shared" si="4"/>
        <v>37</v>
      </c>
      <c r="AI56" s="56">
        <f t="shared" si="5"/>
        <v>5</v>
      </c>
    </row>
    <row r="57" spans="1:36" x14ac:dyDescent="0.2">
      <c r="A57" s="103" t="s">
        <v>233</v>
      </c>
      <c r="B57" s="10">
        <v>0</v>
      </c>
      <c r="C57" s="10">
        <v>1.2</v>
      </c>
      <c r="D57" s="10">
        <v>2.2000000000000002</v>
      </c>
      <c r="E57" s="10">
        <v>1.8</v>
      </c>
      <c r="F57" s="10">
        <v>0</v>
      </c>
      <c r="G57" s="10">
        <v>0</v>
      </c>
      <c r="H57" s="10">
        <v>0</v>
      </c>
      <c r="I57" s="10">
        <v>3.2</v>
      </c>
      <c r="J57" s="10">
        <v>0</v>
      </c>
      <c r="K57" s="10">
        <v>0</v>
      </c>
      <c r="L57" s="10">
        <v>24.2</v>
      </c>
      <c r="M57" s="10">
        <v>0.2</v>
      </c>
      <c r="N57" s="10">
        <v>1.2</v>
      </c>
      <c r="O57" s="10">
        <v>0</v>
      </c>
      <c r="P57" s="10">
        <v>0</v>
      </c>
      <c r="Q57" s="10">
        <v>0</v>
      </c>
      <c r="R57" s="10">
        <v>0</v>
      </c>
      <c r="S57" s="10">
        <v>8.6</v>
      </c>
      <c r="T57" s="10">
        <v>0</v>
      </c>
      <c r="U57" s="10">
        <v>0</v>
      </c>
      <c r="V57" s="10">
        <v>0</v>
      </c>
      <c r="W57" s="10">
        <v>0</v>
      </c>
      <c r="X57" s="10">
        <v>8.1999999999999993</v>
      </c>
      <c r="Y57" s="10">
        <v>0.2</v>
      </c>
      <c r="Z57" s="10">
        <v>0</v>
      </c>
      <c r="AA57" s="10">
        <v>0</v>
      </c>
      <c r="AB57" s="10">
        <v>0</v>
      </c>
      <c r="AC57" s="10">
        <v>0</v>
      </c>
      <c r="AD57" s="10">
        <v>8</v>
      </c>
      <c r="AE57" s="10">
        <v>31.4</v>
      </c>
      <c r="AF57" s="10">
        <v>4.5999999999999996</v>
      </c>
      <c r="AG57" s="81">
        <f t="shared" si="7"/>
        <v>95</v>
      </c>
      <c r="AH57" s="82">
        <f t="shared" si="4"/>
        <v>31.4</v>
      </c>
      <c r="AI57" s="56">
        <f t="shared" si="5"/>
        <v>18</v>
      </c>
    </row>
    <row r="58" spans="1:36" x14ac:dyDescent="0.2">
      <c r="A58" s="103" t="s">
        <v>6</v>
      </c>
      <c r="B58" s="10">
        <v>0</v>
      </c>
      <c r="C58" s="10">
        <v>0</v>
      </c>
      <c r="D58" s="10">
        <v>0.4</v>
      </c>
      <c r="E58" s="10">
        <v>0</v>
      </c>
      <c r="F58" s="10">
        <v>0.2</v>
      </c>
      <c r="G58" s="10">
        <v>0</v>
      </c>
      <c r="H58" s="10">
        <v>0</v>
      </c>
      <c r="I58" s="10">
        <v>0</v>
      </c>
      <c r="J58" s="10">
        <v>0</v>
      </c>
      <c r="K58" s="10">
        <v>4</v>
      </c>
      <c r="L58" s="10">
        <v>3.8</v>
      </c>
      <c r="M58" s="10">
        <v>4.2</v>
      </c>
      <c r="N58" s="10">
        <v>0</v>
      </c>
      <c r="O58" s="10">
        <v>0</v>
      </c>
      <c r="P58" s="10">
        <v>24</v>
      </c>
      <c r="Q58" s="10">
        <v>0</v>
      </c>
      <c r="R58" s="10">
        <v>0</v>
      </c>
      <c r="S58" s="10">
        <v>8.6</v>
      </c>
      <c r="T58" s="10">
        <v>0.2</v>
      </c>
      <c r="U58" s="10">
        <v>0</v>
      </c>
      <c r="V58" s="10">
        <v>0</v>
      </c>
      <c r="W58" s="10">
        <v>0</v>
      </c>
      <c r="X58" s="10">
        <v>58.6</v>
      </c>
      <c r="Y58" s="10">
        <v>2</v>
      </c>
      <c r="Z58" s="10">
        <v>0.4</v>
      </c>
      <c r="AA58" s="10">
        <v>0.2</v>
      </c>
      <c r="AB58" s="10">
        <v>0</v>
      </c>
      <c r="AC58" s="10">
        <v>0</v>
      </c>
      <c r="AD58" s="10">
        <v>0.6</v>
      </c>
      <c r="AE58" s="10">
        <v>0</v>
      </c>
      <c r="AF58" s="10">
        <v>7.8</v>
      </c>
      <c r="AG58" s="81">
        <f t="shared" si="7"/>
        <v>115</v>
      </c>
      <c r="AH58" s="82">
        <f t="shared" si="4"/>
        <v>58.6</v>
      </c>
      <c r="AI58" s="56">
        <f t="shared" si="5"/>
        <v>17</v>
      </c>
    </row>
    <row r="59" spans="1:36" x14ac:dyDescent="0.2">
      <c r="A59" s="103" t="s">
        <v>234</v>
      </c>
      <c r="B59" s="10" t="s">
        <v>202</v>
      </c>
      <c r="C59" s="10" t="s">
        <v>202</v>
      </c>
      <c r="D59" s="10" t="s">
        <v>202</v>
      </c>
      <c r="E59" s="10" t="s">
        <v>202</v>
      </c>
      <c r="F59" s="10" t="s">
        <v>202</v>
      </c>
      <c r="G59" s="10" t="s">
        <v>202</v>
      </c>
      <c r="H59" s="10" t="s">
        <v>202</v>
      </c>
      <c r="I59" s="10" t="s">
        <v>202</v>
      </c>
      <c r="J59" s="10" t="s">
        <v>202</v>
      </c>
      <c r="K59" s="10" t="s">
        <v>202</v>
      </c>
      <c r="L59" s="10">
        <v>5.4</v>
      </c>
      <c r="M59" s="10">
        <v>15.8</v>
      </c>
      <c r="N59" s="10">
        <v>8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0.2</v>
      </c>
      <c r="X59" s="10">
        <v>3.2</v>
      </c>
      <c r="Y59" s="10">
        <v>0.6</v>
      </c>
      <c r="Z59" s="10">
        <v>0.2</v>
      </c>
      <c r="AA59" s="10">
        <v>16.600000000000001</v>
      </c>
      <c r="AB59" s="10">
        <v>0.2</v>
      </c>
      <c r="AC59" s="10">
        <v>0</v>
      </c>
      <c r="AD59" s="10">
        <v>0</v>
      </c>
      <c r="AE59" s="10">
        <v>2</v>
      </c>
      <c r="AF59" s="10">
        <v>23.2</v>
      </c>
      <c r="AG59" s="81">
        <f t="shared" si="7"/>
        <v>75.400000000000006</v>
      </c>
      <c r="AH59" s="82">
        <f t="shared" si="4"/>
        <v>23.2</v>
      </c>
      <c r="AI59" s="56">
        <f t="shared" si="5"/>
        <v>10</v>
      </c>
    </row>
    <row r="60" spans="1:36" x14ac:dyDescent="0.2">
      <c r="A60" s="103" t="s">
        <v>7</v>
      </c>
      <c r="B60" s="10">
        <v>0</v>
      </c>
      <c r="C60" s="10">
        <v>0</v>
      </c>
      <c r="D60" s="10">
        <v>0</v>
      </c>
      <c r="E60" s="10">
        <v>0</v>
      </c>
      <c r="F60" s="10">
        <v>9.6</v>
      </c>
      <c r="G60" s="10">
        <v>0</v>
      </c>
      <c r="H60" s="10">
        <v>0</v>
      </c>
      <c r="I60" s="10">
        <v>0</v>
      </c>
      <c r="J60" s="10">
        <v>0</v>
      </c>
      <c r="K60" s="10">
        <v>1.4</v>
      </c>
      <c r="L60" s="10">
        <v>31.2</v>
      </c>
      <c r="M60" s="10">
        <v>0.4</v>
      </c>
      <c r="N60" s="10">
        <v>0</v>
      </c>
      <c r="O60" s="10">
        <v>0.4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7.8</v>
      </c>
      <c r="Z60" s="10">
        <v>0</v>
      </c>
      <c r="AA60" s="10">
        <v>0</v>
      </c>
      <c r="AB60" s="10">
        <v>0</v>
      </c>
      <c r="AC60" s="10">
        <v>15.4</v>
      </c>
      <c r="AD60" s="10">
        <v>37.6</v>
      </c>
      <c r="AE60" s="10">
        <v>0</v>
      </c>
      <c r="AF60" s="10">
        <v>20.8</v>
      </c>
      <c r="AG60" s="81">
        <f t="shared" si="7"/>
        <v>124.60000000000001</v>
      </c>
      <c r="AH60" s="82">
        <f t="shared" si="4"/>
        <v>37.6</v>
      </c>
      <c r="AI60" s="56">
        <f t="shared" si="5"/>
        <v>22</v>
      </c>
    </row>
    <row r="61" spans="1:36" x14ac:dyDescent="0.2">
      <c r="A61" s="103" t="s">
        <v>227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0.8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5</v>
      </c>
      <c r="Y61" s="10">
        <v>0</v>
      </c>
      <c r="Z61" s="10">
        <v>0.6</v>
      </c>
      <c r="AA61" s="10">
        <v>0</v>
      </c>
      <c r="AB61" s="10">
        <v>0</v>
      </c>
      <c r="AC61" s="10">
        <v>0.2</v>
      </c>
      <c r="AD61" s="10">
        <v>0.4</v>
      </c>
      <c r="AE61" s="10">
        <v>0</v>
      </c>
      <c r="AF61" s="10">
        <v>0</v>
      </c>
      <c r="AG61" s="81">
        <f t="shared" si="7"/>
        <v>8</v>
      </c>
      <c r="AH61" s="82">
        <f t="shared" si="4"/>
        <v>5</v>
      </c>
      <c r="AI61" s="56">
        <f t="shared" si="5"/>
        <v>25</v>
      </c>
    </row>
    <row r="62" spans="1:36" x14ac:dyDescent="0.2">
      <c r="A62" s="103" t="s">
        <v>9</v>
      </c>
      <c r="B62" s="10">
        <v>1.4</v>
      </c>
      <c r="C62" s="10">
        <v>0</v>
      </c>
      <c r="D62" s="10">
        <v>0</v>
      </c>
      <c r="E62" s="10">
        <v>0</v>
      </c>
      <c r="F62" s="10">
        <v>35.4</v>
      </c>
      <c r="G62" s="10">
        <v>6</v>
      </c>
      <c r="H62" s="10">
        <v>0</v>
      </c>
      <c r="I62" s="10">
        <v>0.2</v>
      </c>
      <c r="J62" s="10" t="s">
        <v>202</v>
      </c>
      <c r="K62" s="10">
        <v>9.8000000000000007</v>
      </c>
      <c r="L62" s="10">
        <v>8.8000000000000007</v>
      </c>
      <c r="M62" s="10">
        <v>0.8</v>
      </c>
      <c r="N62" s="10">
        <v>0.2</v>
      </c>
      <c r="O62" s="10">
        <v>0</v>
      </c>
      <c r="P62" s="10">
        <v>0</v>
      </c>
      <c r="Q62" s="10">
        <v>0</v>
      </c>
      <c r="R62" s="10">
        <v>4.2</v>
      </c>
      <c r="S62" s="10">
        <v>11.6</v>
      </c>
      <c r="T62" s="10">
        <v>0.2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12</v>
      </c>
      <c r="AB62" s="10">
        <v>0</v>
      </c>
      <c r="AC62" s="10">
        <v>47.8</v>
      </c>
      <c r="AD62" s="10">
        <v>62</v>
      </c>
      <c r="AE62" s="10">
        <v>0</v>
      </c>
      <c r="AF62" s="10">
        <v>3</v>
      </c>
      <c r="AG62" s="81">
        <f>SUM(B62:AF62)</f>
        <v>203.39999999999998</v>
      </c>
      <c r="AH62" s="82">
        <f t="shared" si="4"/>
        <v>62</v>
      </c>
      <c r="AI62" s="56">
        <f t="shared" si="5"/>
        <v>15</v>
      </c>
    </row>
    <row r="63" spans="1:36" x14ac:dyDescent="0.2">
      <c r="A63" s="103" t="s">
        <v>11</v>
      </c>
      <c r="B63" s="10">
        <v>0</v>
      </c>
      <c r="C63" s="10">
        <v>0</v>
      </c>
      <c r="D63" s="10">
        <v>0</v>
      </c>
      <c r="E63" s="10">
        <v>0</v>
      </c>
      <c r="F63" s="10">
        <v>1.8</v>
      </c>
      <c r="G63" s="10">
        <v>15</v>
      </c>
      <c r="H63" s="10">
        <v>0.2</v>
      </c>
      <c r="I63" s="10">
        <v>0</v>
      </c>
      <c r="J63" s="10">
        <v>6.2</v>
      </c>
      <c r="K63" s="10">
        <v>10.6</v>
      </c>
      <c r="L63" s="10">
        <v>1.2</v>
      </c>
      <c r="M63" s="10">
        <v>0.4</v>
      </c>
      <c r="N63" s="10">
        <v>15.6</v>
      </c>
      <c r="O63" s="10">
        <v>0.2</v>
      </c>
      <c r="P63" s="10">
        <v>0</v>
      </c>
      <c r="Q63" s="10">
        <v>0</v>
      </c>
      <c r="R63" s="10">
        <v>0</v>
      </c>
      <c r="S63" s="10">
        <v>0.6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0.8</v>
      </c>
      <c r="Z63" s="10">
        <v>0</v>
      </c>
      <c r="AA63" s="10">
        <v>1.4</v>
      </c>
      <c r="AB63" s="10">
        <v>0</v>
      </c>
      <c r="AC63" s="10">
        <v>2.8</v>
      </c>
      <c r="AD63" s="10">
        <v>6.6</v>
      </c>
      <c r="AE63" s="10">
        <v>0.6</v>
      </c>
      <c r="AF63" s="10">
        <v>0.2</v>
      </c>
      <c r="AG63" s="81">
        <f t="shared" si="7"/>
        <v>64.2</v>
      </c>
      <c r="AH63" s="82">
        <f t="shared" si="4"/>
        <v>15.6</v>
      </c>
      <c r="AI63" s="56">
        <f t="shared" si="5"/>
        <v>15</v>
      </c>
      <c r="AJ63" t="s">
        <v>33</v>
      </c>
    </row>
    <row r="64" spans="1:36" hidden="1" x14ac:dyDescent="0.2">
      <c r="A64" s="103" t="s">
        <v>228</v>
      </c>
      <c r="B64" s="10" t="s">
        <v>202</v>
      </c>
      <c r="C64" s="10" t="s">
        <v>202</v>
      </c>
      <c r="D64" s="10" t="s">
        <v>202</v>
      </c>
      <c r="E64" s="10" t="s">
        <v>202</v>
      </c>
      <c r="F64" s="10" t="s">
        <v>202</v>
      </c>
      <c r="G64" s="10" t="s">
        <v>202</v>
      </c>
      <c r="H64" s="10" t="s">
        <v>202</v>
      </c>
      <c r="I64" s="10" t="s">
        <v>202</v>
      </c>
      <c r="J64" s="10" t="s">
        <v>202</v>
      </c>
      <c r="K64" s="10" t="s">
        <v>202</v>
      </c>
      <c r="L64" s="10" t="s">
        <v>202</v>
      </c>
      <c r="M64" s="10" t="s">
        <v>202</v>
      </c>
      <c r="N64" s="10">
        <v>1.4</v>
      </c>
      <c r="O64" s="10" t="s">
        <v>202</v>
      </c>
      <c r="P64" s="10" t="s">
        <v>202</v>
      </c>
      <c r="Q64" s="10" t="s">
        <v>202</v>
      </c>
      <c r="R64" s="10" t="s">
        <v>202</v>
      </c>
      <c r="S64" s="10" t="s">
        <v>202</v>
      </c>
      <c r="T64" s="10" t="s">
        <v>202</v>
      </c>
      <c r="U64" s="10" t="s">
        <v>202</v>
      </c>
      <c r="V64" s="10" t="s">
        <v>202</v>
      </c>
      <c r="W64" s="10" t="s">
        <v>202</v>
      </c>
      <c r="X64" s="10" t="s">
        <v>202</v>
      </c>
      <c r="Y64" s="10" t="s">
        <v>202</v>
      </c>
      <c r="Z64" s="10" t="s">
        <v>202</v>
      </c>
      <c r="AA64" s="10" t="s">
        <v>202</v>
      </c>
      <c r="AB64" s="10" t="s">
        <v>202</v>
      </c>
      <c r="AC64" s="10" t="s">
        <v>202</v>
      </c>
      <c r="AD64" s="10" t="s">
        <v>202</v>
      </c>
      <c r="AE64" s="10" t="s">
        <v>202</v>
      </c>
      <c r="AF64" s="10" t="s">
        <v>202</v>
      </c>
      <c r="AG64" s="81">
        <f t="shared" si="7"/>
        <v>1.4</v>
      </c>
      <c r="AH64" s="82">
        <f t="shared" si="4"/>
        <v>1.4</v>
      </c>
      <c r="AI64" s="56">
        <f t="shared" si="5"/>
        <v>0</v>
      </c>
    </row>
    <row r="65" spans="1:36" x14ac:dyDescent="0.2">
      <c r="A65" s="103" t="s">
        <v>14</v>
      </c>
      <c r="B65" s="10">
        <v>1.6</v>
      </c>
      <c r="C65" s="10">
        <v>0.2</v>
      </c>
      <c r="D65" s="10">
        <v>0</v>
      </c>
      <c r="E65" s="10">
        <v>0</v>
      </c>
      <c r="F65" s="10">
        <v>1.2</v>
      </c>
      <c r="G65" s="10">
        <v>0</v>
      </c>
      <c r="H65" s="10">
        <v>0</v>
      </c>
      <c r="I65" s="10">
        <v>0</v>
      </c>
      <c r="J65" s="10">
        <v>10.199999999999999</v>
      </c>
      <c r="K65" s="10">
        <v>0.6</v>
      </c>
      <c r="L65" s="10">
        <v>7.2</v>
      </c>
      <c r="M65" s="10">
        <v>7</v>
      </c>
      <c r="N65" s="10">
        <v>0.6</v>
      </c>
      <c r="O65" s="10">
        <v>5.8</v>
      </c>
      <c r="P65" s="10">
        <v>0</v>
      </c>
      <c r="Q65" s="10">
        <v>0</v>
      </c>
      <c r="R65" s="10">
        <v>0</v>
      </c>
      <c r="S65" s="10">
        <v>15.6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6</v>
      </c>
      <c r="Z65" s="10">
        <v>0</v>
      </c>
      <c r="AA65" s="10">
        <v>1.2</v>
      </c>
      <c r="AB65" s="10">
        <v>0</v>
      </c>
      <c r="AC65" s="10">
        <v>0</v>
      </c>
      <c r="AD65" s="10">
        <v>3</v>
      </c>
      <c r="AE65" s="10">
        <v>0</v>
      </c>
      <c r="AF65" s="10">
        <v>0</v>
      </c>
      <c r="AG65" s="81">
        <f t="shared" si="7"/>
        <v>60.2</v>
      </c>
      <c r="AH65" s="82">
        <f t="shared" si="4"/>
        <v>15.6</v>
      </c>
      <c r="AI65" s="56">
        <f t="shared" si="5"/>
        <v>18</v>
      </c>
    </row>
    <row r="66" spans="1:36" x14ac:dyDescent="0.2">
      <c r="A66" s="103" t="s">
        <v>229</v>
      </c>
      <c r="B66" s="10">
        <v>0</v>
      </c>
      <c r="C66" s="10">
        <v>0</v>
      </c>
      <c r="D66" s="10">
        <v>0</v>
      </c>
      <c r="E66" s="10">
        <v>0</v>
      </c>
      <c r="F66" s="10">
        <v>21</v>
      </c>
      <c r="G66" s="10">
        <v>0.2</v>
      </c>
      <c r="H66" s="10">
        <v>0</v>
      </c>
      <c r="I66" s="10">
        <v>0</v>
      </c>
      <c r="J66" s="10">
        <v>0</v>
      </c>
      <c r="K66" s="10">
        <v>8.6</v>
      </c>
      <c r="L66" s="10">
        <v>1.2</v>
      </c>
      <c r="M66" s="10">
        <v>39.6</v>
      </c>
      <c r="N66" s="10">
        <v>0</v>
      </c>
      <c r="O66" s="10">
        <v>0</v>
      </c>
      <c r="P66" s="10">
        <v>0</v>
      </c>
      <c r="Q66" s="10">
        <v>13.4</v>
      </c>
      <c r="R66" s="10">
        <v>0</v>
      </c>
      <c r="S66" s="10">
        <v>1.8</v>
      </c>
      <c r="T66" s="10">
        <v>0.6</v>
      </c>
      <c r="U66" s="10">
        <v>4.4000000000000004</v>
      </c>
      <c r="V66" s="10">
        <v>0</v>
      </c>
      <c r="W66" s="10">
        <v>0</v>
      </c>
      <c r="X66" s="10">
        <v>2.8</v>
      </c>
      <c r="Y66" s="10">
        <v>2.8</v>
      </c>
      <c r="Z66" s="10">
        <v>5.6</v>
      </c>
      <c r="AA66" s="10">
        <v>0.4</v>
      </c>
      <c r="AB66" s="10">
        <v>0</v>
      </c>
      <c r="AC66" s="10">
        <v>0</v>
      </c>
      <c r="AD66" s="10">
        <v>20.6</v>
      </c>
      <c r="AE66" s="10">
        <v>0</v>
      </c>
      <c r="AF66" s="10">
        <v>18.2</v>
      </c>
      <c r="AG66" s="81">
        <f t="shared" si="7"/>
        <v>141.19999999999999</v>
      </c>
      <c r="AH66" s="82">
        <f t="shared" si="4"/>
        <v>39.6</v>
      </c>
      <c r="AI66" s="56">
        <f t="shared" si="5"/>
        <v>16</v>
      </c>
      <c r="AJ66" s="11" t="s">
        <v>33</v>
      </c>
    </row>
    <row r="67" spans="1:36" x14ac:dyDescent="0.2">
      <c r="A67" s="103" t="s">
        <v>236</v>
      </c>
      <c r="B67" s="10" t="s">
        <v>202</v>
      </c>
      <c r="C67" s="10" t="s">
        <v>202</v>
      </c>
      <c r="D67" s="10" t="s">
        <v>202</v>
      </c>
      <c r="E67" s="10" t="s">
        <v>202</v>
      </c>
      <c r="F67" s="10" t="s">
        <v>202</v>
      </c>
      <c r="G67" s="10" t="s">
        <v>202</v>
      </c>
      <c r="H67" s="10" t="s">
        <v>202</v>
      </c>
      <c r="I67" s="10" t="s">
        <v>202</v>
      </c>
      <c r="J67" s="10" t="s">
        <v>202</v>
      </c>
      <c r="K67" s="10">
        <v>4.5999999999999996</v>
      </c>
      <c r="L67" s="10">
        <v>2.2000000000000002</v>
      </c>
      <c r="M67" s="10">
        <v>20.399999999999999</v>
      </c>
      <c r="N67" s="10">
        <v>0.2</v>
      </c>
      <c r="O67" s="10">
        <v>0.2</v>
      </c>
      <c r="P67" s="10">
        <v>0</v>
      </c>
      <c r="Q67" s="10">
        <v>0</v>
      </c>
      <c r="R67" s="10">
        <v>0</v>
      </c>
      <c r="S67" s="10">
        <v>0.4</v>
      </c>
      <c r="T67" s="10">
        <v>0.2</v>
      </c>
      <c r="U67" s="10">
        <v>0</v>
      </c>
      <c r="V67" s="10">
        <v>0</v>
      </c>
      <c r="W67" s="10">
        <v>0</v>
      </c>
      <c r="X67" s="10">
        <v>0.2</v>
      </c>
      <c r="Y67" s="10">
        <v>0.2</v>
      </c>
      <c r="Z67" s="10">
        <v>0</v>
      </c>
      <c r="AA67" s="10">
        <v>0.2</v>
      </c>
      <c r="AB67" s="10">
        <v>0</v>
      </c>
      <c r="AC67" s="10">
        <v>0</v>
      </c>
      <c r="AD67" s="10">
        <v>1.4</v>
      </c>
      <c r="AE67" s="10">
        <v>2.6</v>
      </c>
      <c r="AF67" s="10">
        <v>30.6</v>
      </c>
      <c r="AG67" s="81">
        <f t="shared" si="7"/>
        <v>63.399999999999991</v>
      </c>
      <c r="AH67" s="82">
        <f t="shared" si="4"/>
        <v>30.6</v>
      </c>
      <c r="AI67" s="56">
        <f t="shared" si="5"/>
        <v>9</v>
      </c>
      <c r="AJ67" s="11"/>
    </row>
    <row r="68" spans="1:36" x14ac:dyDescent="0.2">
      <c r="A68" s="103" t="s">
        <v>17</v>
      </c>
      <c r="B68" s="10">
        <v>0.2</v>
      </c>
      <c r="C68" s="10">
        <v>0</v>
      </c>
      <c r="D68" s="10">
        <v>0</v>
      </c>
      <c r="E68" s="10">
        <v>0</v>
      </c>
      <c r="F68" s="10">
        <v>36.6</v>
      </c>
      <c r="G68" s="10">
        <v>3.2</v>
      </c>
      <c r="H68" s="10">
        <v>0</v>
      </c>
      <c r="I68" s="10">
        <v>3.2</v>
      </c>
      <c r="J68" s="10">
        <v>14.4</v>
      </c>
      <c r="K68" s="10">
        <v>0.2</v>
      </c>
      <c r="L68" s="10">
        <v>1</v>
      </c>
      <c r="M68" s="10">
        <v>58.2</v>
      </c>
      <c r="N68" s="10">
        <v>0.2</v>
      </c>
      <c r="O68" s="10">
        <v>1.8</v>
      </c>
      <c r="P68" s="10">
        <v>0</v>
      </c>
      <c r="Q68" s="10">
        <v>2.6</v>
      </c>
      <c r="R68" s="10">
        <v>4.4000000000000004</v>
      </c>
      <c r="S68" s="10">
        <v>58.2</v>
      </c>
      <c r="T68" s="10">
        <v>0</v>
      </c>
      <c r="U68" s="10">
        <v>0</v>
      </c>
      <c r="V68" s="10">
        <v>0</v>
      </c>
      <c r="W68" s="10">
        <v>0</v>
      </c>
      <c r="X68" s="10">
        <v>0.2</v>
      </c>
      <c r="Y68" s="10">
        <v>20.6</v>
      </c>
      <c r="Z68" s="10">
        <v>3.8</v>
      </c>
      <c r="AA68" s="10">
        <v>17.2</v>
      </c>
      <c r="AB68" s="10">
        <v>0.2</v>
      </c>
      <c r="AC68" s="10">
        <v>0</v>
      </c>
      <c r="AD68" s="10">
        <v>31.4</v>
      </c>
      <c r="AE68" s="10">
        <v>0</v>
      </c>
      <c r="AF68" s="10">
        <v>44.6</v>
      </c>
      <c r="AG68" s="81">
        <f t="shared" si="7"/>
        <v>302.2</v>
      </c>
      <c r="AH68" s="82">
        <f t="shared" si="4"/>
        <v>58.2</v>
      </c>
      <c r="AI68" s="56">
        <f t="shared" si="5"/>
        <v>11</v>
      </c>
    </row>
    <row r="69" spans="1:36" x14ac:dyDescent="0.2">
      <c r="A69" s="103" t="s">
        <v>239</v>
      </c>
      <c r="B69" s="93">
        <v>0</v>
      </c>
      <c r="C69" s="93">
        <v>0</v>
      </c>
      <c r="D69" s="93">
        <v>0</v>
      </c>
      <c r="E69" s="93">
        <v>0</v>
      </c>
      <c r="F69" s="93">
        <v>0</v>
      </c>
      <c r="G69" s="93">
        <v>0.2</v>
      </c>
      <c r="H69" s="93">
        <v>0</v>
      </c>
      <c r="I69" s="93">
        <v>0</v>
      </c>
      <c r="J69" s="93">
        <v>0</v>
      </c>
      <c r="K69" s="93">
        <v>0</v>
      </c>
      <c r="L69" s="93">
        <v>2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1</v>
      </c>
      <c r="AE69" s="93">
        <v>0.6</v>
      </c>
      <c r="AF69" s="93">
        <v>0.8</v>
      </c>
      <c r="AG69" s="81">
        <f t="shared" si="7"/>
        <v>4.6000000000000005</v>
      </c>
      <c r="AH69" s="82">
        <f t="shared" si="4"/>
        <v>2</v>
      </c>
      <c r="AI69" s="56">
        <f t="shared" si="5"/>
        <v>26</v>
      </c>
      <c r="AJ69" s="11" t="s">
        <v>33</v>
      </c>
    </row>
    <row r="70" spans="1:36" x14ac:dyDescent="0.2">
      <c r="A70" s="95" t="s">
        <v>220</v>
      </c>
      <c r="B70" s="93">
        <v>3.5</v>
      </c>
      <c r="C70" s="93">
        <v>0</v>
      </c>
      <c r="D70" s="93">
        <v>0</v>
      </c>
      <c r="E70" s="93">
        <v>0</v>
      </c>
      <c r="F70" s="93">
        <v>10.7</v>
      </c>
      <c r="G70" s="93">
        <v>0</v>
      </c>
      <c r="H70" s="93">
        <v>0</v>
      </c>
      <c r="I70" s="93">
        <v>0</v>
      </c>
      <c r="J70" s="93">
        <v>0</v>
      </c>
      <c r="K70" s="93">
        <v>0.1</v>
      </c>
      <c r="L70" s="93">
        <v>37.299999999999997</v>
      </c>
      <c r="M70" s="93">
        <v>0.4</v>
      </c>
      <c r="N70" s="93">
        <v>6.6</v>
      </c>
      <c r="O70" s="93">
        <v>0.1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93">
        <v>0.1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1.6</v>
      </c>
      <c r="AC70" s="93">
        <v>27.3</v>
      </c>
      <c r="AD70" s="93">
        <v>11.9</v>
      </c>
      <c r="AE70" s="93">
        <v>2.9</v>
      </c>
      <c r="AF70" s="93">
        <v>0</v>
      </c>
      <c r="AG70" s="81">
        <f>SUM(B70:AF70)</f>
        <v>102.50000000000001</v>
      </c>
      <c r="AH70" s="82">
        <f t="shared" si="4"/>
        <v>37.299999999999997</v>
      </c>
      <c r="AI70" s="56">
        <f t="shared" si="5"/>
        <v>19</v>
      </c>
    </row>
    <row r="71" spans="1:36" x14ac:dyDescent="0.2">
      <c r="A71" s="95" t="s">
        <v>221</v>
      </c>
      <c r="B71" s="105">
        <v>1.7</v>
      </c>
      <c r="C71" s="105">
        <v>0</v>
      </c>
      <c r="D71" s="105">
        <v>0</v>
      </c>
      <c r="E71" s="105">
        <v>0</v>
      </c>
      <c r="F71" s="105">
        <v>13.9</v>
      </c>
      <c r="G71" s="105">
        <v>0</v>
      </c>
      <c r="H71" s="105">
        <v>0</v>
      </c>
      <c r="I71" s="105">
        <v>0</v>
      </c>
      <c r="J71" s="105">
        <v>0.4</v>
      </c>
      <c r="K71" s="105">
        <v>0</v>
      </c>
      <c r="L71" s="105">
        <v>12</v>
      </c>
      <c r="M71" s="105">
        <v>0</v>
      </c>
      <c r="N71" s="105">
        <v>0</v>
      </c>
      <c r="O71" s="105">
        <v>0</v>
      </c>
      <c r="P71" s="105">
        <v>0</v>
      </c>
      <c r="Q71" s="105">
        <v>0</v>
      </c>
      <c r="R71" s="105">
        <v>0</v>
      </c>
      <c r="S71" s="105">
        <v>0</v>
      </c>
      <c r="T71" s="105">
        <v>0</v>
      </c>
      <c r="U71" s="105">
        <v>0</v>
      </c>
      <c r="V71" s="105">
        <v>0</v>
      </c>
      <c r="W71" s="105">
        <v>0</v>
      </c>
      <c r="X71" s="105">
        <v>7.2</v>
      </c>
      <c r="Y71" s="105">
        <v>0</v>
      </c>
      <c r="Z71" s="105">
        <v>0</v>
      </c>
      <c r="AA71" s="105">
        <v>0</v>
      </c>
      <c r="AB71" s="105">
        <v>0</v>
      </c>
      <c r="AC71" s="105">
        <v>1.1000000000000001</v>
      </c>
      <c r="AD71" s="105">
        <v>3.8</v>
      </c>
      <c r="AE71" s="105">
        <v>0</v>
      </c>
      <c r="AF71" s="105">
        <v>0</v>
      </c>
      <c r="AG71" s="81">
        <f t="shared" si="6"/>
        <v>40.1</v>
      </c>
      <c r="AH71" s="82">
        <f t="shared" si="4"/>
        <v>13.9</v>
      </c>
      <c r="AI71" s="56">
        <f t="shared" si="5"/>
        <v>24</v>
      </c>
    </row>
    <row r="72" spans="1:36" x14ac:dyDescent="0.2">
      <c r="A72" s="95" t="s">
        <v>222</v>
      </c>
      <c r="B72" s="105">
        <v>0</v>
      </c>
      <c r="C72" s="105">
        <v>0</v>
      </c>
      <c r="D72" s="105">
        <v>0</v>
      </c>
      <c r="E72" s="105">
        <v>16</v>
      </c>
      <c r="F72" s="105">
        <v>6.9</v>
      </c>
      <c r="G72" s="105">
        <v>0.1</v>
      </c>
      <c r="H72" s="105">
        <v>0</v>
      </c>
      <c r="I72" s="105">
        <v>0</v>
      </c>
      <c r="J72" s="105">
        <v>0</v>
      </c>
      <c r="K72" s="105">
        <v>0</v>
      </c>
      <c r="L72" s="105">
        <v>4.0999999999999996</v>
      </c>
      <c r="M72" s="105">
        <v>0.4</v>
      </c>
      <c r="N72" s="105">
        <v>1.6</v>
      </c>
      <c r="O72" s="105">
        <v>0</v>
      </c>
      <c r="P72" s="105">
        <v>0</v>
      </c>
      <c r="Q72" s="105">
        <v>0</v>
      </c>
      <c r="R72" s="105">
        <v>1.2</v>
      </c>
      <c r="S72" s="105">
        <v>1.6</v>
      </c>
      <c r="T72" s="105">
        <v>0</v>
      </c>
      <c r="U72" s="105">
        <v>0</v>
      </c>
      <c r="V72" s="105">
        <v>0</v>
      </c>
      <c r="W72" s="105">
        <v>0</v>
      </c>
      <c r="X72" s="105">
        <v>0</v>
      </c>
      <c r="Y72" s="105">
        <v>0</v>
      </c>
      <c r="Z72" s="105">
        <v>17.8</v>
      </c>
      <c r="AA72" s="105">
        <v>0.1</v>
      </c>
      <c r="AB72" s="105">
        <v>0</v>
      </c>
      <c r="AC72" s="105">
        <v>24</v>
      </c>
      <c r="AD72" s="105">
        <v>30.4</v>
      </c>
      <c r="AE72" s="105">
        <v>2.8</v>
      </c>
      <c r="AF72" s="105">
        <v>0.3</v>
      </c>
      <c r="AG72" s="81">
        <f>SUM(B72:AF72)</f>
        <v>107.30000000000001</v>
      </c>
      <c r="AH72" s="82">
        <f t="shared" si="4"/>
        <v>30.4</v>
      </c>
      <c r="AI72" s="56">
        <f t="shared" ref="AI72:AI74" si="8">COUNTIF(B72:AF72,"=0,0")</f>
        <v>17</v>
      </c>
    </row>
    <row r="73" spans="1:36" x14ac:dyDescent="0.2">
      <c r="A73" s="95" t="s">
        <v>223</v>
      </c>
      <c r="B73" s="105">
        <v>0</v>
      </c>
      <c r="C73" s="105">
        <v>0</v>
      </c>
      <c r="D73" s="105">
        <v>0</v>
      </c>
      <c r="E73" s="105">
        <v>0</v>
      </c>
      <c r="F73" s="105">
        <v>15.4</v>
      </c>
      <c r="G73" s="105">
        <v>0.1</v>
      </c>
      <c r="H73" s="105">
        <v>0</v>
      </c>
      <c r="I73" s="105">
        <v>0</v>
      </c>
      <c r="J73" s="105">
        <v>0</v>
      </c>
      <c r="K73" s="105">
        <v>0</v>
      </c>
      <c r="L73" s="105">
        <v>26.1</v>
      </c>
      <c r="M73" s="105">
        <v>25.2</v>
      </c>
      <c r="N73" s="105">
        <v>0.2</v>
      </c>
      <c r="O73" s="105">
        <v>0</v>
      </c>
      <c r="P73" s="105">
        <v>0</v>
      </c>
      <c r="Q73" s="105">
        <v>0</v>
      </c>
      <c r="R73" s="105">
        <v>17.5</v>
      </c>
      <c r="S73" s="105">
        <v>0</v>
      </c>
      <c r="T73" s="105">
        <v>0</v>
      </c>
      <c r="U73" s="105">
        <v>0</v>
      </c>
      <c r="V73" s="105">
        <v>0</v>
      </c>
      <c r="W73" s="105">
        <v>0</v>
      </c>
      <c r="X73" s="105">
        <v>0</v>
      </c>
      <c r="Y73" s="105">
        <v>16.899999999999999</v>
      </c>
      <c r="Z73" s="105">
        <v>0</v>
      </c>
      <c r="AA73" s="105">
        <v>0.4</v>
      </c>
      <c r="AB73" s="105">
        <v>0</v>
      </c>
      <c r="AC73" s="105">
        <v>26.5</v>
      </c>
      <c r="AD73" s="105">
        <v>0</v>
      </c>
      <c r="AE73" s="105">
        <v>2.6</v>
      </c>
      <c r="AF73" s="105">
        <v>0.1</v>
      </c>
      <c r="AG73" s="81">
        <f>SUM(B73:AF73)</f>
        <v>131</v>
      </c>
      <c r="AH73" s="82">
        <f>MAX(B73:AF73)</f>
        <v>26.5</v>
      </c>
      <c r="AI73" s="56">
        <f t="shared" si="8"/>
        <v>20</v>
      </c>
    </row>
    <row r="74" spans="1:36" x14ac:dyDescent="0.2">
      <c r="A74" s="108" t="s">
        <v>242</v>
      </c>
      <c r="B74" s="109">
        <v>0</v>
      </c>
      <c r="C74" s="109">
        <v>0</v>
      </c>
      <c r="D74" s="109">
        <v>0</v>
      </c>
      <c r="E74" s="109">
        <v>0</v>
      </c>
      <c r="F74" s="109">
        <v>44.2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13.2</v>
      </c>
      <c r="M74" s="109">
        <v>0.4</v>
      </c>
      <c r="N74" s="109">
        <v>11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09">
        <v>0</v>
      </c>
      <c r="V74" s="109">
        <v>0</v>
      </c>
      <c r="W74" s="109">
        <v>3.2</v>
      </c>
      <c r="X74" s="109">
        <v>109.6</v>
      </c>
      <c r="Y74" s="109">
        <v>0.2</v>
      </c>
      <c r="Z74" s="109">
        <v>0</v>
      </c>
      <c r="AA74" s="109">
        <v>0</v>
      </c>
      <c r="AB74" s="109">
        <v>0</v>
      </c>
      <c r="AC74" s="109">
        <v>0</v>
      </c>
      <c r="AD74" s="109">
        <v>14.8</v>
      </c>
      <c r="AE74" s="109">
        <v>20.8</v>
      </c>
      <c r="AF74" s="106">
        <v>3.2</v>
      </c>
      <c r="AG74" s="81">
        <f>SUM(B74:AF74)</f>
        <v>220.60000000000002</v>
      </c>
      <c r="AH74" s="82">
        <f>MAX(B74:AF74)</f>
        <v>109.6</v>
      </c>
      <c r="AI74" s="56">
        <f t="shared" si="8"/>
        <v>21</v>
      </c>
    </row>
    <row r="75" spans="1:36" x14ac:dyDescent="0.2">
      <c r="A75" s="108" t="s">
        <v>237</v>
      </c>
      <c r="B75" s="109">
        <v>0</v>
      </c>
      <c r="C75" s="109">
        <v>0</v>
      </c>
      <c r="D75" s="109">
        <v>0</v>
      </c>
      <c r="E75" s="109">
        <v>0</v>
      </c>
      <c r="F75" s="109">
        <v>0</v>
      </c>
      <c r="G75" s="109">
        <v>0</v>
      </c>
      <c r="H75" s="109">
        <v>0</v>
      </c>
      <c r="I75" s="109">
        <v>0.6</v>
      </c>
      <c r="J75" s="109">
        <v>27.8</v>
      </c>
      <c r="K75" s="109">
        <v>0.2</v>
      </c>
      <c r="L75" s="109">
        <v>12.2</v>
      </c>
      <c r="M75" s="109">
        <v>6.2</v>
      </c>
      <c r="N75" s="109">
        <v>0</v>
      </c>
      <c r="O75" s="109">
        <v>3</v>
      </c>
      <c r="P75" s="109">
        <v>0.8</v>
      </c>
      <c r="Q75" s="109">
        <v>0</v>
      </c>
      <c r="R75" s="109">
        <v>0</v>
      </c>
      <c r="S75" s="109">
        <v>4</v>
      </c>
      <c r="T75" s="109">
        <v>0</v>
      </c>
      <c r="U75" s="109">
        <v>0</v>
      </c>
      <c r="V75" s="109">
        <v>0</v>
      </c>
      <c r="W75" s="109">
        <v>30</v>
      </c>
      <c r="X75" s="109">
        <v>7.6</v>
      </c>
      <c r="Y75" s="109">
        <v>16</v>
      </c>
      <c r="Z75" s="109">
        <v>1</v>
      </c>
      <c r="AA75" s="109">
        <v>0.4</v>
      </c>
      <c r="AB75" s="109">
        <v>0</v>
      </c>
      <c r="AC75" s="109">
        <v>0</v>
      </c>
      <c r="AD75" s="109">
        <v>11.6</v>
      </c>
      <c r="AE75" s="109">
        <v>0.2</v>
      </c>
      <c r="AF75" s="106">
        <v>2.2000000000000002</v>
      </c>
      <c r="AG75" s="81">
        <f>SUM(B75:AF75)</f>
        <v>123.8</v>
      </c>
      <c r="AH75" s="82">
        <f>MAX(B75:AF75)</f>
        <v>30</v>
      </c>
      <c r="AI75" s="56">
        <f>COUNTIF(B75:AF75,"=0,0")</f>
        <v>15</v>
      </c>
    </row>
    <row r="76" spans="1:36" s="5" customFormat="1" ht="17.100000000000001" customHeight="1" thickBot="1" x14ac:dyDescent="0.25">
      <c r="A76" s="51" t="s">
        <v>22</v>
      </c>
      <c r="B76" s="94">
        <f>MAX(B5:B75)</f>
        <v>19</v>
      </c>
      <c r="C76" s="94">
        <f t="shared" ref="C76:AF76" si="9">MAX(C5:C75)</f>
        <v>22.2</v>
      </c>
      <c r="D76" s="94">
        <f t="shared" si="9"/>
        <v>32.000000000000007</v>
      </c>
      <c r="E76" s="94">
        <f>MAX(E5:E75)</f>
        <v>16</v>
      </c>
      <c r="F76" s="94">
        <f t="shared" si="9"/>
        <v>55.4</v>
      </c>
      <c r="G76" s="94">
        <f t="shared" si="9"/>
        <v>15</v>
      </c>
      <c r="H76" s="94">
        <f t="shared" si="9"/>
        <v>10</v>
      </c>
      <c r="I76" s="94">
        <f t="shared" si="9"/>
        <v>43</v>
      </c>
      <c r="J76" s="94">
        <f t="shared" si="9"/>
        <v>34</v>
      </c>
      <c r="K76" s="94">
        <f t="shared" si="9"/>
        <v>34.6</v>
      </c>
      <c r="L76" s="94">
        <f t="shared" si="9"/>
        <v>42</v>
      </c>
      <c r="M76" s="94">
        <f t="shared" si="9"/>
        <v>58.2</v>
      </c>
      <c r="N76" s="94">
        <f t="shared" si="9"/>
        <v>33.4</v>
      </c>
      <c r="O76" s="94">
        <f t="shared" si="9"/>
        <v>70.599999999999994</v>
      </c>
      <c r="P76" s="94">
        <f t="shared" si="9"/>
        <v>24</v>
      </c>
      <c r="Q76" s="94">
        <f t="shared" si="9"/>
        <v>13.4</v>
      </c>
      <c r="R76" s="94">
        <f t="shared" si="9"/>
        <v>35.200000000000003</v>
      </c>
      <c r="S76" s="94">
        <f t="shared" si="9"/>
        <v>71.400000000000006</v>
      </c>
      <c r="T76" s="94">
        <f t="shared" si="9"/>
        <v>48</v>
      </c>
      <c r="U76" s="94">
        <f t="shared" si="9"/>
        <v>16.399999999999999</v>
      </c>
      <c r="V76" s="94">
        <f t="shared" si="9"/>
        <v>28.4</v>
      </c>
      <c r="W76" s="94">
        <f t="shared" si="9"/>
        <v>30</v>
      </c>
      <c r="X76" s="94">
        <f t="shared" si="9"/>
        <v>109.6</v>
      </c>
      <c r="Y76" s="94">
        <f t="shared" si="9"/>
        <v>30.6</v>
      </c>
      <c r="Z76" s="94">
        <f t="shared" si="9"/>
        <v>23</v>
      </c>
      <c r="AA76" s="94">
        <f t="shared" si="9"/>
        <v>59.2</v>
      </c>
      <c r="AB76" s="94">
        <f t="shared" si="9"/>
        <v>51.199999999999996</v>
      </c>
      <c r="AC76" s="94">
        <f t="shared" si="9"/>
        <v>51.400000000000006</v>
      </c>
      <c r="AD76" s="94">
        <f t="shared" si="9"/>
        <v>74.199999999999989</v>
      </c>
      <c r="AE76" s="94">
        <f t="shared" si="9"/>
        <v>36.000000000000007</v>
      </c>
      <c r="AF76" s="94">
        <f t="shared" si="9"/>
        <v>69.400000000000006</v>
      </c>
      <c r="AG76" s="81">
        <f>SUM(B76:AF76)</f>
        <v>1256.8000000000002</v>
      </c>
      <c r="AH76" s="82">
        <f>MAX(B76:AF76)</f>
        <v>109.6</v>
      </c>
      <c r="AI76" s="56">
        <f>COUNTIF(B76:AF76,"=0,0")</f>
        <v>0</v>
      </c>
    </row>
    <row r="77" spans="1:36" x14ac:dyDescent="0.2">
      <c r="A77" s="140" t="s">
        <v>208</v>
      </c>
      <c r="B77" s="141"/>
      <c r="C77" s="42"/>
      <c r="D77" s="42"/>
      <c r="E77" s="42"/>
      <c r="F77" s="42"/>
      <c r="G77" s="42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48"/>
      <c r="AE77" s="52"/>
      <c r="AF77" s="52"/>
      <c r="AG77" s="86"/>
      <c r="AH77" s="86"/>
      <c r="AI77" s="87"/>
    </row>
    <row r="78" spans="1:36" x14ac:dyDescent="0.2">
      <c r="A78" s="142" t="s">
        <v>209</v>
      </c>
      <c r="B78" s="143"/>
      <c r="C78" s="43"/>
      <c r="D78" s="43"/>
      <c r="E78" s="43"/>
      <c r="F78" s="43"/>
      <c r="G78" s="43"/>
      <c r="H78" s="43"/>
      <c r="I78" s="4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117"/>
      <c r="U78" s="117"/>
      <c r="V78" s="117"/>
      <c r="W78" s="117"/>
      <c r="X78" s="117"/>
      <c r="Y78" s="83"/>
      <c r="Z78" s="83"/>
      <c r="AA78" s="83"/>
      <c r="AB78" s="83"/>
      <c r="AC78" s="83"/>
      <c r="AD78" s="83"/>
      <c r="AE78" s="83"/>
      <c r="AF78" s="83"/>
      <c r="AG78" s="86"/>
      <c r="AH78" s="86"/>
      <c r="AI78" s="87"/>
    </row>
    <row r="79" spans="1:36" x14ac:dyDescent="0.2">
      <c r="A79" s="77" t="s">
        <v>206</v>
      </c>
      <c r="B79" s="76"/>
      <c r="C79" s="83"/>
      <c r="D79" s="83"/>
      <c r="E79" s="98"/>
      <c r="F79" s="98"/>
      <c r="G79" s="98"/>
      <c r="H79" s="98"/>
      <c r="I79" s="83"/>
      <c r="J79" s="84"/>
      <c r="K79" s="84"/>
      <c r="L79" s="84"/>
      <c r="M79" s="84"/>
      <c r="N79" s="84"/>
      <c r="O79" s="84"/>
      <c r="P79" s="84"/>
      <c r="Q79" s="83"/>
      <c r="R79" s="83"/>
      <c r="S79" s="83"/>
      <c r="T79" s="118"/>
      <c r="U79" s="118"/>
      <c r="V79" s="118"/>
      <c r="W79" s="118"/>
      <c r="X79" s="118"/>
      <c r="Y79" s="83"/>
      <c r="Z79" s="83"/>
      <c r="AA79" s="83"/>
      <c r="AB79" s="83"/>
      <c r="AC79" s="83"/>
      <c r="AD79" s="48"/>
      <c r="AE79" s="48"/>
      <c r="AF79" s="48"/>
      <c r="AG79" s="86"/>
      <c r="AH79" s="86"/>
      <c r="AI79" s="87"/>
    </row>
    <row r="80" spans="1:36" x14ac:dyDescent="0.2">
      <c r="A80" s="138" t="s">
        <v>238</v>
      </c>
      <c r="B80" s="139"/>
      <c r="C80" s="110"/>
      <c r="D80" s="110"/>
      <c r="E80" s="110"/>
      <c r="F80" s="110"/>
      <c r="G80" s="110"/>
      <c r="H80" s="110"/>
      <c r="I80" s="110"/>
      <c r="J80" s="111"/>
      <c r="K80" s="111"/>
      <c r="L80" s="111"/>
      <c r="M80" s="111"/>
      <c r="N80" s="111"/>
      <c r="O80" s="111"/>
      <c r="P80" s="111"/>
      <c r="Q80" s="110"/>
      <c r="R80" s="110"/>
      <c r="S80" s="110"/>
      <c r="T80" s="111"/>
      <c r="U80" s="111"/>
      <c r="V80" s="111"/>
      <c r="W80" s="111"/>
      <c r="X80" s="111"/>
      <c r="Y80" s="110"/>
      <c r="Z80" s="110"/>
      <c r="AA80" s="110"/>
      <c r="AB80" s="110"/>
      <c r="AC80" s="110"/>
      <c r="AD80" s="112"/>
      <c r="AE80" s="112"/>
      <c r="AF80" s="112"/>
      <c r="AG80" s="113"/>
      <c r="AH80" s="114"/>
      <c r="AI80" s="114"/>
    </row>
    <row r="81" spans="1:35" x14ac:dyDescent="0.2">
      <c r="A81" s="77" t="s">
        <v>207</v>
      </c>
      <c r="B81" s="75"/>
      <c r="C81" s="42"/>
      <c r="D81" s="42"/>
      <c r="E81" s="98"/>
      <c r="F81" s="98"/>
      <c r="G81" s="98"/>
      <c r="H81" s="98"/>
      <c r="I81" s="42"/>
      <c r="J81" s="42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48"/>
      <c r="AE81" s="48"/>
      <c r="AF81" s="48"/>
      <c r="AG81" s="86"/>
      <c r="AH81" s="86"/>
      <c r="AI81" s="87"/>
    </row>
    <row r="82" spans="1:35" x14ac:dyDescent="0.2">
      <c r="A82" s="44"/>
      <c r="B82" s="83"/>
      <c r="C82" s="83"/>
      <c r="D82" s="83"/>
      <c r="E82" s="98"/>
      <c r="F82" s="98"/>
      <c r="G82" s="98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48"/>
      <c r="AF82" s="48"/>
      <c r="AG82" s="86"/>
      <c r="AH82" s="86"/>
      <c r="AI82" s="87"/>
    </row>
    <row r="83" spans="1:35" x14ac:dyDescent="0.2">
      <c r="A83" s="44"/>
      <c r="B83" s="83"/>
      <c r="C83" s="83"/>
      <c r="D83" s="83"/>
      <c r="E83" s="98"/>
      <c r="F83" s="98"/>
      <c r="G83" s="98"/>
      <c r="H83" s="98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49"/>
      <c r="AF83" s="49"/>
      <c r="AG83" s="86"/>
      <c r="AH83" s="86"/>
      <c r="AI83" s="87"/>
    </row>
    <row r="84" spans="1:35" ht="13.5" thickBot="1" x14ac:dyDescent="0.25">
      <c r="A84" s="53"/>
      <c r="B84" s="54"/>
      <c r="C84" s="54"/>
      <c r="D84" s="54"/>
      <c r="E84" s="54"/>
      <c r="F84" s="54"/>
      <c r="G84" s="54" t="s">
        <v>33</v>
      </c>
      <c r="H84" s="54"/>
      <c r="I84" s="54"/>
      <c r="J84" s="54"/>
      <c r="K84" s="54"/>
      <c r="L84" s="54" t="s">
        <v>33</v>
      </c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88"/>
      <c r="AH84" s="88"/>
      <c r="AI84" s="89" t="s">
        <v>33</v>
      </c>
    </row>
    <row r="85" spans="1:35" x14ac:dyDescent="0.2">
      <c r="AG85" s="2"/>
      <c r="AH85" s="2"/>
      <c r="AI85" s="2"/>
    </row>
    <row r="86" spans="1:35" x14ac:dyDescent="0.2">
      <c r="AG86" s="2"/>
      <c r="AH86" s="2"/>
      <c r="AI86" s="2"/>
    </row>
    <row r="87" spans="1:35" x14ac:dyDescent="0.2">
      <c r="G87" s="2" t="s">
        <v>33</v>
      </c>
      <c r="AG87" s="2"/>
      <c r="AH87" s="2"/>
      <c r="AI87" s="2"/>
    </row>
    <row r="88" spans="1:35" x14ac:dyDescent="0.2">
      <c r="Q88" s="2" t="s">
        <v>33</v>
      </c>
      <c r="T88" s="2" t="s">
        <v>33</v>
      </c>
      <c r="V88" s="2" t="s">
        <v>33</v>
      </c>
      <c r="X88" s="2" t="s">
        <v>33</v>
      </c>
      <c r="Z88" s="2" t="s">
        <v>33</v>
      </c>
      <c r="AG88" s="2"/>
      <c r="AH88" s="2"/>
      <c r="AI88" s="2"/>
    </row>
    <row r="89" spans="1:35" x14ac:dyDescent="0.2">
      <c r="J89" s="2" t="s">
        <v>33</v>
      </c>
      <c r="M89" s="2" t="s">
        <v>33</v>
      </c>
      <c r="P89" s="2" t="s">
        <v>33</v>
      </c>
      <c r="Q89" s="2" t="s">
        <v>33</v>
      </c>
      <c r="R89" s="2" t="s">
        <v>33</v>
      </c>
      <c r="S89" s="2" t="s">
        <v>33</v>
      </c>
      <c r="T89" s="2" t="s">
        <v>33</v>
      </c>
      <c r="W89" s="2" t="s">
        <v>33</v>
      </c>
      <c r="X89" s="2" t="s">
        <v>33</v>
      </c>
      <c r="Z89" s="2" t="s">
        <v>33</v>
      </c>
      <c r="AB89" s="2" t="s">
        <v>33</v>
      </c>
      <c r="AG89" s="2"/>
      <c r="AH89" s="2" t="s">
        <v>33</v>
      </c>
      <c r="AI89" s="2"/>
    </row>
    <row r="90" spans="1:35" x14ac:dyDescent="0.2">
      <c r="Q90" s="2" t="s">
        <v>33</v>
      </c>
      <c r="S90" s="2" t="s">
        <v>33</v>
      </c>
      <c r="V90" s="2" t="s">
        <v>33</v>
      </c>
      <c r="W90" s="2" t="s">
        <v>33</v>
      </c>
      <c r="AB90" s="2" t="s">
        <v>33</v>
      </c>
      <c r="AC90" s="2" t="s">
        <v>33</v>
      </c>
      <c r="AG90" s="2" t="s">
        <v>33</v>
      </c>
      <c r="AH90" s="2" t="s">
        <v>33</v>
      </c>
      <c r="AI90" s="2"/>
    </row>
    <row r="91" spans="1:35" x14ac:dyDescent="0.2">
      <c r="J91" s="2" t="s">
        <v>33</v>
      </c>
      <c r="O91" s="2" t="s">
        <v>205</v>
      </c>
      <c r="P91" s="2" t="s">
        <v>33</v>
      </c>
      <c r="S91" s="2" t="s">
        <v>33</v>
      </c>
      <c r="T91" s="2" t="s">
        <v>33</v>
      </c>
      <c r="U91" s="2" t="s">
        <v>33</v>
      </c>
      <c r="V91" s="2" t="s">
        <v>33</v>
      </c>
      <c r="Z91" s="2" t="s">
        <v>33</v>
      </c>
      <c r="AG91" s="2"/>
      <c r="AH91" s="2"/>
      <c r="AI91" s="2" t="s">
        <v>33</v>
      </c>
    </row>
    <row r="92" spans="1:35" x14ac:dyDescent="0.2">
      <c r="K92" s="2" t="s">
        <v>33</v>
      </c>
      <c r="L92" s="2" t="s">
        <v>33</v>
      </c>
      <c r="M92" s="2" t="s">
        <v>33</v>
      </c>
      <c r="P92" s="2" t="s">
        <v>33</v>
      </c>
      <c r="Q92" s="2" t="s">
        <v>33</v>
      </c>
      <c r="S92" s="2" t="s">
        <v>33</v>
      </c>
      <c r="W92" s="2" t="s">
        <v>33</v>
      </c>
      <c r="Z92" s="2" t="s">
        <v>33</v>
      </c>
      <c r="AB92" s="2" t="s">
        <v>33</v>
      </c>
      <c r="AG92" s="2"/>
      <c r="AH92" s="2"/>
      <c r="AI92" s="2"/>
    </row>
    <row r="93" spans="1:35" x14ac:dyDescent="0.2">
      <c r="H93" s="2" t="s">
        <v>33</v>
      </c>
      <c r="S93" s="2" t="s">
        <v>33</v>
      </c>
      <c r="W93" s="2" t="s">
        <v>33</v>
      </c>
      <c r="AG93" s="2"/>
      <c r="AH93" s="2"/>
      <c r="AI93" s="2"/>
    </row>
    <row r="94" spans="1:35" x14ac:dyDescent="0.2">
      <c r="Q94" s="2" t="s">
        <v>33</v>
      </c>
      <c r="R94" s="2" t="s">
        <v>33</v>
      </c>
      <c r="AE94" s="2" t="s">
        <v>33</v>
      </c>
      <c r="AG94" s="2"/>
      <c r="AH94" s="2"/>
      <c r="AI94" s="2"/>
    </row>
    <row r="95" spans="1:35" x14ac:dyDescent="0.2">
      <c r="S95" s="2" t="s">
        <v>33</v>
      </c>
      <c r="X95" s="2" t="s">
        <v>33</v>
      </c>
      <c r="AC95" s="2" t="s">
        <v>33</v>
      </c>
      <c r="AG95" s="2"/>
      <c r="AH95" s="2"/>
      <c r="AI95" s="2" t="s">
        <v>33</v>
      </c>
    </row>
    <row r="96" spans="1:35" x14ac:dyDescent="0.2">
      <c r="Y96" s="2" t="s">
        <v>33</v>
      </c>
      <c r="AG96" s="2"/>
      <c r="AH96" s="2"/>
      <c r="AI96" s="2"/>
    </row>
    <row r="97" spans="19:35" x14ac:dyDescent="0.2">
      <c r="AG97" s="2"/>
      <c r="AH97" s="2"/>
      <c r="AI97" s="2"/>
    </row>
    <row r="98" spans="19:35" x14ac:dyDescent="0.2">
      <c r="AG98" s="2"/>
      <c r="AH98" s="2"/>
      <c r="AI98" s="2"/>
    </row>
    <row r="99" spans="19:35" x14ac:dyDescent="0.2">
      <c r="AG99" s="2"/>
      <c r="AH99" s="2"/>
      <c r="AI99" s="2"/>
    </row>
    <row r="100" spans="19:35" x14ac:dyDescent="0.2">
      <c r="S100" s="2" t="s">
        <v>33</v>
      </c>
      <c r="AG100" s="2"/>
      <c r="AH100" s="2"/>
      <c r="AI100" s="2"/>
    </row>
    <row r="101" spans="19:35" x14ac:dyDescent="0.2">
      <c r="AG101" s="2"/>
      <c r="AH101" s="2"/>
      <c r="AI101" s="2"/>
    </row>
    <row r="102" spans="19:35" x14ac:dyDescent="0.2">
      <c r="AG102" s="2"/>
      <c r="AH102" s="2"/>
      <c r="AI102" s="2"/>
    </row>
    <row r="103" spans="19:35" x14ac:dyDescent="0.2">
      <c r="AG103" s="2"/>
      <c r="AH103" s="2"/>
      <c r="AI103" s="2"/>
    </row>
    <row r="104" spans="19:35" x14ac:dyDescent="0.2">
      <c r="AG104" s="2"/>
      <c r="AH104" s="2"/>
      <c r="AI104" s="2"/>
    </row>
  </sheetData>
  <sortState ref="A5:AI49">
    <sortCondition ref="A5:A49"/>
  </sortState>
  <mergeCells count="40">
    <mergeCell ref="AI3:AI4"/>
    <mergeCell ref="A1:AI1"/>
    <mergeCell ref="B2:AI2"/>
    <mergeCell ref="A2:A4"/>
    <mergeCell ref="B3:B4"/>
    <mergeCell ref="C3:C4"/>
    <mergeCell ref="D3:D4"/>
    <mergeCell ref="W3:W4"/>
    <mergeCell ref="E3:E4"/>
    <mergeCell ref="F3:F4"/>
    <mergeCell ref="G3:G4"/>
    <mergeCell ref="J3:J4"/>
    <mergeCell ref="M3:M4"/>
    <mergeCell ref="R3:R4"/>
    <mergeCell ref="Q3:Q4"/>
    <mergeCell ref="T3:T4"/>
    <mergeCell ref="A80:B80"/>
    <mergeCell ref="A77:B77"/>
    <mergeCell ref="A78:B78"/>
    <mergeCell ref="AE3:AE4"/>
    <mergeCell ref="AF3:AF4"/>
    <mergeCell ref="S3:S4"/>
    <mergeCell ref="T78:X78"/>
    <mergeCell ref="AC3:AC4"/>
    <mergeCell ref="AD3:AD4"/>
    <mergeCell ref="T79:X79"/>
    <mergeCell ref="V3:V4"/>
    <mergeCell ref="X3:X4"/>
    <mergeCell ref="AB3:AB4"/>
    <mergeCell ref="Y3:Y4"/>
    <mergeCell ref="Z3:Z4"/>
    <mergeCell ref="U3:U4"/>
    <mergeCell ref="AA3:AA4"/>
    <mergeCell ref="I3:I4"/>
    <mergeCell ref="H3:H4"/>
    <mergeCell ref="P3:P4"/>
    <mergeCell ref="K3:K4"/>
    <mergeCell ref="L3:L4"/>
    <mergeCell ref="O3:O4"/>
    <mergeCell ref="N3:N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V H F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F V R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U c V W K I p H u A 4 A A A A R A A A A E w A c A E Z v c m 1 1 b G F z L 1 N l Y 3 R p b 2 4 x L m 0 g o h g A K K A U A A A A A A A A A A A A A A A A A A A A A A A A A A A A K 0 5 N L s n M z 1 M I h t C G 1 g B Q S w E C L Q A U A A I A C A B V U c V W T i g k J a g A A A D 4 A A A A E g A A A A A A A A A A A A A A A A A A A A A A Q 2 9 u Z m l n L 1 B h Y 2 t h Z 2 U u e G 1 s U E s B A i 0 A F A A C A A g A V V H F V g / K 6 a u k A A A A 6 Q A A A B M A A A A A A A A A A A A A A A A A 9 A A A A F t D b 2 5 0 Z W 5 0 X 1 R 5 c G V z X S 5 4 b W x Q S w E C L Q A U A A I A C A B V U c V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P h J H 4 j y a U S o V s w 9 c k f P C w A A A A A C A A A A A A A D Z g A A w A A A A B A A A A B J W Z h K V a a L m s X I J 1 5 m s y H G A A A A A A S A A A C g A A A A E A A A A K P y 3 j + M a 8 6 Q z J e Z I l u p r I F Q A A A A O 4 o b S x 9 Q b o B W t / i M y A U C C N k g 3 7 Y I 6 t l F F t Y p Y b S m J x K 6 a j q S H 9 t q d p 0 L a 2 l 9 I / 6 Q 6 d y K + b z r 7 e U V a 3 + z 1 Y j K c p b A J + Y p u 9 p t 2 K o d S r Y A S b A U A A A A g r X N P R 9 A 1 / 9 5 x c 1 K P q T t z c w m 2 t M = < / D a t a M a s h u p > 
</file>

<file path=customXml/itemProps1.xml><?xml version="1.0" encoding="utf-8"?>
<ds:datastoreItem xmlns:ds="http://schemas.openxmlformats.org/officeDocument/2006/customXml" ds:itemID="{6C1EAFD5-7B12-4C8E-AE6D-07D083BDD6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RajadaVento</vt:lpstr>
      <vt:lpstr>Chuva</vt:lpstr>
      <vt:lpstr>ESTAÇÃO METEOROLÓGICA</vt:lpstr>
      <vt:lpstr>Chuva!Area_de_impressao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Alexandre Pontes Amaro</cp:lastModifiedBy>
  <cp:lastPrinted>2018-11-22T17:22:01Z</cp:lastPrinted>
  <dcterms:created xsi:type="dcterms:W3CDTF">2008-08-15T13:32:29Z</dcterms:created>
  <dcterms:modified xsi:type="dcterms:W3CDTF">2025-04-04T13:49:34Z</dcterms:modified>
</cp:coreProperties>
</file>